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M:\Finance\General\Calender Year End Financial Reports\"/>
    </mc:Choice>
  </mc:AlternateContent>
  <xr:revisionPtr revIDLastSave="0" documentId="8_{CB08E3B8-D16B-4BC6-926E-12A1162E5C08}" xr6:coauthVersionLast="46" xr6:coauthVersionMax="46" xr10:uidLastSave="{00000000-0000-0000-0000-000000000000}"/>
  <bookViews>
    <workbookView xWindow="630" yWindow="660" windowWidth="24570" windowHeight="14490" tabRatio="829" firstSheet="13" activeTab="53" xr2:uid="{00000000-000D-0000-FFFF-FFFF00000000}"/>
  </bookViews>
  <sheets>
    <sheet name="Sheet1" sheetId="1" state="hidden" r:id="rId1"/>
    <sheet name="Sheet2" sheetId="2" state="hidden" r:id="rId2"/>
    <sheet name="Transactions" sheetId="8" state="hidden" r:id="rId3"/>
    <sheet name="Date_Lup" sheetId="5" state="hidden" r:id="rId4"/>
    <sheet name="GLCat" sheetId="17" state="hidden" r:id="rId5"/>
    <sheet name="GLCatPivot" sheetId="18" state="hidden" r:id="rId6"/>
    <sheet name="Categories" sheetId="19" state="hidden" r:id="rId7"/>
    <sheet name="Lookup" sheetId="4" state="hidden" r:id="rId8"/>
    <sheet name="Ledger Transaction Details" sheetId="9" state="hidden" r:id="rId9"/>
    <sheet name="Instructions" sheetId="22" state="hidden" r:id="rId10"/>
    <sheet name="MENU" sheetId="21" state="hidden" r:id="rId11"/>
    <sheet name="Date_Lup2" sheetId="26" state="hidden" r:id="rId12"/>
    <sheet name="admin exp" sheetId="57" state="hidden" r:id="rId13"/>
    <sheet name="Detail Income" sheetId="79" r:id="rId14"/>
    <sheet name="Summ Income" sheetId="58" r:id="rId15"/>
    <sheet name="Accounts" sheetId="28" state="hidden" r:id="rId16"/>
    <sheet name="01" sheetId="60" state="hidden" r:id="rId17"/>
    <sheet name="02" sheetId="61" state="hidden" r:id="rId18"/>
    <sheet name="03" sheetId="62" state="hidden" r:id="rId19"/>
    <sheet name="04" sheetId="63" state="hidden" r:id="rId20"/>
    <sheet name="05" sheetId="29" state="hidden" r:id="rId21"/>
    <sheet name="06" sheetId="30" state="hidden" r:id="rId22"/>
    <sheet name="07" sheetId="31" state="hidden" r:id="rId23"/>
    <sheet name="08" sheetId="32" state="hidden" r:id="rId24"/>
    <sheet name="09" sheetId="33" state="hidden" r:id="rId25"/>
    <sheet name="10" sheetId="34" state="hidden" r:id="rId26"/>
    <sheet name="11" sheetId="35" state="hidden" r:id="rId27"/>
    <sheet name="12" sheetId="36" state="hidden" r:id="rId28"/>
    <sheet name="13" sheetId="37" state="hidden" r:id="rId29"/>
    <sheet name="14" sheetId="38" state="hidden" r:id="rId30"/>
    <sheet name="15" sheetId="39" state="hidden" r:id="rId31"/>
    <sheet name="16" sheetId="40" state="hidden" r:id="rId32"/>
    <sheet name="17" sheetId="41" state="hidden" r:id="rId33"/>
    <sheet name="18" sheetId="42" state="hidden" r:id="rId34"/>
    <sheet name="19" sheetId="43" state="hidden" r:id="rId35"/>
    <sheet name="20" sheetId="44" state="hidden" r:id="rId36"/>
    <sheet name="21" sheetId="45" state="hidden" r:id="rId37"/>
    <sheet name="22" sheetId="46" state="hidden" r:id="rId38"/>
    <sheet name="23" sheetId="47" state="hidden" r:id="rId39"/>
    <sheet name="24" sheetId="48" state="hidden" r:id="rId40"/>
    <sheet name="25" sheetId="49" state="hidden" r:id="rId41"/>
    <sheet name="26" sheetId="50" state="hidden" r:id="rId42"/>
    <sheet name="27" sheetId="51" state="hidden" r:id="rId43"/>
    <sheet name="28" sheetId="80" state="hidden" r:id="rId44"/>
    <sheet name="30" sheetId="52" state="hidden" r:id="rId45"/>
    <sheet name="31" sheetId="53" state="hidden" r:id="rId46"/>
    <sheet name="32" sheetId="54" state="hidden" r:id="rId47"/>
    <sheet name="Sheet3" sheetId="55" state="hidden" r:id="rId48"/>
    <sheet name="33" sheetId="64" state="hidden" r:id="rId49"/>
    <sheet name="Sheet4" sheetId="65" state="hidden" r:id="rId50"/>
    <sheet name="Sheet5" sheetId="75" state="hidden" r:id="rId51"/>
    <sheet name="Sheet6" sheetId="76" state="hidden" r:id="rId52"/>
    <sheet name="Sheet7" sheetId="77" state="hidden" r:id="rId53"/>
    <sheet name="Accpac BS" sheetId="78" r:id="rId54"/>
    <sheet name="Balance Summary" sheetId="81" r:id="rId55"/>
  </sheets>
  <externalReferences>
    <externalReference r:id="rId56"/>
  </externalReferences>
  <definedNames>
    <definedName name="_xlnm._FilterDatabase" localSheetId="16" hidden="1">'01'!$A$2:$B$1400</definedName>
    <definedName name="_xlnm._FilterDatabase" localSheetId="17" hidden="1">'02'!$A$1:$B$1400</definedName>
    <definedName name="_xlnm._FilterDatabase" localSheetId="18" hidden="1">'03'!$A$2:$B$1400</definedName>
    <definedName name="_xlnm._FilterDatabase" localSheetId="19" hidden="1">'04'!$A$2:$B$1400</definedName>
    <definedName name="_xlnm._FilterDatabase" localSheetId="20" hidden="1">'05'!$A$2:$B$1400</definedName>
    <definedName name="_xlnm._FilterDatabase" localSheetId="21" hidden="1">'06'!$A$2:$B$1400</definedName>
    <definedName name="_xlnm._FilterDatabase" localSheetId="22" hidden="1">'07'!$A$2:$B$1400</definedName>
    <definedName name="_xlnm._FilterDatabase" localSheetId="23" hidden="1">'08'!$A$1:$B$1400</definedName>
    <definedName name="_xlnm._FilterDatabase" localSheetId="24" hidden="1">'09'!$A$2:$B$1400</definedName>
    <definedName name="_xlnm._FilterDatabase" localSheetId="25" hidden="1">'10'!$A$2:$B$1400</definedName>
    <definedName name="_xlnm._FilterDatabase" localSheetId="26" hidden="1">'11'!$A$2:$B$1400</definedName>
    <definedName name="_xlnm._FilterDatabase" localSheetId="27" hidden="1">'12'!$A$2:$B$1400</definedName>
    <definedName name="_xlnm._FilterDatabase" localSheetId="28" hidden="1">'13'!$A$2:$B$1400</definedName>
    <definedName name="_xlnm._FilterDatabase" localSheetId="29" hidden="1">'14'!$A$2:$B$1400</definedName>
    <definedName name="_xlnm._FilterDatabase" localSheetId="30" hidden="1">'15'!$A$2:$B$1400</definedName>
    <definedName name="_xlnm._FilterDatabase" localSheetId="31" hidden="1">'16'!$A$2:$B$1400</definedName>
    <definedName name="_xlnm._FilterDatabase" localSheetId="32" hidden="1">'17'!$A$2:$B$1400</definedName>
    <definedName name="_xlnm._FilterDatabase" localSheetId="33" hidden="1">'18'!$A$2:$B$1400</definedName>
    <definedName name="_xlnm._FilterDatabase" localSheetId="34" hidden="1">'19'!$A$2:$B$1400</definedName>
    <definedName name="_xlnm._FilterDatabase" localSheetId="35" hidden="1">'20'!$A$2:$B$1400</definedName>
    <definedName name="_xlnm._FilterDatabase" localSheetId="36" hidden="1">'21'!$A$2:$B$1400</definedName>
    <definedName name="_xlnm._FilterDatabase" localSheetId="37" hidden="1">'22'!$A$2:$B$1400</definedName>
    <definedName name="_xlnm._FilterDatabase" localSheetId="38" hidden="1">'23'!$A$2:$B$1400</definedName>
    <definedName name="_xlnm._FilterDatabase" localSheetId="39" hidden="1">'24'!$A$2:$B$1400</definedName>
    <definedName name="_xlnm._FilterDatabase" localSheetId="40" hidden="1">'25'!$A$2:$B$1400</definedName>
    <definedName name="_xlnm._FilterDatabase" localSheetId="41" hidden="1">'26'!$A$2:$B$1400</definedName>
    <definedName name="_xlnm._FilterDatabase" localSheetId="42" hidden="1">'27'!$A$2:$B$1400</definedName>
    <definedName name="_xlnm._FilterDatabase" localSheetId="44" hidden="1">'30'!$A$2:$B$1400</definedName>
    <definedName name="_xlnm._FilterDatabase" localSheetId="45" hidden="1">'31'!$A$2:$B$1400</definedName>
    <definedName name="_xlnm._FilterDatabase" localSheetId="46" hidden="1">'32'!$A$2:$B$1400</definedName>
    <definedName name="_xlnm._FilterDatabase" localSheetId="48" hidden="1">'33'!$A$2:$B$1400</definedName>
    <definedName name="_xlnm._FilterDatabase" localSheetId="15" hidden="1">Accounts!$A$1:$B$1400</definedName>
    <definedName name="_xlnm._FilterDatabase" localSheetId="7" hidden="1">Lookup!$A$1:$BV$10</definedName>
    <definedName name="ACCOUNTEXSEG" localSheetId="0">Sheet1!$G:$G</definedName>
    <definedName name="ACCOUNTEXSEG" localSheetId="2">Transactions!$B:$B</definedName>
    <definedName name="AccountGroupCode">GLCatPivot!$A:$A</definedName>
    <definedName name="ACCOUNTNAME" localSheetId="0">Sheet1!$B:$B</definedName>
    <definedName name="ACCOUNTNAME" localSheetId="2">Transactions!$C:$C</definedName>
    <definedName name="ACCOUNTNO" localSheetId="0">Sheet1!$A:$A</definedName>
    <definedName name="ACCOUNTNO" localSheetId="2">Transactions!$A:$A</definedName>
    <definedName name="ACCTBAL" localSheetId="0">Sheet1!$R:$R</definedName>
    <definedName name="ACCTDESC" localSheetId="49">Sheet4!$C:$C</definedName>
    <definedName name="ACCTDESC" localSheetId="50">Sheet5!$C:$C</definedName>
    <definedName name="ACCTFMTTD" localSheetId="49">Sheet4!$A:$A</definedName>
    <definedName name="ACCTFMTTD" localSheetId="50">Sheet5!$A:$A</definedName>
    <definedName name="ACCTGRPCOD" localSheetId="4">GLCat!$A:$A</definedName>
    <definedName name="ACCTGRPDES" localSheetId="4">GLCat!$B:$B</definedName>
    <definedName name="ACCTID" localSheetId="51">Sheet6!$A:$A</definedName>
    <definedName name="ACCTTYPE" localSheetId="0">Sheet1!$BP:$BP</definedName>
    <definedName name="ACCTTYPE" localSheetId="2">Transactions!$D:$D</definedName>
    <definedName name="Actual_1">Lookup!$U:$U</definedName>
    <definedName name="Actual_10">Lookup!$AV:$AV</definedName>
    <definedName name="Actual_11">Lookup!$AY:$AY</definedName>
    <definedName name="Actual_12">Lookup!$BB:$BB</definedName>
    <definedName name="Actual_2">Lookup!$X:$X</definedName>
    <definedName name="Actual_3">Lookup!$AA:$AA</definedName>
    <definedName name="Actual_4">Lookup!$AD:$AD</definedName>
    <definedName name="Actual_5">Lookup!$AG:$AG</definedName>
    <definedName name="Actual_6">Lookup!$AJ:$AJ</definedName>
    <definedName name="Actual_7">Lookup!$AM:$AM</definedName>
    <definedName name="Actual_8">Lookup!$AP:$AP</definedName>
    <definedName name="Actual_9">Lookup!$AS:$AS</definedName>
    <definedName name="Actual_Mnth">Lookup!$BE:$BE</definedName>
    <definedName name="Actual_Qtr1">Lookup!$BQ:$BQ</definedName>
    <definedName name="Actual_Qtr2">Lookup!$BR:$BR</definedName>
    <definedName name="Actual_Qtr3">Lookup!$BS:$BS</definedName>
    <definedName name="Actual_Qtr4">Lookup!$BT:$BT</definedName>
    <definedName name="Actual_YTD">Lookup!$BH:$BH</definedName>
    <definedName name="ACTUAL01" localSheetId="0">Sheet1!$U:$U</definedName>
    <definedName name="ACTUAL02" localSheetId="0">Sheet1!$V:$V</definedName>
    <definedName name="ACTUAL03" localSheetId="0">Sheet1!$W:$W</definedName>
    <definedName name="ACTUAL04" localSheetId="0">Sheet1!$X:$X</definedName>
    <definedName name="ACTUAL05" localSheetId="0">Sheet1!$Y:$Y</definedName>
    <definedName name="ACTUAL06" localSheetId="0">Sheet1!$Z:$Z</definedName>
    <definedName name="ACTUAL07" localSheetId="0">Sheet1!$AA:$AA</definedName>
    <definedName name="ACTUAL08" localSheetId="0">Sheet1!$AB:$AB</definedName>
    <definedName name="ACTUAL09" localSheetId="0">Sheet1!$AC:$AC</definedName>
    <definedName name="ACTUAL10" localSheetId="0">Sheet1!$AD:$AD</definedName>
    <definedName name="ACTUAL11" localSheetId="0">Sheet1!$AE:$AE</definedName>
    <definedName name="ACTUAL12" localSheetId="0">Sheet1!$AF:$AF</definedName>
    <definedName name="ACTUAL13" localSheetId="0">Sheet1!$AG:$AG</definedName>
    <definedName name="AllocationsRequired">Categories!$H$2</definedName>
    <definedName name="AUDITDATE" localSheetId="2">Transactions!$M:$M</definedName>
    <definedName name="AUDITUSER" localSheetId="2">Transactions!$N:$N</definedName>
    <definedName name="AUDTORG" localSheetId="0">Sheet1!$Q:$Q</definedName>
    <definedName name="Bal" localSheetId="52">Sheet7!$B:$B</definedName>
    <definedName name="BATCHNO" localSheetId="2">Transactions!$L:$L</definedName>
    <definedName name="Budget_1">Lookup!$V:$V</definedName>
    <definedName name="Budget_10">Lookup!$AW:$AW</definedName>
    <definedName name="Budget_11">Lookup!$AZ:$AZ</definedName>
    <definedName name="Budget_12">Lookup!$BC:$BC</definedName>
    <definedName name="Budget_2">Lookup!$Y:$Y</definedName>
    <definedName name="Budget_3">Lookup!$AB:$AB</definedName>
    <definedName name="Budget_4">Lookup!$AE:$AE</definedName>
    <definedName name="Budget_5">Lookup!$AH:$AH</definedName>
    <definedName name="Budget_6">Lookup!$AK:$AK</definedName>
    <definedName name="Budget_7">Lookup!$AN:$AN</definedName>
    <definedName name="Budget_8">Lookup!$AQ:$AQ</definedName>
    <definedName name="Budget_9">Lookup!$AT:$AT</definedName>
    <definedName name="Budget_Mnth">Lookup!$BF:$BF</definedName>
    <definedName name="Budget_YTD">Lookup!$BI:$BI</definedName>
    <definedName name="BUDGET01" localSheetId="0">Sheet1!$AH:$AH</definedName>
    <definedName name="BUDGET02" localSheetId="0">Sheet1!$AI:$AI</definedName>
    <definedName name="BUDGET03" localSheetId="0">Sheet1!$AJ:$AJ</definedName>
    <definedName name="BUDGET04" localSheetId="0">Sheet1!$AK:$AK</definedName>
    <definedName name="BUDGET05" localSheetId="0">Sheet1!$AL:$AL</definedName>
    <definedName name="BUDGET06" localSheetId="0">Sheet1!$AM:$AM</definedName>
    <definedName name="BUDGET07" localSheetId="0">Sheet1!$AN:$AN</definedName>
    <definedName name="BUDGET08" localSheetId="0">Sheet1!$AO:$AO</definedName>
    <definedName name="BUDGET09" localSheetId="0">Sheet1!$AP:$AP</definedName>
    <definedName name="BUDGET10" localSheetId="0">Sheet1!$AQ:$AQ</definedName>
    <definedName name="BUDGET11" localSheetId="0">Sheet1!$AR:$AR</definedName>
    <definedName name="BUDGET12" localSheetId="0">Sheet1!$AS:$AS</definedName>
    <definedName name="BUDGET13" localSheetId="0">Sheet1!$AT:$AT</definedName>
    <definedName name="CLyear" localSheetId="0">Sheet1!$BR:$BR</definedName>
    <definedName name="CLyearB" localSheetId="51">Sheet6!$B:$B</definedName>
    <definedName name="COMPANYNAME" localSheetId="0">Sheet1!$BM:$BM</definedName>
    <definedName name="Consol_YN">Sheet2!$D$6</definedName>
    <definedName name="CREDIT" localSheetId="2">Transactions!$S:$S</definedName>
    <definedName name="_xlnm.Criteria" localSheetId="8">'Ledger Transaction Details'!$C$5:$C$6</definedName>
    <definedName name="CriteriaValue">'Ledger Transaction Details'!$C$6</definedName>
    <definedName name="DATE" localSheetId="2">Transactions!$G:$G</definedName>
    <definedName name="DEBIT" localSheetId="2">Transactions!$R:$R</definedName>
    <definedName name="DESCRIPTION" localSheetId="2">Transactions!$J:$J</definedName>
    <definedName name="ENG_BI_CORE_LOCATION">"C:\Program Files\Accpac\BX66A\"</definedName>
    <definedName name="ENG_BI_EXE_FULL_PATH">"C:\Program Files\Accpac\BX66A\BICORE.EXE"</definedName>
    <definedName name="ENG_BI_EXE_NAME" hidden="1">"BICORE.EXE"</definedName>
    <definedName name="ENG_BI_EXEC_CMD_ARGS" hidden="1">"03304607806909007007804105406903605007512408806908207007809310206807907707006207504805405312513207706608809408107006505312912809512112110611810611710207306608707408209507808206507010010011609710305512513210211311411411909812110107207106707409306508008"</definedName>
    <definedName name="ENG_BI_EXEC_CMD_ARGS_2" hidden="1">"40720620740480540531251321021131141141190981211010720710850920780820650701001001160971031301231041191151051270981171060680700850650920920870830870690620870670860700770670570500540680500510550590560620590590610500630610520600570540630550480630660500560"</definedName>
    <definedName name="ENG_BI_EXEC_CMD_ARGS_3" hidden="1">"61060050057059058057059058057053063055049051063050058056059058061050059058058051064049053059059058061052063055055054063050058062059058059051059062050060054055054064050057066059061055126124099112121103108114106077065087072068084068073066101119134123099"</definedName>
    <definedName name="ENG_BI_EXEC_CMD_ARGS_4" hidden="1">"117118099112105103070067076087066067077067085094080073066053134132095116122099109109099069072067089072068076088072080083085087074082070078086069083126124083082072074082078075081065091066078088061053130"</definedName>
    <definedName name="ENG_BI_GEN_LIC" hidden="1">"0"</definedName>
    <definedName name="ENG_BI_GEN_LIC_WS" hidden="1">"False"</definedName>
    <definedName name="ENG_BI_LANG_CODE" hidden="1">"en"</definedName>
    <definedName name="ENG_BI_LBI" hidden="1">"ESLFOVKJB1"</definedName>
    <definedName name="ENG_BI_REPOS_FILE" hidden="1">"\\accpac2\Sage 300\SharedData\BXDATA\SQL\alchemex.svd"</definedName>
    <definedName name="ENG_BI_REPOS_PATH" hidden="1">"\\accpac2\Sage 300\SharedData\BXDATA\SQL\"</definedName>
    <definedName name="ENG_BI_TLA" hidden="1">"245;162;61;95;226;24;97;164;124;105;189;235;104;220;145;208;210;246;79;49;262;235;119;67;61;188;266;198;231;39;132;161"</definedName>
    <definedName name="ENG_BI_TLA2" hidden="1">"198;71;185;222;55;211;73;195;88;99;138;62;173;175;190;81;145;110;114;40;99;251;182;172;175;45;99;177;167;197;6;136"</definedName>
    <definedName name="_xlnm.Extract" localSheetId="8">'Ledger Transaction Details'!$A$9:$L$9</definedName>
    <definedName name="FC_AMOUNT" localSheetId="2">Transactions!$P:$P</definedName>
    <definedName name="FC_CODE" localSheetId="2">Transactions!$O:$O</definedName>
    <definedName name="FIRSTPERIOD" localSheetId="0">Sheet1!$BN:$BN</definedName>
    <definedName name="FSCSYR" localSheetId="52">Sheet7!$A:$A</definedName>
    <definedName name="GL_001" localSheetId="10">"GL Transactions||AE-SQL-GL05-2-0||1;Param_Year;SelectedPeriod||ActiveSheet||1"</definedName>
    <definedName name="GL_Account_Description">Lookup!$N:$N</definedName>
    <definedName name="GL_Cat_Code" localSheetId="13">[1]Lookup!$O:$O</definedName>
    <definedName name="GL_Cat_Code">Lookup!$O:$O</definedName>
    <definedName name="GL_Cat_Description">Lookup!$P:$P</definedName>
    <definedName name="GLCATCODE" localSheetId="0">Sheet1!$D:$D</definedName>
    <definedName name="GLCATDESC" localSheetId="0">Sheet1!$E:$E</definedName>
    <definedName name="GROUP" localSheetId="0">Sheet1!$BS:$BS</definedName>
    <definedName name="Group" localSheetId="49">Sheet4!$B:$B</definedName>
    <definedName name="Group" localSheetId="50">Sheet5!$B:$B</definedName>
    <definedName name="GROUPTYPE" localSheetId="0">Sheet1!$C:$C</definedName>
    <definedName name="HC_CODE" localSheetId="2">Transactions!$Q:$Q</definedName>
    <definedName name="INFO_BI_EXE_NAME" hidden="1">"BICORE.EXE"</definedName>
    <definedName name="INFO_EXE_SERVER_PATH" hidden="1">"C:\Program Files\Accpac\BX66A\BICORE.EXE"</definedName>
    <definedName name="INFO_INSTANCE_ID" localSheetId="9" hidden="1">"0"</definedName>
    <definedName name="INFO_INSTANCE_ID" localSheetId="10" hidden="1">"0"</definedName>
    <definedName name="INFO_INSTANCE_ID" hidden="1">"0"</definedName>
    <definedName name="INFO_INSTANCE_NAME" localSheetId="13" hidden="1">"Calander Year Financial Report F005_20141113_14_39_56_3939.xls"</definedName>
    <definedName name="INFO_INSTANCE_NAME" localSheetId="9" hidden="1">"Calander Year Financial Reports_Detail_20140326_13_57_28_5757.xls"</definedName>
    <definedName name="INFO_INSTANCE_NAME" localSheetId="10" hidden="1">"Calander Year Financial Reports_Detail_20140404_10_59_49_5959.xls"</definedName>
    <definedName name="INFO_INSTANCE_NAME" hidden="1">"Calander Year Financial Report F020_20210118_13_45_32_4545.xls"</definedName>
    <definedName name="INFO_REPORT_CODE" localSheetId="9" hidden="1">"AE-SQL-GL01-3-4-CUST"</definedName>
    <definedName name="INFO_REPORT_CODE" localSheetId="10" hidden="1">"AE-SQL-GL01-3-4-CUST"</definedName>
    <definedName name="INFO_REPORT_CODE" hidden="1">"AE-SQL-GL01-3-4-CUST"</definedName>
    <definedName name="INFO_REPORT_ID" localSheetId="9" hidden="1">"3"</definedName>
    <definedName name="INFO_REPORT_ID" hidden="1">"6"</definedName>
    <definedName name="INFO_REPORT_NAME" localSheetId="9" hidden="1">"Calander Year Financial Reports_Detail"</definedName>
    <definedName name="INFO_REPORT_NAME" localSheetId="10" hidden="1">"Calander Year Financial Reports_Detail"</definedName>
    <definedName name="INFO_REPORT_NAME" hidden="1">"Calander Year Financial Report F020"</definedName>
    <definedName name="INFO_RUN_USER" hidden="1">""</definedName>
    <definedName name="INFO_RUN_WORKSTATION" localSheetId="9" hidden="1">"HP8300-08"</definedName>
    <definedName name="INFO_RUN_WORKSTATION" hidden="1">"HP800G4-02"</definedName>
    <definedName name="LASTYR01" localSheetId="0">Sheet1!$AU:$AU</definedName>
    <definedName name="LASTYR02" localSheetId="0">Sheet1!$AV:$AV</definedName>
    <definedName name="LASTYR03" localSheetId="0">Sheet1!$AW:$AW</definedName>
    <definedName name="LASTYR04" localSheetId="0">Sheet1!$AX:$AX</definedName>
    <definedName name="LASTYR05" localSheetId="0">Sheet1!$AY:$AY</definedName>
    <definedName name="LASTYR06" localSheetId="0">Sheet1!$AZ:$AZ</definedName>
    <definedName name="LASTYR07" localSheetId="0">Sheet1!$BA:$BA</definedName>
    <definedName name="LASTYR08" localSheetId="0">Sheet1!$BB:$BB</definedName>
    <definedName name="LASTYR09" localSheetId="0">Sheet1!$BC:$BC</definedName>
    <definedName name="LASTYR10" localSheetId="0">Sheet1!$BD:$BD</definedName>
    <definedName name="LASTYR11" localSheetId="0">Sheet1!$BE:$BE</definedName>
    <definedName name="LASTYR12" localSheetId="0">Sheet1!$BF:$BF</definedName>
    <definedName name="LASTYR13" localSheetId="0">Sheet1!$BG:$BG</definedName>
    <definedName name="Lookup_Formulae2">Categories!$B$2:$F$2</definedName>
    <definedName name="Lookup_GL_Account">Lookup!$A:$A</definedName>
    <definedName name="LookupFormulae">Lookup!$B$6:$BV$6</definedName>
    <definedName name="Months" localSheetId="11">Date_Lup2!$D$2:$D$13</definedName>
    <definedName name="Months" localSheetId="10">Date_Lup!$D$2:$D$13</definedName>
    <definedName name="Months">Date_Lup!$D$2:$D$13</definedName>
    <definedName name="N_OpenBal" localSheetId="0">Sheet1!$BO:$BO</definedName>
    <definedName name="N_OpenBal" localSheetId="51">Sheet6!$C:$C</definedName>
    <definedName name="OpenBal" localSheetId="0">Sheet1!$S:$S</definedName>
    <definedName name="OPENBAL_LAST" localSheetId="0">Sheet1!$BT:$BT</definedName>
    <definedName name="OPENBAL_THIS" localSheetId="0">Sheet1!$T:$T</definedName>
    <definedName name="OPENBALN" localSheetId="0">Sheet1!$BQ:$BQ</definedName>
    <definedName name="Opening_Bal">Lookup!$T:$T</definedName>
    <definedName name="PARAM_DATA_CATALOG" localSheetId="1">Sheet2!$G$2</definedName>
    <definedName name="PARAM_EXE_PATH" localSheetId="1">Sheet2!$G$7</definedName>
    <definedName name="PARAM_INSTANCE_ID" localSheetId="1">Sheet2!$G$6</definedName>
    <definedName name="PARAM_INSTANCE_NAME" localSheetId="1">Sheet2!$G$5</definedName>
    <definedName name="PARAM_REPORT_ID" localSheetId="1">Sheet2!$G$3</definedName>
    <definedName name="PARAM_REPORT_NAME" localSheetId="1">Sheet2!$G$4</definedName>
    <definedName name="PARAM_RUN_ON" localSheetId="1">Sheet2!$D$2</definedName>
    <definedName name="Param_Year" localSheetId="13">[1]Sheet2!$D$3</definedName>
    <definedName name="Param_Year">Sheet2!$D$3</definedName>
    <definedName name="Period" localSheetId="11">Date_Lup2!$E$2:$E$13</definedName>
    <definedName name="PERIOD" localSheetId="2">Transactions!$F:$F</definedName>
    <definedName name="Period">Date_Lup!$E$2:$E$13</definedName>
    <definedName name="POSTINGSEQ" localSheetId="2">Transactions!$K:$K</definedName>
    <definedName name="_xlnm.Print_Area" localSheetId="53">'Accpac BS'!$A$1:$E$278</definedName>
    <definedName name="_xlnm.Print_Area" localSheetId="9">Instructions!$B$2:$D$166</definedName>
    <definedName name="_xlnm.Print_Titles" localSheetId="9">Instructions!$1:$5</definedName>
    <definedName name="_xlnm.Print_Titles" localSheetId="8">'Ledger Transaction Details'!$1:$9</definedName>
    <definedName name="Prior_1">Lookup!$W:$W</definedName>
    <definedName name="Prior_10">Lookup!$AX:$AX</definedName>
    <definedName name="Prior_11">Lookup!$BA:$BA</definedName>
    <definedName name="Prior_12">Lookup!$BD:$BD</definedName>
    <definedName name="Prior_2">Lookup!$Z:$Z</definedName>
    <definedName name="Prior_3">Lookup!$AC:$AC</definedName>
    <definedName name="Prior_4">Lookup!$AF:$AF</definedName>
    <definedName name="Prior_5">Lookup!$AI:$AI</definedName>
    <definedName name="Prior_6">Lookup!$AL:$AL</definedName>
    <definedName name="Prior_7">Lookup!$AO:$AO</definedName>
    <definedName name="Prior_8">Lookup!$AR:$AR</definedName>
    <definedName name="Prior_9">Lookup!$AU:$AU</definedName>
    <definedName name="Prior_Mnth">Lookup!$BG:$BG</definedName>
    <definedName name="Prior_YTD">Lookup!$BJ:$BJ</definedName>
    <definedName name="RawData" localSheetId="4">GLCat!$A$1:$B$33</definedName>
    <definedName name="RawData" localSheetId="0">Sheet1!$A$1:$BT$9</definedName>
    <definedName name="RawData" localSheetId="49">Sheet4!$A$1:$C$1146</definedName>
    <definedName name="RawData" localSheetId="50">Sheet5!$A$1:$C$29</definedName>
    <definedName name="RawData" localSheetId="51">Sheet6!$A$1:$C$29</definedName>
    <definedName name="RawData" localSheetId="52">Sheet7!$A$1:$F$6</definedName>
    <definedName name="RawData" localSheetId="2">Transactions!$A$1:$S$37</definedName>
    <definedName name="RawDataCols" localSheetId="4">GLCat!$A:$B</definedName>
    <definedName name="RawDataCols" localSheetId="0">Sheet1!$A:$BT</definedName>
    <definedName name="RawDataCols" localSheetId="49">Sheet4!$A:$C</definedName>
    <definedName name="RawDataCols" localSheetId="50">Sheet5!$A:$C</definedName>
    <definedName name="RawDataCols" localSheetId="51">Sheet6!$A:$C</definedName>
    <definedName name="RawDataCols" localSheetId="52">Sheet7!$A:$F</definedName>
    <definedName name="RawDataCols" localSheetId="2">Transactions!$A:$S</definedName>
    <definedName name="REFERENCE" localSheetId="2">Transactions!$I:$I</definedName>
    <definedName name="REP_REPORT_CODE" localSheetId="1">Sheet2!$G$10</definedName>
    <definedName name="REP_SYSTEM_CODE" localSheetId="1">Sheet2!$G$8</definedName>
    <definedName name="REP_SYSTEM_MODULE" localSheetId="1">Sheet2!$G$9</definedName>
    <definedName name="Retained_Earnings" localSheetId="11">Date_Lup2!$D$24</definedName>
    <definedName name="Retained_Earnings">Date_Lup!$D$24</definedName>
    <definedName name="ROW_MASK_FILTER" localSheetId="1">Sheet2!$G$11</definedName>
    <definedName name="SEGMENT01" localSheetId="0">Sheet1!$H:$H</definedName>
    <definedName name="SEGMENT02" localSheetId="0">Sheet1!$I:$I</definedName>
    <definedName name="SEGMENT03" localSheetId="0">Sheet1!$J:$J</definedName>
    <definedName name="SEGMENT04" localSheetId="0">Sheet1!$K:$K</definedName>
    <definedName name="SEGMENT05" localSheetId="0">Sheet1!$L:$L</definedName>
    <definedName name="SEGMENT06" localSheetId="0">Sheet1!$M:$M</definedName>
    <definedName name="SEGMENT07" localSheetId="0">Sheet1!$N:$N</definedName>
    <definedName name="SEGMENT08" localSheetId="0">Sheet1!$O:$O</definedName>
    <definedName name="SEGMENT09" localSheetId="0">Sheet1!$P:$P</definedName>
    <definedName name="SelectedDate" localSheetId="13">[1]Lookup!$A$1</definedName>
    <definedName name="SelectedDate" localSheetId="10">Lookup!$A$1</definedName>
    <definedName name="SelectedDate">Lookup!$A$1</definedName>
    <definedName name="SelectedPeriod">Lookup!$N$1</definedName>
    <definedName name="SignCtrl">Lookup!$R:$R</definedName>
    <definedName name="SRCE_CODE" localSheetId="2">Transactions!$H:$H</definedName>
    <definedName name="Start_Row2">Categories!$4:$4</definedName>
    <definedName name="StartRow">Lookup!$8:$8</definedName>
    <definedName name="SV_AUTO_CONN_CATALOG" hidden="1">"F020"</definedName>
    <definedName name="SV_AUTO_CONN_SERVER" hidden="1">"Accpac2"</definedName>
    <definedName name="SV_DBTYPE">"5"</definedName>
    <definedName name="SV_ENCPT_AUTO_CONN_PASSWORD" hidden="1">"083096084083070118050103114071116053081079061108123"</definedName>
    <definedName name="SV_ENCPT_AUTO_CONN_USER" hidden="1">"095094088070084071100100114097103"</definedName>
    <definedName name="SV_ENCPT_LOGON_PWD" hidden="1">"078104085088070"</definedName>
    <definedName name="SV_ENCPT_LOGON_USER" hidden="1">"095094088070084075087066080"</definedName>
    <definedName name="SV_REPORT_CODE">"AE-SQL-GL01-3-4-CUST"</definedName>
    <definedName name="SV_REPORT_ID">"6"</definedName>
    <definedName name="SV_REPORT_NAME">"Calander Year Financial Report F020"</definedName>
    <definedName name="SV_REPOSCODE">""</definedName>
    <definedName name="SV_SOLUTION_ID">"33"</definedName>
    <definedName name="SV_TENANT_CODE">"F020"</definedName>
    <definedName name="TransactionFilterHeadings">'Ledger Transaction Details'!$A$9:$L$9</definedName>
    <definedName name="TYPE" localSheetId="0">Sheet1!$F:$F</definedName>
    <definedName name="Type">Lookup!$Q:$Q</definedName>
    <definedName name="VarianceSign">Lookup!$S:$S</definedName>
    <definedName name="YEAR" localSheetId="2">Transactions!$E:$E</definedName>
    <definedName name="YTD_1">Lookup!$BL:$BL</definedName>
    <definedName name="YTD_2">Lookup!$BM:$BM</definedName>
    <definedName name="YTD_3">Lookup!$BN:$BN</definedName>
    <definedName name="YTD_4">Lookup!$BO:$BO</definedName>
    <definedName name="YTD_B1">Lookup!$BK:$BK</definedName>
    <definedName name="YTD1YRAGO" localSheetId="0">Sheet1!$BH:$BH</definedName>
    <definedName name="YTD2YRSAGO" localSheetId="0">Sheet1!$BI:$BI</definedName>
    <definedName name="YTD3YRSAGO" localSheetId="0">Sheet1!$BJ:$BJ</definedName>
    <definedName name="YTD4YRSAGO" localSheetId="0">Sheet1!$BK:$BK</definedName>
    <definedName name="YTDBUDGET" localSheetId="0">Sheet1!$BL:$BL</definedName>
  </definedNames>
  <calcPr calcId="181029"/>
  <pivotCaches>
    <pivotCache cacheId="16" r:id="rId57"/>
  </pivotCaches>
</workbook>
</file>

<file path=xl/calcChain.xml><?xml version="1.0" encoding="utf-8"?>
<calcChain xmlns="http://schemas.openxmlformats.org/spreadsheetml/2006/main">
  <c r="BV29" i="4" l="1"/>
  <c r="BU29" i="4"/>
  <c r="C29" i="4"/>
  <c r="B29" i="4"/>
  <c r="BV28" i="4"/>
  <c r="BU28" i="4"/>
  <c r="B28" i="4"/>
  <c r="C28" i="4" s="1"/>
  <c r="BV27" i="4"/>
  <c r="BU27" i="4"/>
  <c r="C27" i="4"/>
  <c r="B27" i="4"/>
  <c r="BV26" i="4"/>
  <c r="BU26" i="4"/>
  <c r="B26" i="4"/>
  <c r="C26" i="4" s="1"/>
  <c r="BV25" i="4"/>
  <c r="BU25" i="4"/>
  <c r="B25" i="4"/>
  <c r="C25" i="4" s="1"/>
  <c r="BV24" i="4"/>
  <c r="BU24" i="4"/>
  <c r="C24" i="4"/>
  <c r="B24" i="4"/>
  <c r="T2" i="1"/>
  <c r="T3" i="1"/>
  <c r="T4" i="1"/>
  <c r="T5" i="1"/>
  <c r="T6" i="1"/>
  <c r="T7" i="1"/>
  <c r="T8" i="1"/>
  <c r="T9" i="1"/>
  <c r="S2" i="1"/>
  <c r="S3" i="1"/>
  <c r="S4" i="1"/>
  <c r="S5" i="1"/>
  <c r="S6" i="1"/>
  <c r="S7" i="1"/>
  <c r="S8" i="1"/>
  <c r="S9" i="1"/>
  <c r="E9" i="1"/>
  <c r="D2" i="1"/>
  <c r="E2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D25" i="81"/>
  <c r="C25" i="81"/>
  <c r="F25" i="4" l="1"/>
  <c r="E25" i="4"/>
  <c r="P25" i="4"/>
  <c r="D25" i="4"/>
  <c r="O25" i="4"/>
  <c r="N25" i="4"/>
  <c r="M25" i="4"/>
  <c r="L25" i="4"/>
  <c r="K25" i="4"/>
  <c r="J25" i="4"/>
  <c r="G25" i="4"/>
  <c r="I25" i="4"/>
  <c r="Q25" i="4"/>
  <c r="H25" i="4"/>
  <c r="Q26" i="4"/>
  <c r="E26" i="4"/>
  <c r="O26" i="4"/>
  <c r="N26" i="4"/>
  <c r="M26" i="4"/>
  <c r="L26" i="4"/>
  <c r="K26" i="4"/>
  <c r="F26" i="4"/>
  <c r="P26" i="4"/>
  <c r="J26" i="4"/>
  <c r="I26" i="4"/>
  <c r="H26" i="4"/>
  <c r="G26" i="4"/>
  <c r="D26" i="4"/>
  <c r="O28" i="4"/>
  <c r="N28" i="4"/>
  <c r="M28" i="4"/>
  <c r="L28" i="4"/>
  <c r="K28" i="4"/>
  <c r="J28" i="4"/>
  <c r="I28" i="4"/>
  <c r="H28" i="4"/>
  <c r="G28" i="4"/>
  <c r="D28" i="4"/>
  <c r="F28" i="4"/>
  <c r="Q28" i="4"/>
  <c r="E28" i="4"/>
  <c r="P28" i="4"/>
  <c r="O24" i="4"/>
  <c r="E24" i="4"/>
  <c r="Q27" i="4"/>
  <c r="O29" i="4"/>
  <c r="I24" i="4"/>
  <c r="F27" i="4"/>
  <c r="D29" i="4"/>
  <c r="P29" i="4"/>
  <c r="G27" i="4"/>
  <c r="E29" i="4"/>
  <c r="Q29" i="4"/>
  <c r="H27" i="4"/>
  <c r="F29" i="4"/>
  <c r="H24" i="4"/>
  <c r="E27" i="4"/>
  <c r="J24" i="4"/>
  <c r="K24" i="4"/>
  <c r="L24" i="4"/>
  <c r="I27" i="4"/>
  <c r="G29" i="4"/>
  <c r="D24" i="4"/>
  <c r="M24" i="4"/>
  <c r="J27" i="4"/>
  <c r="H29" i="4"/>
  <c r="P24" i="4"/>
  <c r="Q24" i="4"/>
  <c r="N24" i="4"/>
  <c r="K27" i="4"/>
  <c r="I29" i="4"/>
  <c r="L27" i="4"/>
  <c r="J29" i="4"/>
  <c r="M27" i="4"/>
  <c r="K29" i="4"/>
  <c r="N27" i="4"/>
  <c r="L29" i="4"/>
  <c r="F24" i="4"/>
  <c r="O27" i="4"/>
  <c r="M29" i="4"/>
  <c r="G24" i="4"/>
  <c r="D27" i="4"/>
  <c r="P27" i="4"/>
  <c r="N29" i="4"/>
  <c r="D290" i="78"/>
  <c r="C290" i="78"/>
  <c r="B13" i="4"/>
  <c r="C13" i="4" s="1"/>
  <c r="D13" i="4" s="1"/>
  <c r="BU13" i="4"/>
  <c r="BV13" i="4"/>
  <c r="BV21" i="4"/>
  <c r="BU21" i="4"/>
  <c r="B21" i="4"/>
  <c r="C21" i="4" s="1"/>
  <c r="L21" i="4" s="1"/>
  <c r="BV20" i="4"/>
  <c r="BU20" i="4"/>
  <c r="B20" i="4"/>
  <c r="C20" i="4" s="1"/>
  <c r="BV19" i="4"/>
  <c r="BU19" i="4"/>
  <c r="B19" i="4"/>
  <c r="C19" i="4" s="1"/>
  <c r="P19" i="4" s="1"/>
  <c r="BV18" i="4"/>
  <c r="BU18" i="4"/>
  <c r="B18" i="4"/>
  <c r="C18" i="4" s="1"/>
  <c r="M18" i="4" s="1"/>
  <c r="BV17" i="4"/>
  <c r="BU17" i="4"/>
  <c r="B17" i="4"/>
  <c r="C17" i="4" s="1"/>
  <c r="L17" i="4" s="1"/>
  <c r="BV16" i="4"/>
  <c r="BU16" i="4"/>
  <c r="B16" i="4"/>
  <c r="C16" i="4" s="1"/>
  <c r="BV15" i="4"/>
  <c r="BU15" i="4"/>
  <c r="B15" i="4"/>
  <c r="C15" i="4" s="1"/>
  <c r="BV14" i="4"/>
  <c r="BU14" i="4"/>
  <c r="B14" i="4"/>
  <c r="C14" i="4" s="1"/>
  <c r="D4" i="79"/>
  <c r="A3" i="78"/>
  <c r="A248" i="79"/>
  <c r="J248" i="79" s="1"/>
  <c r="A249" i="79"/>
  <c r="J249" i="79" s="1"/>
  <c r="A250" i="79"/>
  <c r="J250" i="79" s="1"/>
  <c r="A251" i="79"/>
  <c r="J251" i="79" s="1"/>
  <c r="A252" i="79"/>
  <c r="J252" i="79" s="1"/>
  <c r="A253" i="79"/>
  <c r="J253" i="79" s="1"/>
  <c r="A254" i="79"/>
  <c r="J254" i="79" s="1"/>
  <c r="A255" i="79"/>
  <c r="J255" i="79" s="1"/>
  <c r="A256" i="79"/>
  <c r="J256" i="79" s="1"/>
  <c r="A257" i="79"/>
  <c r="J257" i="79" s="1"/>
  <c r="A258" i="79"/>
  <c r="J258" i="79" s="1"/>
  <c r="A259" i="79"/>
  <c r="J259" i="79" s="1"/>
  <c r="A260" i="79"/>
  <c r="J260" i="79" s="1"/>
  <c r="A261" i="79"/>
  <c r="J261" i="79" s="1"/>
  <c r="A262" i="79"/>
  <c r="J262" i="79" s="1"/>
  <c r="A263" i="79"/>
  <c r="J263" i="79" s="1"/>
  <c r="A264" i="79"/>
  <c r="J264" i="79" s="1"/>
  <c r="A265" i="79"/>
  <c r="J265" i="79" s="1"/>
  <c r="A236" i="79"/>
  <c r="C236" i="79" s="1"/>
  <c r="A237" i="79"/>
  <c r="O237" i="79" s="1"/>
  <c r="A238" i="79"/>
  <c r="C238" i="79" s="1"/>
  <c r="A239" i="79"/>
  <c r="O239" i="79" s="1"/>
  <c r="A240" i="79"/>
  <c r="C240" i="79" s="1"/>
  <c r="A241" i="79"/>
  <c r="O241" i="79" s="1"/>
  <c r="A242" i="79"/>
  <c r="C242" i="79" s="1"/>
  <c r="A243" i="79"/>
  <c r="O243" i="79" s="1"/>
  <c r="A244" i="79"/>
  <c r="C244" i="79" s="1"/>
  <c r="A245" i="79"/>
  <c r="O245" i="79" s="1"/>
  <c r="A246" i="79"/>
  <c r="C246" i="79" s="1"/>
  <c r="E2" i="77"/>
  <c r="E3" i="77" s="1"/>
  <c r="F3" i="77" s="1"/>
  <c r="S29" i="4" l="1"/>
  <c r="R29" i="4"/>
  <c r="S28" i="4"/>
  <c r="R28" i="4"/>
  <c r="R25" i="4"/>
  <c r="S25" i="4"/>
  <c r="R26" i="4"/>
  <c r="S26" i="4"/>
  <c r="S24" i="4"/>
  <c r="R24" i="4"/>
  <c r="S27" i="4"/>
  <c r="R27" i="4"/>
  <c r="P15" i="4"/>
  <c r="E236" i="79"/>
  <c r="I236" i="79"/>
  <c r="K236" i="79"/>
  <c r="E237" i="79"/>
  <c r="I237" i="79"/>
  <c r="K237" i="79"/>
  <c r="E238" i="79"/>
  <c r="I238" i="79"/>
  <c r="K238" i="79"/>
  <c r="E239" i="79"/>
  <c r="I239" i="79"/>
  <c r="K239" i="79"/>
  <c r="E240" i="79"/>
  <c r="I240" i="79"/>
  <c r="K240" i="79"/>
  <c r="E241" i="79"/>
  <c r="I241" i="79"/>
  <c r="K241" i="79"/>
  <c r="E242" i="79"/>
  <c r="I242" i="79"/>
  <c r="K242" i="79"/>
  <c r="E243" i="79"/>
  <c r="I243" i="79"/>
  <c r="K243" i="79"/>
  <c r="E244" i="79"/>
  <c r="I244" i="79"/>
  <c r="K244" i="79"/>
  <c r="E245" i="79"/>
  <c r="I245" i="79"/>
  <c r="K245" i="79"/>
  <c r="E246" i="79"/>
  <c r="I246" i="79"/>
  <c r="K246" i="79"/>
  <c r="E248" i="79"/>
  <c r="I248" i="79"/>
  <c r="K248" i="79"/>
  <c r="E249" i="79"/>
  <c r="I249" i="79"/>
  <c r="K249" i="79"/>
  <c r="E250" i="79"/>
  <c r="I250" i="79"/>
  <c r="K250" i="79"/>
  <c r="E251" i="79"/>
  <c r="I251" i="79"/>
  <c r="K251" i="79"/>
  <c r="E252" i="79"/>
  <c r="I252" i="79"/>
  <c r="K252" i="79"/>
  <c r="E253" i="79"/>
  <c r="I253" i="79"/>
  <c r="K253" i="79"/>
  <c r="E254" i="79"/>
  <c r="I254" i="79"/>
  <c r="K254" i="79"/>
  <c r="E255" i="79"/>
  <c r="I255" i="79"/>
  <c r="K255" i="79"/>
  <c r="E256" i="79"/>
  <c r="I256" i="79"/>
  <c r="K256" i="79"/>
  <c r="E257" i="79"/>
  <c r="I257" i="79"/>
  <c r="K257" i="79"/>
  <c r="E258" i="79"/>
  <c r="I258" i="79"/>
  <c r="K258" i="79"/>
  <c r="E259" i="79"/>
  <c r="I259" i="79"/>
  <c r="K259" i="79"/>
  <c r="E260" i="79"/>
  <c r="I260" i="79"/>
  <c r="K260" i="79"/>
  <c r="E261" i="79"/>
  <c r="I261" i="79"/>
  <c r="K261" i="79"/>
  <c r="E262" i="79"/>
  <c r="I262" i="79"/>
  <c r="K262" i="79"/>
  <c r="E263" i="79"/>
  <c r="I263" i="79"/>
  <c r="K263" i="79"/>
  <c r="E264" i="79"/>
  <c r="I264" i="79"/>
  <c r="K264" i="79"/>
  <c r="E265" i="79"/>
  <c r="I265" i="79"/>
  <c r="K265" i="79"/>
  <c r="D236" i="79"/>
  <c r="F236" i="79"/>
  <c r="J236" i="79"/>
  <c r="D237" i="79"/>
  <c r="F237" i="79"/>
  <c r="J237" i="79"/>
  <c r="D238" i="79"/>
  <c r="F238" i="79"/>
  <c r="J238" i="79"/>
  <c r="D239" i="79"/>
  <c r="F239" i="79"/>
  <c r="J239" i="79"/>
  <c r="D240" i="79"/>
  <c r="F240" i="79"/>
  <c r="J240" i="79"/>
  <c r="D241" i="79"/>
  <c r="F241" i="79"/>
  <c r="J241" i="79"/>
  <c r="D242" i="79"/>
  <c r="F242" i="79"/>
  <c r="J242" i="79"/>
  <c r="D243" i="79"/>
  <c r="F243" i="79"/>
  <c r="J243" i="79"/>
  <c r="D244" i="79"/>
  <c r="F244" i="79"/>
  <c r="J244" i="79"/>
  <c r="D245" i="79"/>
  <c r="F245" i="79"/>
  <c r="J245" i="79"/>
  <c r="D246" i="79"/>
  <c r="F246" i="79"/>
  <c r="J246" i="79"/>
  <c r="D248" i="79"/>
  <c r="F248" i="79"/>
  <c r="D249" i="79"/>
  <c r="F249" i="79"/>
  <c r="D250" i="79"/>
  <c r="F250" i="79"/>
  <c r="D251" i="79"/>
  <c r="F251" i="79"/>
  <c r="D252" i="79"/>
  <c r="F252" i="79"/>
  <c r="D253" i="79"/>
  <c r="F253" i="79"/>
  <c r="D254" i="79"/>
  <c r="F254" i="79"/>
  <c r="D255" i="79"/>
  <c r="F255" i="79"/>
  <c r="D256" i="79"/>
  <c r="F256" i="79"/>
  <c r="D257" i="79"/>
  <c r="F257" i="79"/>
  <c r="D258" i="79"/>
  <c r="F258" i="79"/>
  <c r="D259" i="79"/>
  <c r="F259" i="79"/>
  <c r="D260" i="79"/>
  <c r="F260" i="79"/>
  <c r="D261" i="79"/>
  <c r="F261" i="79"/>
  <c r="D262" i="79"/>
  <c r="F262" i="79"/>
  <c r="D263" i="79"/>
  <c r="F263" i="79"/>
  <c r="D264" i="79"/>
  <c r="F264" i="79"/>
  <c r="D265" i="79"/>
  <c r="F265" i="79"/>
  <c r="K13" i="4"/>
  <c r="O13" i="4"/>
  <c r="G13" i="4"/>
  <c r="D15" i="4"/>
  <c r="Q13" i="4"/>
  <c r="M13" i="4"/>
  <c r="I13" i="4"/>
  <c r="E13" i="4"/>
  <c r="L15" i="4"/>
  <c r="D19" i="4"/>
  <c r="P13" i="4"/>
  <c r="N13" i="4"/>
  <c r="L13" i="4"/>
  <c r="J13" i="4"/>
  <c r="H13" i="4"/>
  <c r="F13" i="4"/>
  <c r="L19" i="4"/>
  <c r="Q16" i="4"/>
  <c r="I16" i="4"/>
  <c r="M16" i="4"/>
  <c r="E16" i="4"/>
  <c r="Q20" i="4"/>
  <c r="I20" i="4"/>
  <c r="M20" i="4"/>
  <c r="E20" i="4"/>
  <c r="H17" i="4"/>
  <c r="P17" i="4"/>
  <c r="I18" i="4"/>
  <c r="Q18" i="4"/>
  <c r="H21" i="4"/>
  <c r="P21" i="4"/>
  <c r="H15" i="4"/>
  <c r="D17" i="4"/>
  <c r="E18" i="4"/>
  <c r="H19" i="4"/>
  <c r="D21" i="4"/>
  <c r="P14" i="4"/>
  <c r="N14" i="4"/>
  <c r="L14" i="4"/>
  <c r="J14" i="4"/>
  <c r="H14" i="4"/>
  <c r="F14" i="4"/>
  <c r="D14" i="4"/>
  <c r="I14" i="4"/>
  <c r="O14" i="4"/>
  <c r="K14" i="4"/>
  <c r="G14" i="4"/>
  <c r="Q14" i="4"/>
  <c r="M14" i="4"/>
  <c r="E14" i="4"/>
  <c r="Q15" i="4"/>
  <c r="O15" i="4"/>
  <c r="M15" i="4"/>
  <c r="K15" i="4"/>
  <c r="I15" i="4"/>
  <c r="G15" i="4"/>
  <c r="E15" i="4"/>
  <c r="P16" i="4"/>
  <c r="N16" i="4"/>
  <c r="L16" i="4"/>
  <c r="J16" i="4"/>
  <c r="H16" i="4"/>
  <c r="F16" i="4"/>
  <c r="D16" i="4"/>
  <c r="Q17" i="4"/>
  <c r="O17" i="4"/>
  <c r="M17" i="4"/>
  <c r="K17" i="4"/>
  <c r="I17" i="4"/>
  <c r="G17" i="4"/>
  <c r="E17" i="4"/>
  <c r="P18" i="4"/>
  <c r="N18" i="4"/>
  <c r="L18" i="4"/>
  <c r="J18" i="4"/>
  <c r="H18" i="4"/>
  <c r="F18" i="4"/>
  <c r="D18" i="4"/>
  <c r="Q19" i="4"/>
  <c r="O19" i="4"/>
  <c r="M19" i="4"/>
  <c r="K19" i="4"/>
  <c r="I19" i="4"/>
  <c r="G19" i="4"/>
  <c r="E19" i="4"/>
  <c r="P20" i="4"/>
  <c r="N20" i="4"/>
  <c r="L20" i="4"/>
  <c r="J20" i="4"/>
  <c r="H20" i="4"/>
  <c r="F20" i="4"/>
  <c r="D20" i="4"/>
  <c r="Q21" i="4"/>
  <c r="O21" i="4"/>
  <c r="M21" i="4"/>
  <c r="K21" i="4"/>
  <c r="I21" i="4"/>
  <c r="G21" i="4"/>
  <c r="E21" i="4"/>
  <c r="F15" i="4"/>
  <c r="J15" i="4"/>
  <c r="N15" i="4"/>
  <c r="G16" i="4"/>
  <c r="K16" i="4"/>
  <c r="O16" i="4"/>
  <c r="F17" i="4"/>
  <c r="J17" i="4"/>
  <c r="N17" i="4"/>
  <c r="G18" i="4"/>
  <c r="K18" i="4"/>
  <c r="O18" i="4"/>
  <c r="F19" i="4"/>
  <c r="J19" i="4"/>
  <c r="N19" i="4"/>
  <c r="G20" i="4"/>
  <c r="K20" i="4"/>
  <c r="O20" i="4"/>
  <c r="F21" i="4"/>
  <c r="J21" i="4"/>
  <c r="N21" i="4"/>
  <c r="C245" i="79"/>
  <c r="C243" i="79"/>
  <c r="C241" i="79"/>
  <c r="C239" i="79"/>
  <c r="C237" i="79"/>
  <c r="O246" i="79"/>
  <c r="O244" i="79"/>
  <c r="O242" i="79"/>
  <c r="O240" i="79"/>
  <c r="O238" i="79"/>
  <c r="O236" i="79"/>
  <c r="F2" i="77"/>
  <c r="BK24" i="4" l="1"/>
  <c r="BO24" i="4"/>
  <c r="BP24" i="4"/>
  <c r="T24" i="4"/>
  <c r="BN24" i="4"/>
  <c r="BM24" i="4"/>
  <c r="BL24" i="4"/>
  <c r="BN27" i="4"/>
  <c r="BP27" i="4"/>
  <c r="BL27" i="4"/>
  <c r="BO27" i="4"/>
  <c r="BK27" i="4"/>
  <c r="BM27" i="4"/>
  <c r="T27" i="4"/>
  <c r="BK26" i="4"/>
  <c r="BP26" i="4"/>
  <c r="BM26" i="4"/>
  <c r="T26" i="4"/>
  <c r="BO26" i="4"/>
  <c r="BL26" i="4"/>
  <c r="BN26" i="4"/>
  <c r="BN25" i="4"/>
  <c r="BO25" i="4"/>
  <c r="BK25" i="4"/>
  <c r="BM25" i="4"/>
  <c r="BP25" i="4"/>
  <c r="BL25" i="4"/>
  <c r="T25" i="4"/>
  <c r="BK28" i="4"/>
  <c r="T28" i="4"/>
  <c r="BM28" i="4"/>
  <c r="BO28" i="4"/>
  <c r="BP28" i="4"/>
  <c r="BL28" i="4"/>
  <c r="BN28" i="4"/>
  <c r="BP29" i="4"/>
  <c r="BK29" i="4"/>
  <c r="BO29" i="4"/>
  <c r="BN29" i="4"/>
  <c r="BL29" i="4"/>
  <c r="T29" i="4"/>
  <c r="BM29" i="4"/>
  <c r="L239" i="79"/>
  <c r="L243" i="79"/>
  <c r="L244" i="79"/>
  <c r="L240" i="79"/>
  <c r="R13" i="4"/>
  <c r="T13" i="4" s="1"/>
  <c r="S13" i="4"/>
  <c r="L241" i="79"/>
  <c r="L245" i="79"/>
  <c r="L242" i="79"/>
  <c r="L246" i="79"/>
  <c r="R20" i="4"/>
  <c r="S20" i="4"/>
  <c r="S21" i="4"/>
  <c r="R21" i="4"/>
  <c r="R18" i="4"/>
  <c r="S18" i="4"/>
  <c r="S19" i="4"/>
  <c r="R19" i="4"/>
  <c r="S17" i="4"/>
  <c r="R17" i="4"/>
  <c r="S15" i="4"/>
  <c r="R15" i="4"/>
  <c r="R16" i="4"/>
  <c r="S16" i="4"/>
  <c r="R14" i="4"/>
  <c r="S14" i="4"/>
  <c r="A261" i="78"/>
  <c r="A262" i="78"/>
  <c r="A263" i="78"/>
  <c r="A264" i="78"/>
  <c r="A265" i="78"/>
  <c r="A266" i="78"/>
  <c r="A267" i="78"/>
  <c r="A268" i="78"/>
  <c r="A269" i="78"/>
  <c r="A270" i="78"/>
  <c r="A271" i="78"/>
  <c r="A272" i="78"/>
  <c r="A273" i="78"/>
  <c r="A274" i="78"/>
  <c r="A275" i="78"/>
  <c r="B275" i="78" s="1"/>
  <c r="A260" i="78"/>
  <c r="O158" i="78"/>
  <c r="A143" i="78"/>
  <c r="A144" i="78"/>
  <c r="A145" i="78"/>
  <c r="B145" i="78" s="1"/>
  <c r="A146" i="78"/>
  <c r="B146" i="78" s="1"/>
  <c r="A147" i="78"/>
  <c r="B147" i="78" s="1"/>
  <c r="A148" i="78"/>
  <c r="B148" i="78" s="1"/>
  <c r="A149" i="78"/>
  <c r="A150" i="78"/>
  <c r="A151" i="78"/>
  <c r="B151" i="78" s="1"/>
  <c r="A152" i="78"/>
  <c r="B152" i="78" s="1"/>
  <c r="A153" i="78"/>
  <c r="B153" i="78" s="1"/>
  <c r="A154" i="78"/>
  <c r="A155" i="78"/>
  <c r="A156" i="78"/>
  <c r="A157" i="78"/>
  <c r="A142" i="78"/>
  <c r="B143" i="78"/>
  <c r="B144" i="78"/>
  <c r="B149" i="78"/>
  <c r="B150" i="78"/>
  <c r="B154" i="78"/>
  <c r="B155" i="78"/>
  <c r="B157" i="78"/>
  <c r="BV12" i="4"/>
  <c r="BU12" i="4"/>
  <c r="B12" i="4"/>
  <c r="C12" i="4" s="1"/>
  <c r="BV11" i="4"/>
  <c r="BU11" i="4"/>
  <c r="B11" i="4"/>
  <c r="C11" i="4" s="1"/>
  <c r="A342" i="78"/>
  <c r="B5" i="78"/>
  <c r="A340" i="78"/>
  <c r="B340" i="78" s="1"/>
  <c r="A341" i="78"/>
  <c r="B341" i="78" s="1"/>
  <c r="A372" i="78"/>
  <c r="B342" i="78" s="1"/>
  <c r="A343" i="78"/>
  <c r="A344" i="78"/>
  <c r="A345" i="78"/>
  <c r="A346" i="78"/>
  <c r="A347" i="78"/>
  <c r="A348" i="78"/>
  <c r="A349" i="78"/>
  <c r="A350" i="78"/>
  <c r="A351" i="78"/>
  <c r="A352" i="78"/>
  <c r="A353" i="78"/>
  <c r="A354" i="78"/>
  <c r="A355" i="78"/>
  <c r="A356" i="78"/>
  <c r="A357" i="78"/>
  <c r="A358" i="78"/>
  <c r="A359" i="78"/>
  <c r="A360" i="78"/>
  <c r="A361" i="78"/>
  <c r="A362" i="78"/>
  <c r="A363" i="78"/>
  <c r="A364" i="78"/>
  <c r="A365" i="78"/>
  <c r="A366" i="78"/>
  <c r="A367" i="78"/>
  <c r="A368" i="78"/>
  <c r="A326" i="78"/>
  <c r="A327" i="78"/>
  <c r="A328" i="78"/>
  <c r="A329" i="78"/>
  <c r="A330" i="78"/>
  <c r="A331" i="78"/>
  <c r="A305" i="78"/>
  <c r="A306" i="78"/>
  <c r="A307" i="78"/>
  <c r="A308" i="78"/>
  <c r="A309" i="78"/>
  <c r="A310" i="78"/>
  <c r="A311" i="78"/>
  <c r="B311" i="78" s="1"/>
  <c r="A312" i="78"/>
  <c r="A313" i="78"/>
  <c r="A314" i="78"/>
  <c r="A315" i="78"/>
  <c r="B315" i="78" s="1"/>
  <c r="A316" i="78"/>
  <c r="B316" i="78" s="1"/>
  <c r="A317" i="78"/>
  <c r="A318" i="78"/>
  <c r="A319" i="78"/>
  <c r="A320" i="78"/>
  <c r="A321" i="78"/>
  <c r="A322" i="78"/>
  <c r="A323" i="78"/>
  <c r="A278" i="78"/>
  <c r="A279" i="78"/>
  <c r="A280" i="78"/>
  <c r="A281" i="78"/>
  <c r="A282" i="78"/>
  <c r="A283" i="78"/>
  <c r="A284" i="78"/>
  <c r="A285" i="78"/>
  <c r="A286" i="78"/>
  <c r="BV9" i="4"/>
  <c r="BV10" i="4"/>
  <c r="BV6" i="4"/>
  <c r="BU9" i="4"/>
  <c r="BU10" i="4"/>
  <c r="BU6" i="4"/>
  <c r="A251" i="78"/>
  <c r="A252" i="78"/>
  <c r="A253" i="78"/>
  <c r="A254" i="78"/>
  <c r="A255" i="78"/>
  <c r="A256" i="78"/>
  <c r="A257" i="78"/>
  <c r="A258" i="78"/>
  <c r="A259" i="78"/>
  <c r="A245" i="78"/>
  <c r="A246" i="78"/>
  <c r="A247" i="78"/>
  <c r="A248" i="78"/>
  <c r="A185" i="78"/>
  <c r="A186" i="78"/>
  <c r="A187" i="78"/>
  <c r="A188" i="78"/>
  <c r="A189" i="78"/>
  <c r="A190" i="78"/>
  <c r="A191" i="78"/>
  <c r="A192" i="78"/>
  <c r="A193" i="78"/>
  <c r="A194" i="78"/>
  <c r="A195" i="78"/>
  <c r="A196" i="78"/>
  <c r="A197" i="78"/>
  <c r="A198" i="78"/>
  <c r="A199" i="78"/>
  <c r="A200" i="78"/>
  <c r="A201" i="78"/>
  <c r="A202" i="78"/>
  <c r="A203" i="78"/>
  <c r="A204" i="78"/>
  <c r="A205" i="78"/>
  <c r="A206" i="78"/>
  <c r="A207" i="78"/>
  <c r="A208" i="78"/>
  <c r="A209" i="78"/>
  <c r="A210" i="78"/>
  <c r="O210" i="78" s="1"/>
  <c r="A211" i="78"/>
  <c r="A212" i="78"/>
  <c r="A213" i="78"/>
  <c r="A214" i="78"/>
  <c r="A215" i="78"/>
  <c r="A216" i="78"/>
  <c r="A217" i="78"/>
  <c r="A218" i="78"/>
  <c r="A219" i="78"/>
  <c r="A220" i="78"/>
  <c r="A221" i="78"/>
  <c r="A222" i="78"/>
  <c r="A223" i="78"/>
  <c r="A224" i="78"/>
  <c r="A225" i="78"/>
  <c r="A226" i="78"/>
  <c r="A227" i="78"/>
  <c r="A228" i="78"/>
  <c r="A229" i="78"/>
  <c r="A230" i="78"/>
  <c r="A231" i="78"/>
  <c r="A232" i="78"/>
  <c r="A233" i="78"/>
  <c r="A234" i="78"/>
  <c r="A235" i="78"/>
  <c r="A236" i="78"/>
  <c r="A237" i="78"/>
  <c r="A238" i="78"/>
  <c r="A239" i="78"/>
  <c r="A240" i="78"/>
  <c r="A184" i="78"/>
  <c r="A161" i="78"/>
  <c r="A162" i="78"/>
  <c r="B162" i="78" s="1"/>
  <c r="A163" i="78"/>
  <c r="A164" i="78"/>
  <c r="A165" i="78"/>
  <c r="A166" i="78"/>
  <c r="A167" i="78"/>
  <c r="A168" i="78"/>
  <c r="A169" i="78"/>
  <c r="A170" i="78"/>
  <c r="A171" i="78"/>
  <c r="A172" i="78"/>
  <c r="A173" i="78"/>
  <c r="A174" i="78"/>
  <c r="A175" i="78"/>
  <c r="A176" i="78"/>
  <c r="A177" i="78"/>
  <c r="A178" i="78"/>
  <c r="A179" i="78"/>
  <c r="A180" i="78"/>
  <c r="A181" i="78"/>
  <c r="E141" i="78"/>
  <c r="O142" i="78"/>
  <c r="A33" i="78"/>
  <c r="A34" i="78"/>
  <c r="A35" i="78"/>
  <c r="A36" i="78"/>
  <c r="A37" i="78"/>
  <c r="A38" i="78"/>
  <c r="A39" i="78"/>
  <c r="A40" i="78"/>
  <c r="A41" i="78"/>
  <c r="A42" i="78"/>
  <c r="A43" i="78"/>
  <c r="A44" i="78"/>
  <c r="A45" i="78"/>
  <c r="A46" i="78"/>
  <c r="A47" i="78"/>
  <c r="A48" i="78"/>
  <c r="A49" i="78"/>
  <c r="A50" i="78"/>
  <c r="A51" i="78"/>
  <c r="A52" i="78"/>
  <c r="A53" i="78"/>
  <c r="A54" i="78"/>
  <c r="A55" i="78"/>
  <c r="A56" i="78"/>
  <c r="A57" i="78"/>
  <c r="A58" i="78"/>
  <c r="A59" i="78"/>
  <c r="A60" i="78"/>
  <c r="A61" i="78"/>
  <c r="A62" i="78"/>
  <c r="A63" i="78"/>
  <c r="A64" i="78"/>
  <c r="A65" i="78"/>
  <c r="A66" i="78"/>
  <c r="A67" i="78"/>
  <c r="A68" i="78"/>
  <c r="A69" i="78"/>
  <c r="A70" i="78"/>
  <c r="A71" i="78"/>
  <c r="A72" i="78"/>
  <c r="A73" i="78"/>
  <c r="A74" i="78"/>
  <c r="A75" i="78"/>
  <c r="A76" i="78"/>
  <c r="A77" i="78"/>
  <c r="A78" i="78"/>
  <c r="A79" i="78"/>
  <c r="A80" i="78"/>
  <c r="A81" i="78"/>
  <c r="A82" i="78"/>
  <c r="A83" i="78"/>
  <c r="A84" i="78"/>
  <c r="A85" i="78"/>
  <c r="A86" i="78"/>
  <c r="A87" i="78"/>
  <c r="A88" i="78"/>
  <c r="A89" i="78"/>
  <c r="A90" i="78"/>
  <c r="A91" i="78"/>
  <c r="A92" i="78"/>
  <c r="A93" i="78"/>
  <c r="A94" i="78"/>
  <c r="A95" i="78"/>
  <c r="A96" i="78"/>
  <c r="A97" i="78"/>
  <c r="A98" i="78"/>
  <c r="A99" i="78"/>
  <c r="A100" i="78"/>
  <c r="A101" i="78"/>
  <c r="A102" i="78"/>
  <c r="A103" i="78"/>
  <c r="A104" i="78"/>
  <c r="A105" i="78"/>
  <c r="A106" i="78"/>
  <c r="A107" i="78"/>
  <c r="A108" i="78"/>
  <c r="A109" i="78"/>
  <c r="A110" i="78"/>
  <c r="A111" i="78"/>
  <c r="A112" i="78"/>
  <c r="A113" i="78"/>
  <c r="A114" i="78"/>
  <c r="A115" i="78"/>
  <c r="A116" i="78"/>
  <c r="A117" i="78"/>
  <c r="A118" i="78"/>
  <c r="A119" i="78"/>
  <c r="A120" i="78"/>
  <c r="A121" i="78"/>
  <c r="A122" i="78"/>
  <c r="A123" i="78"/>
  <c r="A124" i="78"/>
  <c r="A125" i="78"/>
  <c r="A126" i="78"/>
  <c r="A127" i="78"/>
  <c r="A128" i="78"/>
  <c r="A129" i="78"/>
  <c r="A130" i="78"/>
  <c r="A131" i="78"/>
  <c r="A132" i="78"/>
  <c r="A133" i="78"/>
  <c r="A134" i="78"/>
  <c r="A135" i="78"/>
  <c r="A136" i="78"/>
  <c r="A137" i="78"/>
  <c r="A138" i="78"/>
  <c r="A27" i="78"/>
  <c r="A28" i="78"/>
  <c r="A29" i="78"/>
  <c r="A30" i="78"/>
  <c r="A1252" i="79"/>
  <c r="A1251" i="79"/>
  <c r="A1250" i="79"/>
  <c r="A1249" i="79"/>
  <c r="A1248" i="79"/>
  <c r="A1247" i="79"/>
  <c r="A1246" i="79"/>
  <c r="A1245" i="79"/>
  <c r="A1244" i="79"/>
  <c r="A1243" i="79"/>
  <c r="A1242" i="79"/>
  <c r="O1242" i="79" s="1"/>
  <c r="A1237" i="79"/>
  <c r="A1236" i="79"/>
  <c r="A1235" i="79"/>
  <c r="O1235" i="79" s="1"/>
  <c r="A1234" i="79"/>
  <c r="A1233" i="79"/>
  <c r="A1232" i="79"/>
  <c r="A1231" i="79"/>
  <c r="O1231" i="79" s="1"/>
  <c r="A1230" i="79"/>
  <c r="A1229" i="79"/>
  <c r="O1229" i="79" s="1"/>
  <c r="A1228" i="79"/>
  <c r="A1227" i="79"/>
  <c r="O1227" i="79" s="1"/>
  <c r="A1226" i="79"/>
  <c r="A1222" i="79"/>
  <c r="A1221" i="79"/>
  <c r="A1220" i="79"/>
  <c r="A1219" i="79"/>
  <c r="A1218" i="79"/>
  <c r="A1217" i="79"/>
  <c r="A1216" i="79"/>
  <c r="A1215" i="79"/>
  <c r="A1214" i="79"/>
  <c r="A1213" i="79"/>
  <c r="A1212" i="79"/>
  <c r="A1208" i="79"/>
  <c r="A1207" i="79"/>
  <c r="A1206" i="79"/>
  <c r="A1205" i="79"/>
  <c r="A1204" i="79"/>
  <c r="A1203" i="79"/>
  <c r="A1202" i="79"/>
  <c r="A1201" i="79"/>
  <c r="A1200" i="79"/>
  <c r="A1199" i="79"/>
  <c r="A1198" i="79"/>
  <c r="A1197" i="79"/>
  <c r="A1191" i="79"/>
  <c r="A1190" i="79"/>
  <c r="A1189" i="79"/>
  <c r="A1188" i="79"/>
  <c r="A1187" i="79"/>
  <c r="A1186" i="79"/>
  <c r="A1185" i="79"/>
  <c r="A1184" i="79"/>
  <c r="A1183" i="79"/>
  <c r="A1182" i="79"/>
  <c r="O1182" i="79" s="1"/>
  <c r="A1181" i="79"/>
  <c r="A1174" i="79"/>
  <c r="A1173" i="79"/>
  <c r="A1172" i="79"/>
  <c r="A1171" i="79"/>
  <c r="A1170" i="79"/>
  <c r="A1169" i="79"/>
  <c r="A1168" i="79"/>
  <c r="A1167" i="79"/>
  <c r="A1166" i="79"/>
  <c r="A1165" i="79"/>
  <c r="A1164" i="79"/>
  <c r="A1163" i="79"/>
  <c r="A1162" i="79"/>
  <c r="A1161" i="79"/>
  <c r="A1160" i="79"/>
  <c r="A1159" i="79"/>
  <c r="A1158" i="79"/>
  <c r="A1157" i="79"/>
  <c r="A1156" i="79"/>
  <c r="A1155" i="79"/>
  <c r="A1154" i="79"/>
  <c r="A1153" i="79"/>
  <c r="A1152" i="79"/>
  <c r="A1151" i="79"/>
  <c r="A1150" i="79"/>
  <c r="A1149" i="79"/>
  <c r="A1148" i="79"/>
  <c r="A1147" i="79"/>
  <c r="A1146" i="79"/>
  <c r="A1145" i="79"/>
  <c r="A1144" i="79"/>
  <c r="A1143" i="79"/>
  <c r="A1142" i="79"/>
  <c r="A1141" i="79"/>
  <c r="A1140" i="79"/>
  <c r="A1139" i="79"/>
  <c r="A1138" i="79"/>
  <c r="A1137" i="79"/>
  <c r="A1136" i="79"/>
  <c r="A1135" i="79"/>
  <c r="A1134" i="79"/>
  <c r="A1133" i="79"/>
  <c r="A1132" i="79"/>
  <c r="A1131" i="79"/>
  <c r="A1130" i="79"/>
  <c r="A1129" i="79"/>
  <c r="A1128" i="79"/>
  <c r="A1127" i="79"/>
  <c r="A1126" i="79"/>
  <c r="A1125" i="79"/>
  <c r="A1124" i="79"/>
  <c r="A1123" i="79"/>
  <c r="A1122" i="79"/>
  <c r="A1121" i="79"/>
  <c r="A1120" i="79"/>
  <c r="A1119" i="79"/>
  <c r="A1118" i="79"/>
  <c r="A1117" i="79"/>
  <c r="A1116" i="79"/>
  <c r="A1115" i="79"/>
  <c r="A1114" i="79"/>
  <c r="A1113" i="79"/>
  <c r="A1112" i="79"/>
  <c r="A1111" i="79"/>
  <c r="A1110" i="79"/>
  <c r="A1109" i="79"/>
  <c r="A1108" i="79"/>
  <c r="A1107" i="79"/>
  <c r="A1106" i="79"/>
  <c r="A1105" i="79"/>
  <c r="A1104" i="79"/>
  <c r="A1103" i="79"/>
  <c r="A1102" i="79"/>
  <c r="A1101" i="79"/>
  <c r="A1100" i="79"/>
  <c r="A1099" i="79"/>
  <c r="A1098" i="79"/>
  <c r="A1097" i="79"/>
  <c r="A1096" i="79"/>
  <c r="A1095" i="79"/>
  <c r="A1094" i="79"/>
  <c r="A1093" i="79"/>
  <c r="A1092" i="79"/>
  <c r="A1091" i="79"/>
  <c r="A1090" i="79"/>
  <c r="A1089" i="79"/>
  <c r="A1088" i="79"/>
  <c r="A1087" i="79"/>
  <c r="A1086" i="79"/>
  <c r="A1085" i="79"/>
  <c r="A1084" i="79"/>
  <c r="A1083" i="79"/>
  <c r="A1082" i="79"/>
  <c r="A1081" i="79"/>
  <c r="A1080" i="79"/>
  <c r="A1079" i="79"/>
  <c r="A1078" i="79"/>
  <c r="A1077" i="79"/>
  <c r="A1076" i="79"/>
  <c r="A1075" i="79"/>
  <c r="A1074" i="79"/>
  <c r="A1073" i="79"/>
  <c r="A1072" i="79"/>
  <c r="A1071" i="79"/>
  <c r="A1070" i="79"/>
  <c r="A1069" i="79"/>
  <c r="A1068" i="79"/>
  <c r="A1067" i="79"/>
  <c r="A1066" i="79"/>
  <c r="A1065" i="79"/>
  <c r="A1064" i="79"/>
  <c r="A1063" i="79"/>
  <c r="A1062" i="79"/>
  <c r="A1061" i="79"/>
  <c r="A1060" i="79"/>
  <c r="A1059" i="79"/>
  <c r="A1058" i="79"/>
  <c r="A1057" i="79"/>
  <c r="A1056" i="79"/>
  <c r="A1055" i="79"/>
  <c r="A1054" i="79"/>
  <c r="A1053" i="79"/>
  <c r="A1052" i="79"/>
  <c r="A1051" i="79"/>
  <c r="A1050" i="79"/>
  <c r="A1049" i="79"/>
  <c r="A1048" i="79"/>
  <c r="A1047" i="79"/>
  <c r="A1046" i="79"/>
  <c r="A1045" i="79"/>
  <c r="A1044" i="79"/>
  <c r="A1043" i="79"/>
  <c r="A1042" i="79"/>
  <c r="A1041" i="79"/>
  <c r="A1040" i="79"/>
  <c r="A1039" i="79"/>
  <c r="A1038" i="79"/>
  <c r="A1037" i="79"/>
  <c r="A1036" i="79"/>
  <c r="A1035" i="79"/>
  <c r="A1031" i="79"/>
  <c r="O1031" i="79" s="1"/>
  <c r="A1030" i="79"/>
  <c r="A1029" i="79"/>
  <c r="O1029" i="79" s="1"/>
  <c r="A1028" i="79"/>
  <c r="A1027" i="79"/>
  <c r="A1026" i="79"/>
  <c r="A1025" i="79"/>
  <c r="A1024" i="79"/>
  <c r="A1023" i="79"/>
  <c r="O1023" i="79" s="1"/>
  <c r="A1022" i="79"/>
  <c r="A1021" i="79"/>
  <c r="A1020" i="79"/>
  <c r="A1019" i="79"/>
  <c r="A1018" i="79"/>
  <c r="A1017" i="79"/>
  <c r="O1017" i="79" s="1"/>
  <c r="A1016" i="79"/>
  <c r="A1015" i="79"/>
  <c r="O1015" i="79" s="1"/>
  <c r="A1014" i="79"/>
  <c r="A1013" i="79"/>
  <c r="A1012" i="79"/>
  <c r="A1011" i="79"/>
  <c r="A1010" i="79"/>
  <c r="A1009" i="79"/>
  <c r="A1008" i="79"/>
  <c r="A1007" i="79"/>
  <c r="O1007" i="79" s="1"/>
  <c r="A1006" i="79"/>
  <c r="A1005" i="79"/>
  <c r="O1005" i="79" s="1"/>
  <c r="A1004" i="79"/>
  <c r="A1003" i="79"/>
  <c r="A1002" i="79"/>
  <c r="A1001" i="79"/>
  <c r="O1001" i="79" s="1"/>
  <c r="A1000" i="79"/>
  <c r="A999" i="79"/>
  <c r="O999" i="79" s="1"/>
  <c r="A998" i="79"/>
  <c r="A997" i="79"/>
  <c r="A996" i="79"/>
  <c r="A995" i="79"/>
  <c r="O995" i="79" s="1"/>
  <c r="A994" i="79"/>
  <c r="A993" i="79"/>
  <c r="O993" i="79" s="1"/>
  <c r="A992" i="79"/>
  <c r="A991" i="79"/>
  <c r="A990" i="79"/>
  <c r="A989" i="79"/>
  <c r="A988" i="79"/>
  <c r="A987" i="79"/>
  <c r="O987" i="79" s="1"/>
  <c r="A986" i="79"/>
  <c r="A985" i="79"/>
  <c r="O985" i="79" s="1"/>
  <c r="A984" i="79"/>
  <c r="A983" i="79"/>
  <c r="O983" i="79" s="1"/>
  <c r="A982" i="79"/>
  <c r="A981" i="79"/>
  <c r="O981" i="79" s="1"/>
  <c r="A980" i="79"/>
  <c r="A979" i="79"/>
  <c r="O979" i="79" s="1"/>
  <c r="A978" i="79"/>
  <c r="A977" i="79"/>
  <c r="O977" i="79" s="1"/>
  <c r="A976" i="79"/>
  <c r="A975" i="79"/>
  <c r="O975" i="79" s="1"/>
  <c r="A974" i="79"/>
  <c r="A973" i="79"/>
  <c r="A972" i="79"/>
  <c r="A971" i="79"/>
  <c r="A970" i="79"/>
  <c r="A969" i="79"/>
  <c r="O969" i="79" s="1"/>
  <c r="A968" i="79"/>
  <c r="A967" i="79"/>
  <c r="O967" i="79" s="1"/>
  <c r="A966" i="79"/>
  <c r="A965" i="79"/>
  <c r="A964" i="79"/>
  <c r="A963" i="79"/>
  <c r="O963" i="79" s="1"/>
  <c r="A962" i="79"/>
  <c r="A961" i="79"/>
  <c r="O961" i="79" s="1"/>
  <c r="A960" i="79"/>
  <c r="A959" i="79"/>
  <c r="A958" i="79"/>
  <c r="A957" i="79"/>
  <c r="O957" i="79" s="1"/>
  <c r="A956" i="79"/>
  <c r="A955" i="79"/>
  <c r="O955" i="79" s="1"/>
  <c r="A954" i="79"/>
  <c r="A953" i="79"/>
  <c r="O953" i="79" s="1"/>
  <c r="A952" i="79"/>
  <c r="A951" i="79"/>
  <c r="O951" i="79" s="1"/>
  <c r="A950" i="79"/>
  <c r="A949" i="79"/>
  <c r="A948" i="79"/>
  <c r="A947" i="79"/>
  <c r="O947" i="79" s="1"/>
  <c r="A946" i="79"/>
  <c r="A945" i="79"/>
  <c r="O945" i="79" s="1"/>
  <c r="A944" i="79"/>
  <c r="A943" i="79"/>
  <c r="O943" i="79" s="1"/>
  <c r="A942" i="79"/>
  <c r="A941" i="79"/>
  <c r="A940" i="79"/>
  <c r="A939" i="79"/>
  <c r="A938" i="79"/>
  <c r="A937" i="79"/>
  <c r="O937" i="79" s="1"/>
  <c r="A936" i="79"/>
  <c r="A935" i="79"/>
  <c r="O935" i="79" s="1"/>
  <c r="A934" i="79"/>
  <c r="A933" i="79"/>
  <c r="O933" i="79" s="1"/>
  <c r="A932" i="79"/>
  <c r="A931" i="79"/>
  <c r="O931" i="79" s="1"/>
  <c r="A930" i="79"/>
  <c r="A929" i="79"/>
  <c r="O929" i="79" s="1"/>
  <c r="A928" i="79"/>
  <c r="A927" i="79"/>
  <c r="A926" i="79"/>
  <c r="A925" i="79"/>
  <c r="A924" i="79"/>
  <c r="A923" i="79"/>
  <c r="O923" i="79" s="1"/>
  <c r="A922" i="79"/>
  <c r="A921" i="79"/>
  <c r="O921" i="79" s="1"/>
  <c r="A920" i="79"/>
  <c r="A919" i="79"/>
  <c r="O919" i="79" s="1"/>
  <c r="A918" i="79"/>
  <c r="A917" i="79"/>
  <c r="A916" i="79"/>
  <c r="A915" i="79"/>
  <c r="O915" i="79" s="1"/>
  <c r="A914" i="79"/>
  <c r="A913" i="79"/>
  <c r="O913" i="79" s="1"/>
  <c r="A912" i="79"/>
  <c r="A911" i="79"/>
  <c r="O911" i="79" s="1"/>
  <c r="A910" i="79"/>
  <c r="A909" i="79"/>
  <c r="O909" i="79" s="1"/>
  <c r="A908" i="79"/>
  <c r="A907" i="79"/>
  <c r="A906" i="79"/>
  <c r="A905" i="79"/>
  <c r="O905" i="79" s="1"/>
  <c r="A904" i="79"/>
  <c r="A903" i="79"/>
  <c r="O903" i="79" s="1"/>
  <c r="A902" i="79"/>
  <c r="A901" i="79"/>
  <c r="A900" i="79"/>
  <c r="A899" i="79"/>
  <c r="O899" i="79" s="1"/>
  <c r="A898" i="79"/>
  <c r="A897" i="79"/>
  <c r="O897" i="79" s="1"/>
  <c r="A896" i="79"/>
  <c r="A895" i="79"/>
  <c r="A894" i="79"/>
  <c r="A893" i="79"/>
  <c r="A892" i="79"/>
  <c r="A891" i="79"/>
  <c r="O891" i="79" s="1"/>
  <c r="A890" i="79"/>
  <c r="A889" i="79"/>
  <c r="O889" i="79" s="1"/>
  <c r="A888" i="79"/>
  <c r="A887" i="79"/>
  <c r="O887" i="79" s="1"/>
  <c r="A886" i="79"/>
  <c r="A885" i="79"/>
  <c r="O885" i="79" s="1"/>
  <c r="A884" i="79"/>
  <c r="A883" i="79"/>
  <c r="O883" i="79" s="1"/>
  <c r="A882" i="79"/>
  <c r="A881" i="79"/>
  <c r="O881" i="79" s="1"/>
  <c r="A880" i="79"/>
  <c r="A879" i="79"/>
  <c r="A878" i="79"/>
  <c r="A877" i="79"/>
  <c r="A876" i="79"/>
  <c r="A875" i="79"/>
  <c r="A874" i="79"/>
  <c r="A873" i="79"/>
  <c r="O873" i="79" s="1"/>
  <c r="A872" i="79"/>
  <c r="A871" i="79"/>
  <c r="A870" i="79"/>
  <c r="A869" i="79"/>
  <c r="A868" i="79"/>
  <c r="A867" i="79"/>
  <c r="A866" i="79"/>
  <c r="A865" i="79"/>
  <c r="A864" i="79"/>
  <c r="A863" i="79"/>
  <c r="A862" i="79"/>
  <c r="A861" i="79"/>
  <c r="A860" i="79"/>
  <c r="A859" i="79"/>
  <c r="A858" i="79"/>
  <c r="A857" i="79"/>
  <c r="A856" i="79"/>
  <c r="A855" i="79"/>
  <c r="A854" i="79"/>
  <c r="A853" i="79"/>
  <c r="A852" i="79"/>
  <c r="A851" i="79"/>
  <c r="A850" i="79"/>
  <c r="A849" i="79"/>
  <c r="A848" i="79"/>
  <c r="A847" i="79"/>
  <c r="A846" i="79"/>
  <c r="A845" i="79"/>
  <c r="A844" i="79"/>
  <c r="A843" i="79"/>
  <c r="A842" i="79"/>
  <c r="A841" i="79"/>
  <c r="A840" i="79"/>
  <c r="A839" i="79"/>
  <c r="A838" i="79"/>
  <c r="A837" i="79"/>
  <c r="A836" i="79"/>
  <c r="A835" i="79"/>
  <c r="A834" i="79"/>
  <c r="A833" i="79"/>
  <c r="A832" i="79"/>
  <c r="A831" i="79"/>
  <c r="A830" i="79"/>
  <c r="A829" i="79"/>
  <c r="A828" i="79"/>
  <c r="A827" i="79"/>
  <c r="A826" i="79"/>
  <c r="A825" i="79"/>
  <c r="A824" i="79"/>
  <c r="A823" i="79"/>
  <c r="A822" i="79"/>
  <c r="A821" i="79"/>
  <c r="A820" i="79"/>
  <c r="A819" i="79"/>
  <c r="A818" i="79"/>
  <c r="A817" i="79"/>
  <c r="A816" i="79"/>
  <c r="A815" i="79"/>
  <c r="A814" i="79"/>
  <c r="A813" i="79"/>
  <c r="O813" i="79" s="1"/>
  <c r="A812" i="79"/>
  <c r="A811" i="79"/>
  <c r="A810" i="79"/>
  <c r="A809" i="79"/>
  <c r="A808" i="79"/>
  <c r="A807" i="79"/>
  <c r="A806" i="79"/>
  <c r="A805" i="79"/>
  <c r="A804" i="79"/>
  <c r="A803" i="79"/>
  <c r="O803" i="79" s="1"/>
  <c r="A802" i="79"/>
  <c r="A801" i="79"/>
  <c r="A800" i="79"/>
  <c r="A799" i="79"/>
  <c r="A798" i="79"/>
  <c r="A797" i="79"/>
  <c r="A796" i="79"/>
  <c r="A795" i="79"/>
  <c r="A794" i="79"/>
  <c r="A793" i="79"/>
  <c r="A792" i="79"/>
  <c r="A791" i="79"/>
  <c r="A790" i="79"/>
  <c r="A789" i="79"/>
  <c r="A788" i="79"/>
  <c r="A787" i="79"/>
  <c r="A786" i="79"/>
  <c r="A785" i="79"/>
  <c r="A784" i="79"/>
  <c r="A783" i="79"/>
  <c r="A782" i="79"/>
  <c r="A781" i="79"/>
  <c r="A780" i="79"/>
  <c r="A779" i="79"/>
  <c r="A778" i="79"/>
  <c r="A777" i="79"/>
  <c r="A776" i="79"/>
  <c r="A775" i="79"/>
  <c r="A774" i="79"/>
  <c r="A773" i="79"/>
  <c r="A772" i="79"/>
  <c r="A771" i="79"/>
  <c r="O771" i="79" s="1"/>
  <c r="A770" i="79"/>
  <c r="A769" i="79"/>
  <c r="A768" i="79"/>
  <c r="A767" i="79"/>
  <c r="A766" i="79"/>
  <c r="A765" i="79"/>
  <c r="A764" i="79"/>
  <c r="A763" i="79"/>
  <c r="A762" i="79"/>
  <c r="A761" i="79"/>
  <c r="A760" i="79"/>
  <c r="A759" i="79"/>
  <c r="A758" i="79"/>
  <c r="A757" i="79"/>
  <c r="A756" i="79"/>
  <c r="A753" i="79"/>
  <c r="O753" i="79" s="1"/>
  <c r="A752" i="79"/>
  <c r="A751" i="79"/>
  <c r="O751" i="79" s="1"/>
  <c r="A750" i="79"/>
  <c r="A749" i="79"/>
  <c r="O749" i="79" s="1"/>
  <c r="A748" i="79"/>
  <c r="A747" i="79"/>
  <c r="O747" i="79" s="1"/>
  <c r="A746" i="79"/>
  <c r="A745" i="79"/>
  <c r="O745" i="79" s="1"/>
  <c r="A744" i="79"/>
  <c r="A743" i="79"/>
  <c r="O743" i="79" s="1"/>
  <c r="A742" i="79"/>
  <c r="A741" i="79"/>
  <c r="A740" i="79"/>
  <c r="A739" i="79"/>
  <c r="A738" i="79"/>
  <c r="A737" i="79"/>
  <c r="A736" i="79"/>
  <c r="A735" i="79"/>
  <c r="A734" i="79"/>
  <c r="A733" i="79"/>
  <c r="A732" i="79"/>
  <c r="A731" i="79"/>
  <c r="A730" i="79"/>
  <c r="A727" i="79"/>
  <c r="A726" i="79"/>
  <c r="A725" i="79"/>
  <c r="O725" i="79" s="1"/>
  <c r="A724" i="79"/>
  <c r="A723" i="79"/>
  <c r="A722" i="79"/>
  <c r="A721" i="79"/>
  <c r="O721" i="79" s="1"/>
  <c r="A720" i="79"/>
  <c r="A719" i="79"/>
  <c r="A718" i="79"/>
  <c r="A717" i="79"/>
  <c r="A716" i="79"/>
  <c r="A715" i="79"/>
  <c r="A714" i="79"/>
  <c r="A713" i="79"/>
  <c r="O713" i="79" s="1"/>
  <c r="A712" i="79"/>
  <c r="A711" i="79"/>
  <c r="A710" i="79"/>
  <c r="A709" i="79"/>
  <c r="O709" i="79" s="1"/>
  <c r="A708" i="79"/>
  <c r="A707" i="79"/>
  <c r="A706" i="79"/>
  <c r="A702" i="79"/>
  <c r="A701" i="79"/>
  <c r="A700" i="79"/>
  <c r="A699" i="79"/>
  <c r="A698" i="79"/>
  <c r="A697" i="79"/>
  <c r="A696" i="79"/>
  <c r="A695" i="79"/>
  <c r="A694" i="79"/>
  <c r="A693" i="79"/>
  <c r="A692" i="79"/>
  <c r="A691" i="79"/>
  <c r="A690" i="79"/>
  <c r="A689" i="79"/>
  <c r="A688" i="79"/>
  <c r="A687" i="79"/>
  <c r="A686" i="79"/>
  <c r="A685" i="79"/>
  <c r="A684" i="79"/>
  <c r="A683" i="79"/>
  <c r="A682" i="79"/>
  <c r="A681" i="79"/>
  <c r="A680" i="79"/>
  <c r="A679" i="79"/>
  <c r="A678" i="79"/>
  <c r="A677" i="79"/>
  <c r="A676" i="79"/>
  <c r="A675" i="79"/>
  <c r="A674" i="79"/>
  <c r="A673" i="79"/>
  <c r="A672" i="79"/>
  <c r="A671" i="79"/>
  <c r="A670" i="79"/>
  <c r="A669" i="79"/>
  <c r="A668" i="79"/>
  <c r="A667" i="79"/>
  <c r="A666" i="79"/>
  <c r="A665" i="79"/>
  <c r="A664" i="79"/>
  <c r="A663" i="79"/>
  <c r="A662" i="79"/>
  <c r="A661" i="79"/>
  <c r="A660" i="79"/>
  <c r="A659" i="79"/>
  <c r="A658" i="79"/>
  <c r="O658" i="79" s="1"/>
  <c r="A657" i="79"/>
  <c r="A656" i="79"/>
  <c r="A655" i="79"/>
  <c r="A654" i="79"/>
  <c r="A653" i="79"/>
  <c r="A652" i="79"/>
  <c r="A651" i="79"/>
  <c r="A650" i="79"/>
  <c r="A649" i="79"/>
  <c r="A648" i="79"/>
  <c r="A647" i="79"/>
  <c r="A646" i="79"/>
  <c r="A645" i="79"/>
  <c r="A644" i="79"/>
  <c r="A643" i="79"/>
  <c r="A642" i="79"/>
  <c r="A639" i="79"/>
  <c r="A638" i="79"/>
  <c r="A637" i="79"/>
  <c r="A636" i="79"/>
  <c r="A635" i="79"/>
  <c r="A634" i="79"/>
  <c r="A633" i="79"/>
  <c r="A632" i="79"/>
  <c r="A631" i="79"/>
  <c r="A630" i="79"/>
  <c r="A629" i="79"/>
  <c r="A628" i="79"/>
  <c r="A627" i="79"/>
  <c r="A626" i="79"/>
  <c r="A625" i="79"/>
  <c r="A624" i="79"/>
  <c r="A623" i="79"/>
  <c r="A622" i="79"/>
  <c r="A621" i="79"/>
  <c r="A620" i="79"/>
  <c r="A619" i="79"/>
  <c r="A618" i="79"/>
  <c r="A617" i="79"/>
  <c r="A616" i="79"/>
  <c r="A615" i="79"/>
  <c r="A614" i="79"/>
  <c r="A613" i="79"/>
  <c r="A612" i="79"/>
  <c r="O612" i="79" s="1"/>
  <c r="A611" i="79"/>
  <c r="A610" i="79"/>
  <c r="A609" i="79"/>
  <c r="A608" i="79"/>
  <c r="A607" i="79"/>
  <c r="A606" i="79"/>
  <c r="A605" i="79"/>
  <c r="A604" i="79"/>
  <c r="A603" i="79"/>
  <c r="A602" i="79"/>
  <c r="A601" i="79"/>
  <c r="A600" i="79"/>
  <c r="A599" i="79"/>
  <c r="A598" i="79"/>
  <c r="A597" i="79"/>
  <c r="A596" i="79"/>
  <c r="O596" i="79" s="1"/>
  <c r="A595" i="79"/>
  <c r="A594" i="79"/>
  <c r="A593" i="79"/>
  <c r="A592" i="79"/>
  <c r="A591" i="79"/>
  <c r="A590" i="79"/>
  <c r="A589" i="79"/>
  <c r="A588" i="79"/>
  <c r="O588" i="79" s="1"/>
  <c r="A587" i="79"/>
  <c r="A586" i="79"/>
  <c r="A585" i="79"/>
  <c r="A584" i="79"/>
  <c r="A583" i="79"/>
  <c r="A582" i="79"/>
  <c r="A581" i="79"/>
  <c r="A580" i="79"/>
  <c r="O580" i="79" s="1"/>
  <c r="A579" i="79"/>
  <c r="A578" i="79"/>
  <c r="A577" i="79"/>
  <c r="A576" i="79"/>
  <c r="A575" i="79"/>
  <c r="A574" i="79"/>
  <c r="A573" i="79"/>
  <c r="A572" i="79"/>
  <c r="A571" i="79"/>
  <c r="A570" i="79"/>
  <c r="A569" i="79"/>
  <c r="A568" i="79"/>
  <c r="A567" i="79"/>
  <c r="A566" i="79"/>
  <c r="A565" i="79"/>
  <c r="A564" i="79"/>
  <c r="A563" i="79"/>
  <c r="A562" i="79"/>
  <c r="A561" i="79"/>
  <c r="A560" i="79"/>
  <c r="A559" i="79"/>
  <c r="A558" i="79"/>
  <c r="A557" i="79"/>
  <c r="A556" i="79"/>
  <c r="O556" i="79" s="1"/>
  <c r="A555" i="79"/>
  <c r="A554" i="79"/>
  <c r="A553" i="79"/>
  <c r="A552" i="79"/>
  <c r="A551" i="79"/>
  <c r="A550" i="79"/>
  <c r="A549" i="79"/>
  <c r="A548" i="79"/>
  <c r="O548" i="79" s="1"/>
  <c r="A547" i="79"/>
  <c r="A546" i="79"/>
  <c r="A545" i="79"/>
  <c r="A544" i="79"/>
  <c r="A543" i="79"/>
  <c r="A542" i="79"/>
  <c r="A541" i="79"/>
  <c r="A540" i="79"/>
  <c r="A539" i="79"/>
  <c r="A538" i="79"/>
  <c r="A537" i="79"/>
  <c r="A536" i="79"/>
  <c r="A535" i="79"/>
  <c r="A534" i="79"/>
  <c r="A533" i="79"/>
  <c r="A532" i="79"/>
  <c r="O532" i="79" s="1"/>
  <c r="A531" i="79"/>
  <c r="A530" i="79"/>
  <c r="A529" i="79"/>
  <c r="A528" i="79"/>
  <c r="A527" i="79"/>
  <c r="A526" i="79"/>
  <c r="A525" i="79"/>
  <c r="A524" i="79"/>
  <c r="A523" i="79"/>
  <c r="A522" i="79"/>
  <c r="A521" i="79"/>
  <c r="A520" i="79"/>
  <c r="A519" i="79"/>
  <c r="A518" i="79"/>
  <c r="A517" i="79"/>
  <c r="A516" i="79"/>
  <c r="O516" i="79" s="1"/>
  <c r="A515" i="79"/>
  <c r="A514" i="79"/>
  <c r="A513" i="79"/>
  <c r="A512" i="79"/>
  <c r="A511" i="79"/>
  <c r="A510" i="79"/>
  <c r="A509" i="79"/>
  <c r="A508" i="79"/>
  <c r="A507" i="79"/>
  <c r="A506" i="79"/>
  <c r="A505" i="79"/>
  <c r="A504" i="79"/>
  <c r="A503" i="79"/>
  <c r="A502" i="79"/>
  <c r="A501" i="79"/>
  <c r="A500" i="79"/>
  <c r="A499" i="79"/>
  <c r="A498" i="79"/>
  <c r="A497" i="79"/>
  <c r="A496" i="79"/>
  <c r="A495" i="79"/>
  <c r="A494" i="79"/>
  <c r="A493" i="79"/>
  <c r="A492" i="79"/>
  <c r="A491" i="79"/>
  <c r="A490" i="79"/>
  <c r="A489" i="79"/>
  <c r="A488" i="79"/>
  <c r="A487" i="79"/>
  <c r="A486" i="79"/>
  <c r="A485" i="79"/>
  <c r="A484" i="79"/>
  <c r="A483" i="79"/>
  <c r="A482" i="79"/>
  <c r="A481" i="79"/>
  <c r="A480" i="79"/>
  <c r="A479" i="79"/>
  <c r="A478" i="79"/>
  <c r="A477" i="79"/>
  <c r="A476" i="79"/>
  <c r="A475" i="79"/>
  <c r="A474" i="79"/>
  <c r="A473" i="79"/>
  <c r="A472" i="79"/>
  <c r="A471" i="79"/>
  <c r="A470" i="79"/>
  <c r="A469" i="79"/>
  <c r="A468" i="79"/>
  <c r="A467" i="79"/>
  <c r="A466" i="79"/>
  <c r="A465" i="79"/>
  <c r="A464" i="79"/>
  <c r="A463" i="79"/>
  <c r="A462" i="79"/>
  <c r="A461" i="79"/>
  <c r="A460" i="79"/>
  <c r="A459" i="79"/>
  <c r="A458" i="79"/>
  <c r="A457" i="79"/>
  <c r="A456" i="79"/>
  <c r="A455" i="79"/>
  <c r="A454" i="79"/>
  <c r="A453" i="79"/>
  <c r="A452" i="79"/>
  <c r="A451" i="79"/>
  <c r="A450" i="79"/>
  <c r="A449" i="79"/>
  <c r="A448" i="79"/>
  <c r="A447" i="79"/>
  <c r="A446" i="79"/>
  <c r="A445" i="79"/>
  <c r="A444" i="79"/>
  <c r="A443" i="79"/>
  <c r="A442" i="79"/>
  <c r="A441" i="79"/>
  <c r="A440" i="79"/>
  <c r="A439" i="79"/>
  <c r="A438" i="79"/>
  <c r="A437" i="79"/>
  <c r="A436" i="79"/>
  <c r="A435" i="79"/>
  <c r="A434" i="79"/>
  <c r="A433" i="79"/>
  <c r="A432" i="79"/>
  <c r="A431" i="79"/>
  <c r="A430" i="79"/>
  <c r="A429" i="79"/>
  <c r="A428" i="79"/>
  <c r="A427" i="79"/>
  <c r="A426" i="79"/>
  <c r="A425" i="79"/>
  <c r="A424" i="79"/>
  <c r="A423" i="79"/>
  <c r="A422" i="79"/>
  <c r="A421" i="79"/>
  <c r="A420" i="79"/>
  <c r="A419" i="79"/>
  <c r="A418" i="79"/>
  <c r="A417" i="79"/>
  <c r="A416" i="79"/>
  <c r="A415" i="79"/>
  <c r="A414" i="79"/>
  <c r="A413" i="79"/>
  <c r="A412" i="79"/>
  <c r="A411" i="79"/>
  <c r="A410" i="79"/>
  <c r="A409" i="79"/>
  <c r="A408" i="79"/>
  <c r="A407" i="79"/>
  <c r="A406" i="79"/>
  <c r="A405" i="79"/>
  <c r="A404" i="79"/>
  <c r="A403" i="79"/>
  <c r="A402" i="79"/>
  <c r="A401" i="79"/>
  <c r="A400" i="79"/>
  <c r="A399" i="79"/>
  <c r="A398" i="79"/>
  <c r="A397" i="79"/>
  <c r="A396" i="79"/>
  <c r="A395" i="79"/>
  <c r="A394" i="79"/>
  <c r="A393" i="79"/>
  <c r="A392" i="79"/>
  <c r="A391" i="79"/>
  <c r="A390" i="79"/>
  <c r="A389" i="79"/>
  <c r="A388" i="79"/>
  <c r="A387" i="79"/>
  <c r="A386" i="79"/>
  <c r="A385" i="79"/>
  <c r="A384" i="79"/>
  <c r="A383" i="79"/>
  <c r="A382" i="79"/>
  <c r="A381" i="79"/>
  <c r="A380" i="79"/>
  <c r="A379" i="79"/>
  <c r="A378" i="79"/>
  <c r="A377" i="79"/>
  <c r="A376" i="79"/>
  <c r="A375" i="79"/>
  <c r="A374" i="79"/>
  <c r="A373" i="79"/>
  <c r="A372" i="79"/>
  <c r="A371" i="79"/>
  <c r="A370" i="79"/>
  <c r="A369" i="79"/>
  <c r="A368" i="79"/>
  <c r="A367" i="79"/>
  <c r="A366" i="79"/>
  <c r="A365" i="79"/>
  <c r="A364" i="79"/>
  <c r="A363" i="79"/>
  <c r="A362" i="79"/>
  <c r="A361" i="79"/>
  <c r="A360" i="79"/>
  <c r="A359" i="79"/>
  <c r="A358" i="79"/>
  <c r="A357" i="79"/>
  <c r="A356" i="79"/>
  <c r="A355" i="79"/>
  <c r="A354" i="79"/>
  <c r="A353" i="79"/>
  <c r="A352" i="79"/>
  <c r="A351" i="79"/>
  <c r="A350" i="79"/>
  <c r="A349" i="79"/>
  <c r="A348" i="79"/>
  <c r="A347" i="79"/>
  <c r="A346" i="79"/>
  <c r="A345" i="79"/>
  <c r="A344" i="79"/>
  <c r="A343" i="79"/>
  <c r="A342" i="79"/>
  <c r="A341" i="79"/>
  <c r="A340" i="79"/>
  <c r="A339" i="79"/>
  <c r="A338" i="79"/>
  <c r="A337" i="79"/>
  <c r="A336" i="79"/>
  <c r="A335" i="79"/>
  <c r="A334" i="79"/>
  <c r="A333" i="79"/>
  <c r="A332" i="79"/>
  <c r="A331" i="79"/>
  <c r="A330" i="79"/>
  <c r="A329" i="79"/>
  <c r="A328" i="79"/>
  <c r="A327" i="79"/>
  <c r="A326" i="79"/>
  <c r="A325" i="79"/>
  <c r="A324" i="79"/>
  <c r="A323" i="79"/>
  <c r="A322" i="79"/>
  <c r="A321" i="79"/>
  <c r="A320" i="79"/>
  <c r="A319" i="79"/>
  <c r="A318" i="79"/>
  <c r="A317" i="79"/>
  <c r="A316" i="79"/>
  <c r="A315" i="79"/>
  <c r="A314" i="79"/>
  <c r="A313" i="79"/>
  <c r="A312" i="79"/>
  <c r="A311" i="79"/>
  <c r="A310" i="79"/>
  <c r="A309" i="79"/>
  <c r="O309" i="79" s="1"/>
  <c r="A306" i="79"/>
  <c r="A305" i="79"/>
  <c r="A304" i="79"/>
  <c r="A303" i="79"/>
  <c r="A302" i="79"/>
  <c r="A301" i="79"/>
  <c r="A300" i="79"/>
  <c r="A299" i="79"/>
  <c r="A298" i="79"/>
  <c r="A297" i="79"/>
  <c r="A296" i="79"/>
  <c r="A295" i="79"/>
  <c r="A294" i="79"/>
  <c r="A293" i="79"/>
  <c r="A292" i="79"/>
  <c r="A291" i="79"/>
  <c r="A290" i="79"/>
  <c r="A289" i="79"/>
  <c r="A288" i="79"/>
  <c r="A287" i="79"/>
  <c r="A286" i="79"/>
  <c r="A283" i="79"/>
  <c r="A282" i="79"/>
  <c r="A281" i="79"/>
  <c r="A280" i="79"/>
  <c r="A279" i="79"/>
  <c r="A278" i="79"/>
  <c r="O278" i="79" s="1"/>
  <c r="A277" i="79"/>
  <c r="A276" i="79"/>
  <c r="A275" i="79"/>
  <c r="A274" i="79"/>
  <c r="A273" i="79"/>
  <c r="A272" i="79"/>
  <c r="A271" i="79"/>
  <c r="A270" i="79"/>
  <c r="A269" i="79"/>
  <c r="A268" i="79"/>
  <c r="O265" i="79"/>
  <c r="A247" i="79"/>
  <c r="A235" i="79"/>
  <c r="A234" i="79"/>
  <c r="A233" i="79"/>
  <c r="A232" i="79"/>
  <c r="A231" i="79"/>
  <c r="A230" i="79"/>
  <c r="A229" i="79"/>
  <c r="A228" i="79"/>
  <c r="A227" i="79"/>
  <c r="A226" i="79"/>
  <c r="A225" i="79"/>
  <c r="A224" i="79"/>
  <c r="A223" i="79"/>
  <c r="A222" i="79"/>
  <c r="A221" i="79"/>
  <c r="A220" i="79"/>
  <c r="A216" i="79"/>
  <c r="A215" i="79"/>
  <c r="A214" i="79"/>
  <c r="A213" i="79"/>
  <c r="A212" i="79"/>
  <c r="A211" i="79"/>
  <c r="A210" i="79"/>
  <c r="A209" i="79"/>
  <c r="A208" i="79"/>
  <c r="A207" i="79"/>
  <c r="A206" i="79"/>
  <c r="A205" i="79"/>
  <c r="A204" i="79"/>
  <c r="A203" i="79"/>
  <c r="A202" i="79"/>
  <c r="A201" i="79"/>
  <c r="A197" i="79"/>
  <c r="A196" i="79"/>
  <c r="A195" i="79"/>
  <c r="A194" i="79"/>
  <c r="A193" i="79"/>
  <c r="A192" i="79"/>
  <c r="A191" i="79"/>
  <c r="A190" i="79"/>
  <c r="A189" i="79"/>
  <c r="A188" i="79"/>
  <c r="A187" i="79"/>
  <c r="A186" i="79"/>
  <c r="A185" i="79"/>
  <c r="A184" i="79"/>
  <c r="A183" i="79"/>
  <c r="A182" i="79"/>
  <c r="A181" i="79"/>
  <c r="A180" i="79"/>
  <c r="A179" i="79"/>
  <c r="A178" i="79"/>
  <c r="A177" i="79"/>
  <c r="A176" i="79"/>
  <c r="A175" i="79"/>
  <c r="A174" i="79"/>
  <c r="A173" i="79"/>
  <c r="A172" i="79"/>
  <c r="A171" i="79"/>
  <c r="A170" i="79"/>
  <c r="A166" i="79"/>
  <c r="A165" i="79"/>
  <c r="A164" i="79"/>
  <c r="A163" i="79"/>
  <c r="A162" i="79"/>
  <c r="A161" i="79"/>
  <c r="A160" i="79"/>
  <c r="A159" i="79"/>
  <c r="A158" i="79"/>
  <c r="A157" i="79"/>
  <c r="A156" i="79"/>
  <c r="A155" i="79"/>
  <c r="A154" i="79"/>
  <c r="A153" i="79"/>
  <c r="A152" i="79"/>
  <c r="A151" i="79"/>
  <c r="A150" i="79"/>
  <c r="A149" i="79"/>
  <c r="A148" i="79"/>
  <c r="A147" i="79"/>
  <c r="A146" i="79"/>
  <c r="A145" i="79"/>
  <c r="A144" i="79"/>
  <c r="A143" i="79"/>
  <c r="A142" i="79"/>
  <c r="A141" i="79"/>
  <c r="A140" i="79"/>
  <c r="A139" i="79"/>
  <c r="A138" i="79"/>
  <c r="A137" i="79"/>
  <c r="A136" i="79"/>
  <c r="A135" i="79"/>
  <c r="A134" i="79"/>
  <c r="A133" i="79"/>
  <c r="A132" i="79"/>
  <c r="A131" i="79"/>
  <c r="A130" i="79"/>
  <c r="A129" i="79"/>
  <c r="A128" i="79"/>
  <c r="A127" i="79"/>
  <c r="A126" i="79"/>
  <c r="A125" i="79"/>
  <c r="A124" i="79"/>
  <c r="A123" i="79"/>
  <c r="A122" i="79"/>
  <c r="A121" i="79"/>
  <c r="A120" i="79"/>
  <c r="A119" i="79"/>
  <c r="A118" i="79"/>
  <c r="A117" i="79"/>
  <c r="A116" i="79"/>
  <c r="A115" i="79"/>
  <c r="A114" i="79"/>
  <c r="A113" i="79"/>
  <c r="A112" i="79"/>
  <c r="A111" i="79"/>
  <c r="A110" i="79"/>
  <c r="A109" i="79"/>
  <c r="A108" i="79"/>
  <c r="A107" i="79"/>
  <c r="A106" i="79"/>
  <c r="A105" i="79"/>
  <c r="A104" i="79"/>
  <c r="A103" i="79"/>
  <c r="A102" i="79"/>
  <c r="A101" i="79"/>
  <c r="A100" i="79"/>
  <c r="A99" i="79"/>
  <c r="A98" i="79"/>
  <c r="A97" i="79"/>
  <c r="A96" i="79"/>
  <c r="A95" i="79"/>
  <c r="A94" i="79"/>
  <c r="K90" i="79"/>
  <c r="J90" i="79"/>
  <c r="I90" i="79"/>
  <c r="F90" i="79"/>
  <c r="E90" i="79"/>
  <c r="D90" i="79"/>
  <c r="C90" i="79"/>
  <c r="A89" i="79"/>
  <c r="J89" i="79" s="1"/>
  <c r="A88" i="79"/>
  <c r="J88" i="79" s="1"/>
  <c r="A87" i="79"/>
  <c r="J87" i="79" s="1"/>
  <c r="A86" i="79"/>
  <c r="J86" i="79" s="1"/>
  <c r="A85" i="79"/>
  <c r="J85" i="79" s="1"/>
  <c r="A84" i="79"/>
  <c r="J84" i="79" s="1"/>
  <c r="A83" i="79"/>
  <c r="J83" i="79" s="1"/>
  <c r="A82" i="79"/>
  <c r="J82" i="79" s="1"/>
  <c r="A81" i="79"/>
  <c r="J81" i="79" s="1"/>
  <c r="A80" i="79"/>
  <c r="J80" i="79" s="1"/>
  <c r="A79" i="79"/>
  <c r="J79" i="79" s="1"/>
  <c r="A78" i="79"/>
  <c r="A77" i="79"/>
  <c r="A76" i="79"/>
  <c r="A75" i="79"/>
  <c r="A74" i="79"/>
  <c r="A73" i="79"/>
  <c r="A72" i="79"/>
  <c r="A71" i="79"/>
  <c r="A70" i="79"/>
  <c r="A69" i="79"/>
  <c r="A68" i="79"/>
  <c r="A67" i="79"/>
  <c r="A66" i="79"/>
  <c r="A65" i="79"/>
  <c r="A64" i="79"/>
  <c r="A63" i="79"/>
  <c r="A62" i="79"/>
  <c r="A61" i="79"/>
  <c r="A60" i="79"/>
  <c r="A59" i="79"/>
  <c r="A58" i="79"/>
  <c r="A57" i="79"/>
  <c r="A56" i="79"/>
  <c r="A55" i="79"/>
  <c r="A54" i="79"/>
  <c r="A53" i="79"/>
  <c r="A52" i="79"/>
  <c r="A51" i="79"/>
  <c r="A50" i="79"/>
  <c r="A49" i="79"/>
  <c r="A48" i="79"/>
  <c r="A47" i="79"/>
  <c r="A46" i="79"/>
  <c r="A45" i="79"/>
  <c r="A44" i="79"/>
  <c r="A43" i="79"/>
  <c r="A42" i="79"/>
  <c r="A41" i="79"/>
  <c r="A40" i="79"/>
  <c r="A39" i="79"/>
  <c r="A38" i="79"/>
  <c r="A37" i="79"/>
  <c r="A36" i="79"/>
  <c r="A35" i="79"/>
  <c r="A34" i="79"/>
  <c r="A33" i="79"/>
  <c r="A32" i="79"/>
  <c r="A31" i="79"/>
  <c r="A30" i="79"/>
  <c r="A29" i="79"/>
  <c r="A28" i="79"/>
  <c r="A27" i="79"/>
  <c r="A26" i="79"/>
  <c r="O26" i="79" s="1"/>
  <c r="A25" i="79"/>
  <c r="A24" i="79"/>
  <c r="A23" i="79"/>
  <c r="A22" i="79"/>
  <c r="A21" i="79"/>
  <c r="A20" i="79"/>
  <c r="A19" i="79"/>
  <c r="A18" i="79"/>
  <c r="A17" i="79"/>
  <c r="A16" i="79"/>
  <c r="A15" i="79"/>
  <c r="A14" i="79"/>
  <c r="A13" i="79"/>
  <c r="A12" i="79"/>
  <c r="A11" i="79"/>
  <c r="O11" i="79" s="1"/>
  <c r="D6" i="79"/>
  <c r="O90" i="79"/>
  <c r="O198" i="79"/>
  <c r="O199" i="79"/>
  <c r="O200" i="79"/>
  <c r="O217" i="79"/>
  <c r="O250" i="79"/>
  <c r="O568" i="79"/>
  <c r="O604" i="79"/>
  <c r="O660" i="79"/>
  <c r="O703" i="79"/>
  <c r="O705" i="79"/>
  <c r="O717" i="79"/>
  <c r="O787" i="79"/>
  <c r="O893" i="79"/>
  <c r="O895" i="79"/>
  <c r="O901" i="79"/>
  <c r="O907" i="79"/>
  <c r="O917" i="79"/>
  <c r="O925" i="79"/>
  <c r="O927" i="79"/>
  <c r="O939" i="79"/>
  <c r="O941" i="79"/>
  <c r="O949" i="79"/>
  <c r="O959" i="79"/>
  <c r="O965" i="79"/>
  <c r="O971" i="79"/>
  <c r="O973" i="79"/>
  <c r="O989" i="79"/>
  <c r="O991" i="79"/>
  <c r="O997" i="79"/>
  <c r="O1003" i="79"/>
  <c r="O1009" i="79"/>
  <c r="O1011" i="79"/>
  <c r="O1013" i="79"/>
  <c r="O1019" i="79"/>
  <c r="O1021" i="79"/>
  <c r="O1025" i="79"/>
  <c r="O1027" i="79"/>
  <c r="O1030" i="79"/>
  <c r="O1035" i="79"/>
  <c r="O1037" i="79"/>
  <c r="O1039" i="79"/>
  <c r="O1041" i="79"/>
  <c r="O1043" i="79"/>
  <c r="O1045" i="79"/>
  <c r="O1047" i="79"/>
  <c r="O1049" i="79"/>
  <c r="O1051" i="79"/>
  <c r="O1053" i="79"/>
  <c r="O1055" i="79"/>
  <c r="O1057" i="79"/>
  <c r="O1059" i="79"/>
  <c r="O1061" i="79"/>
  <c r="O1063" i="79"/>
  <c r="O1065" i="79"/>
  <c r="O1067" i="79"/>
  <c r="O1069" i="79"/>
  <c r="O1071" i="79"/>
  <c r="O1073" i="79"/>
  <c r="O1075" i="79"/>
  <c r="O1077" i="79"/>
  <c r="O1079" i="79"/>
  <c r="O1081" i="79"/>
  <c r="O1083" i="79"/>
  <c r="O1085" i="79"/>
  <c r="O1087" i="79"/>
  <c r="O1089" i="79"/>
  <c r="O1091" i="79"/>
  <c r="O1093" i="79"/>
  <c r="O1095" i="79"/>
  <c r="O1097" i="79"/>
  <c r="O1099" i="79"/>
  <c r="O1101" i="79"/>
  <c r="O1103" i="79"/>
  <c r="O1105" i="79"/>
  <c r="O1107" i="79"/>
  <c r="O1109" i="79"/>
  <c r="O1111" i="79"/>
  <c r="O1113" i="79"/>
  <c r="O1115" i="79"/>
  <c r="O1117" i="79"/>
  <c r="O1119" i="79"/>
  <c r="O1121" i="79"/>
  <c r="O1123" i="79"/>
  <c r="O1125" i="79"/>
  <c r="O1127" i="79"/>
  <c r="O1129" i="79"/>
  <c r="O1131" i="79"/>
  <c r="O1133" i="79"/>
  <c r="O1135" i="79"/>
  <c r="O1137" i="79"/>
  <c r="O1139" i="79"/>
  <c r="O1141" i="79"/>
  <c r="O1143" i="79"/>
  <c r="O1145" i="79"/>
  <c r="O1147" i="79"/>
  <c r="O1149" i="79"/>
  <c r="O1151" i="79"/>
  <c r="O1153" i="79"/>
  <c r="O1155" i="79"/>
  <c r="O1157" i="79"/>
  <c r="O1159" i="79"/>
  <c r="O1161" i="79"/>
  <c r="O1163" i="79"/>
  <c r="O1165" i="79"/>
  <c r="O1167" i="79"/>
  <c r="O1169" i="79"/>
  <c r="O1171" i="79"/>
  <c r="O1173" i="79"/>
  <c r="O1183" i="79"/>
  <c r="O1184" i="79"/>
  <c r="O1185" i="79"/>
  <c r="O1186" i="79"/>
  <c r="O1187" i="79"/>
  <c r="O1188" i="79"/>
  <c r="O1189" i="79"/>
  <c r="O1190" i="79"/>
  <c r="O1191" i="79"/>
  <c r="O1192" i="79"/>
  <c r="O1198" i="79"/>
  <c r="O1200" i="79"/>
  <c r="O1202" i="79"/>
  <c r="O1204" i="79"/>
  <c r="O1206" i="79"/>
  <c r="O1208" i="79"/>
  <c r="O1213" i="79"/>
  <c r="O1215" i="79"/>
  <c r="O1217" i="79"/>
  <c r="O1219" i="79"/>
  <c r="O1221" i="79"/>
  <c r="O1223" i="79"/>
  <c r="O1226" i="79"/>
  <c r="O1228" i="79"/>
  <c r="O1230" i="79"/>
  <c r="O1232" i="79"/>
  <c r="O1233" i="79"/>
  <c r="O1234" i="79"/>
  <c r="O1236" i="79"/>
  <c r="O1237" i="79"/>
  <c r="O1238" i="79"/>
  <c r="O1244" i="79"/>
  <c r="O1246" i="79"/>
  <c r="O1248" i="79"/>
  <c r="O1250" i="79"/>
  <c r="O1252" i="79"/>
  <c r="J11" i="79" l="1"/>
  <c r="F11" i="79"/>
  <c r="D11" i="79"/>
  <c r="K11" i="79"/>
  <c r="I11" i="79"/>
  <c r="E11" i="79"/>
  <c r="J13" i="79"/>
  <c r="F13" i="79"/>
  <c r="D13" i="79"/>
  <c r="K13" i="79"/>
  <c r="I13" i="79"/>
  <c r="E13" i="79"/>
  <c r="J15" i="79"/>
  <c r="F15" i="79"/>
  <c r="D15" i="79"/>
  <c r="K15" i="79"/>
  <c r="I15" i="79"/>
  <c r="E15" i="79"/>
  <c r="J17" i="79"/>
  <c r="F17" i="79"/>
  <c r="D17" i="79"/>
  <c r="K17" i="79"/>
  <c r="I17" i="79"/>
  <c r="E17" i="79"/>
  <c r="J19" i="79"/>
  <c r="F19" i="79"/>
  <c r="D19" i="79"/>
  <c r="K19" i="79"/>
  <c r="I19" i="79"/>
  <c r="E19" i="79"/>
  <c r="J21" i="79"/>
  <c r="F21" i="79"/>
  <c r="D21" i="79"/>
  <c r="K21" i="79"/>
  <c r="I21" i="79"/>
  <c r="E21" i="79"/>
  <c r="J23" i="79"/>
  <c r="F23" i="79"/>
  <c r="D23" i="79"/>
  <c r="K23" i="79"/>
  <c r="I23" i="79"/>
  <c r="E23" i="79"/>
  <c r="J25" i="79"/>
  <c r="F25" i="79"/>
  <c r="D25" i="79"/>
  <c r="K25" i="79"/>
  <c r="I25" i="79"/>
  <c r="E25" i="79"/>
  <c r="J27" i="79"/>
  <c r="F27" i="79"/>
  <c r="D27" i="79"/>
  <c r="K27" i="79"/>
  <c r="I27" i="79"/>
  <c r="E27" i="79"/>
  <c r="J29" i="79"/>
  <c r="F29" i="79"/>
  <c r="D29" i="79"/>
  <c r="K29" i="79"/>
  <c r="I29" i="79"/>
  <c r="E29" i="79"/>
  <c r="J31" i="79"/>
  <c r="F31" i="79"/>
  <c r="D31" i="79"/>
  <c r="K31" i="79"/>
  <c r="I31" i="79"/>
  <c r="E31" i="79"/>
  <c r="J33" i="79"/>
  <c r="F33" i="79"/>
  <c r="D33" i="79"/>
  <c r="K33" i="79"/>
  <c r="I33" i="79"/>
  <c r="E33" i="79"/>
  <c r="J35" i="79"/>
  <c r="F35" i="79"/>
  <c r="D35" i="79"/>
  <c r="K35" i="79"/>
  <c r="I35" i="79"/>
  <c r="E35" i="79"/>
  <c r="J37" i="79"/>
  <c r="F37" i="79"/>
  <c r="D37" i="79"/>
  <c r="K37" i="79"/>
  <c r="I37" i="79"/>
  <c r="E37" i="79"/>
  <c r="J39" i="79"/>
  <c r="F39" i="79"/>
  <c r="D39" i="79"/>
  <c r="K39" i="79"/>
  <c r="I39" i="79"/>
  <c r="E39" i="79"/>
  <c r="J41" i="79"/>
  <c r="F41" i="79"/>
  <c r="D41" i="79"/>
  <c r="K41" i="79"/>
  <c r="I41" i="79"/>
  <c r="E41" i="79"/>
  <c r="J43" i="79"/>
  <c r="F43" i="79"/>
  <c r="D43" i="79"/>
  <c r="K43" i="79"/>
  <c r="I43" i="79"/>
  <c r="E43" i="79"/>
  <c r="J45" i="79"/>
  <c r="F45" i="79"/>
  <c r="D45" i="79"/>
  <c r="K45" i="79"/>
  <c r="I45" i="79"/>
  <c r="E45" i="79"/>
  <c r="J47" i="79"/>
  <c r="F47" i="79"/>
  <c r="D47" i="79"/>
  <c r="K47" i="79"/>
  <c r="I47" i="79"/>
  <c r="E47" i="79"/>
  <c r="J49" i="79"/>
  <c r="F49" i="79"/>
  <c r="D49" i="79"/>
  <c r="K49" i="79"/>
  <c r="I49" i="79"/>
  <c r="E49" i="79"/>
  <c r="J51" i="79"/>
  <c r="F51" i="79"/>
  <c r="D51" i="79"/>
  <c r="K51" i="79"/>
  <c r="I51" i="79"/>
  <c r="E51" i="79"/>
  <c r="J53" i="79"/>
  <c r="F53" i="79"/>
  <c r="D53" i="79"/>
  <c r="K53" i="79"/>
  <c r="I53" i="79"/>
  <c r="E53" i="79"/>
  <c r="J55" i="79"/>
  <c r="F55" i="79"/>
  <c r="D55" i="79"/>
  <c r="K55" i="79"/>
  <c r="I55" i="79"/>
  <c r="E55" i="79"/>
  <c r="J57" i="79"/>
  <c r="F57" i="79"/>
  <c r="D57" i="79"/>
  <c r="K57" i="79"/>
  <c r="I57" i="79"/>
  <c r="E57" i="79"/>
  <c r="J59" i="79"/>
  <c r="F59" i="79"/>
  <c r="D59" i="79"/>
  <c r="K59" i="79"/>
  <c r="I59" i="79"/>
  <c r="E59" i="79"/>
  <c r="J61" i="79"/>
  <c r="F61" i="79"/>
  <c r="D61" i="79"/>
  <c r="K61" i="79"/>
  <c r="I61" i="79"/>
  <c r="E61" i="79"/>
  <c r="J63" i="79"/>
  <c r="F63" i="79"/>
  <c r="D63" i="79"/>
  <c r="K63" i="79"/>
  <c r="I63" i="79"/>
  <c r="E63" i="79"/>
  <c r="J65" i="79"/>
  <c r="F65" i="79"/>
  <c r="D65" i="79"/>
  <c r="K65" i="79"/>
  <c r="I65" i="79"/>
  <c r="E65" i="79"/>
  <c r="J67" i="79"/>
  <c r="F67" i="79"/>
  <c r="D67" i="79"/>
  <c r="K67" i="79"/>
  <c r="I67" i="79"/>
  <c r="E67" i="79"/>
  <c r="J69" i="79"/>
  <c r="F69" i="79"/>
  <c r="D69" i="79"/>
  <c r="K69" i="79"/>
  <c r="I69" i="79"/>
  <c r="E69" i="79"/>
  <c r="J71" i="79"/>
  <c r="F71" i="79"/>
  <c r="D71" i="79"/>
  <c r="K71" i="79"/>
  <c r="I71" i="79"/>
  <c r="E71" i="79"/>
  <c r="J73" i="79"/>
  <c r="F73" i="79"/>
  <c r="D73" i="79"/>
  <c r="K73" i="79"/>
  <c r="I73" i="79"/>
  <c r="E73" i="79"/>
  <c r="J75" i="79"/>
  <c r="F75" i="79"/>
  <c r="D75" i="79"/>
  <c r="K75" i="79"/>
  <c r="I75" i="79"/>
  <c r="E75" i="79"/>
  <c r="J77" i="79"/>
  <c r="F77" i="79"/>
  <c r="D77" i="79"/>
  <c r="K77" i="79"/>
  <c r="I77" i="79"/>
  <c r="E77" i="79"/>
  <c r="J94" i="79"/>
  <c r="F94" i="79"/>
  <c r="D94" i="79"/>
  <c r="K94" i="79"/>
  <c r="I94" i="79"/>
  <c r="E94" i="79"/>
  <c r="J96" i="79"/>
  <c r="F96" i="79"/>
  <c r="D96" i="79"/>
  <c r="K96" i="79"/>
  <c r="I96" i="79"/>
  <c r="E96" i="79"/>
  <c r="J98" i="79"/>
  <c r="F98" i="79"/>
  <c r="D98" i="79"/>
  <c r="K98" i="79"/>
  <c r="I98" i="79"/>
  <c r="E98" i="79"/>
  <c r="J100" i="79"/>
  <c r="F100" i="79"/>
  <c r="D100" i="79"/>
  <c r="K100" i="79"/>
  <c r="I100" i="79"/>
  <c r="E100" i="79"/>
  <c r="J102" i="79"/>
  <c r="F102" i="79"/>
  <c r="D102" i="79"/>
  <c r="K102" i="79"/>
  <c r="I102" i="79"/>
  <c r="E102" i="79"/>
  <c r="J104" i="79"/>
  <c r="F104" i="79"/>
  <c r="D104" i="79"/>
  <c r="K104" i="79"/>
  <c r="I104" i="79"/>
  <c r="E104" i="79"/>
  <c r="J106" i="79"/>
  <c r="F106" i="79"/>
  <c r="D106" i="79"/>
  <c r="K106" i="79"/>
  <c r="I106" i="79"/>
  <c r="E106" i="79"/>
  <c r="J108" i="79"/>
  <c r="F108" i="79"/>
  <c r="D108" i="79"/>
  <c r="K108" i="79"/>
  <c r="I108" i="79"/>
  <c r="E108" i="79"/>
  <c r="J110" i="79"/>
  <c r="F110" i="79"/>
  <c r="D110" i="79"/>
  <c r="K110" i="79"/>
  <c r="I110" i="79"/>
  <c r="E110" i="79"/>
  <c r="J112" i="79"/>
  <c r="F112" i="79"/>
  <c r="D112" i="79"/>
  <c r="K112" i="79"/>
  <c r="I112" i="79"/>
  <c r="E112" i="79"/>
  <c r="J114" i="79"/>
  <c r="F114" i="79"/>
  <c r="D114" i="79"/>
  <c r="K114" i="79"/>
  <c r="I114" i="79"/>
  <c r="E114" i="79"/>
  <c r="J116" i="79"/>
  <c r="F116" i="79"/>
  <c r="D116" i="79"/>
  <c r="K116" i="79"/>
  <c r="I116" i="79"/>
  <c r="E116" i="79"/>
  <c r="J118" i="79"/>
  <c r="F118" i="79"/>
  <c r="D118" i="79"/>
  <c r="K118" i="79"/>
  <c r="I118" i="79"/>
  <c r="E118" i="79"/>
  <c r="J120" i="79"/>
  <c r="F120" i="79"/>
  <c r="D120" i="79"/>
  <c r="K120" i="79"/>
  <c r="I120" i="79"/>
  <c r="E120" i="79"/>
  <c r="J122" i="79"/>
  <c r="F122" i="79"/>
  <c r="D122" i="79"/>
  <c r="K122" i="79"/>
  <c r="I122" i="79"/>
  <c r="E122" i="79"/>
  <c r="J124" i="79"/>
  <c r="F124" i="79"/>
  <c r="D124" i="79"/>
  <c r="K124" i="79"/>
  <c r="I124" i="79"/>
  <c r="E124" i="79"/>
  <c r="J126" i="79"/>
  <c r="F126" i="79"/>
  <c r="D126" i="79"/>
  <c r="K126" i="79"/>
  <c r="I126" i="79"/>
  <c r="E126" i="79"/>
  <c r="J128" i="79"/>
  <c r="F128" i="79"/>
  <c r="D128" i="79"/>
  <c r="K128" i="79"/>
  <c r="I128" i="79"/>
  <c r="E128" i="79"/>
  <c r="J130" i="79"/>
  <c r="F130" i="79"/>
  <c r="D130" i="79"/>
  <c r="K130" i="79"/>
  <c r="I130" i="79"/>
  <c r="E130" i="79"/>
  <c r="J132" i="79"/>
  <c r="F132" i="79"/>
  <c r="D132" i="79"/>
  <c r="K132" i="79"/>
  <c r="I132" i="79"/>
  <c r="E132" i="79"/>
  <c r="J134" i="79"/>
  <c r="F134" i="79"/>
  <c r="D134" i="79"/>
  <c r="K134" i="79"/>
  <c r="I134" i="79"/>
  <c r="E134" i="79"/>
  <c r="J136" i="79"/>
  <c r="F136" i="79"/>
  <c r="D136" i="79"/>
  <c r="K136" i="79"/>
  <c r="I136" i="79"/>
  <c r="E136" i="79"/>
  <c r="J138" i="79"/>
  <c r="F138" i="79"/>
  <c r="D138" i="79"/>
  <c r="K138" i="79"/>
  <c r="I138" i="79"/>
  <c r="E138" i="79"/>
  <c r="J140" i="79"/>
  <c r="F140" i="79"/>
  <c r="D140" i="79"/>
  <c r="K140" i="79"/>
  <c r="I140" i="79"/>
  <c r="E140" i="79"/>
  <c r="J142" i="79"/>
  <c r="F142" i="79"/>
  <c r="D142" i="79"/>
  <c r="K142" i="79"/>
  <c r="I142" i="79"/>
  <c r="E142" i="79"/>
  <c r="O144" i="79"/>
  <c r="J144" i="79"/>
  <c r="F144" i="79"/>
  <c r="D144" i="79"/>
  <c r="K144" i="79"/>
  <c r="I144" i="79"/>
  <c r="E144" i="79"/>
  <c r="J146" i="79"/>
  <c r="F146" i="79"/>
  <c r="D146" i="79"/>
  <c r="K146" i="79"/>
  <c r="I146" i="79"/>
  <c r="E146" i="79"/>
  <c r="O148" i="79"/>
  <c r="J148" i="79"/>
  <c r="F148" i="79"/>
  <c r="D148" i="79"/>
  <c r="K148" i="79"/>
  <c r="I148" i="79"/>
  <c r="E148" i="79"/>
  <c r="J150" i="79"/>
  <c r="F150" i="79"/>
  <c r="D150" i="79"/>
  <c r="K150" i="79"/>
  <c r="I150" i="79"/>
  <c r="E150" i="79"/>
  <c r="O152" i="79"/>
  <c r="J152" i="79"/>
  <c r="F152" i="79"/>
  <c r="D152" i="79"/>
  <c r="K152" i="79"/>
  <c r="I152" i="79"/>
  <c r="E152" i="79"/>
  <c r="J154" i="79"/>
  <c r="F154" i="79"/>
  <c r="D154" i="79"/>
  <c r="K154" i="79"/>
  <c r="I154" i="79"/>
  <c r="E154" i="79"/>
  <c r="O156" i="79"/>
  <c r="J156" i="79"/>
  <c r="F156" i="79"/>
  <c r="D156" i="79"/>
  <c r="K156" i="79"/>
  <c r="I156" i="79"/>
  <c r="E156" i="79"/>
  <c r="J158" i="79"/>
  <c r="F158" i="79"/>
  <c r="D158" i="79"/>
  <c r="K158" i="79"/>
  <c r="I158" i="79"/>
  <c r="E158" i="79"/>
  <c r="O160" i="79"/>
  <c r="J160" i="79"/>
  <c r="F160" i="79"/>
  <c r="D160" i="79"/>
  <c r="K160" i="79"/>
  <c r="I160" i="79"/>
  <c r="E160" i="79"/>
  <c r="J162" i="79"/>
  <c r="F162" i="79"/>
  <c r="D162" i="79"/>
  <c r="K162" i="79"/>
  <c r="I162" i="79"/>
  <c r="E162" i="79"/>
  <c r="O164" i="79"/>
  <c r="J164" i="79"/>
  <c r="F164" i="79"/>
  <c r="D164" i="79"/>
  <c r="K164" i="79"/>
  <c r="I164" i="79"/>
  <c r="E164" i="79"/>
  <c r="J166" i="79"/>
  <c r="F166" i="79"/>
  <c r="D166" i="79"/>
  <c r="K166" i="79"/>
  <c r="I166" i="79"/>
  <c r="E166" i="79"/>
  <c r="O171" i="79"/>
  <c r="K171" i="79"/>
  <c r="I171" i="79"/>
  <c r="E171" i="79"/>
  <c r="L171" i="79"/>
  <c r="J171" i="79"/>
  <c r="F171" i="79"/>
  <c r="D171" i="79"/>
  <c r="K173" i="79"/>
  <c r="I173" i="79"/>
  <c r="E173" i="79"/>
  <c r="L173" i="79"/>
  <c r="J173" i="79"/>
  <c r="F173" i="79"/>
  <c r="D173" i="79"/>
  <c r="K175" i="79"/>
  <c r="I175" i="79"/>
  <c r="E175" i="79"/>
  <c r="L175" i="79"/>
  <c r="J175" i="79"/>
  <c r="F175" i="79"/>
  <c r="D175" i="79"/>
  <c r="K177" i="79"/>
  <c r="I177" i="79"/>
  <c r="E177" i="79"/>
  <c r="L177" i="79"/>
  <c r="J177" i="79"/>
  <c r="F177" i="79"/>
  <c r="D177" i="79"/>
  <c r="K179" i="79"/>
  <c r="I179" i="79"/>
  <c r="E179" i="79"/>
  <c r="L179" i="79"/>
  <c r="J179" i="79"/>
  <c r="F179" i="79"/>
  <c r="D179" i="79"/>
  <c r="K181" i="79"/>
  <c r="I181" i="79"/>
  <c r="E181" i="79"/>
  <c r="L181" i="79"/>
  <c r="J181" i="79"/>
  <c r="F181" i="79"/>
  <c r="D181" i="79"/>
  <c r="K183" i="79"/>
  <c r="I183" i="79"/>
  <c r="E183" i="79"/>
  <c r="L183" i="79"/>
  <c r="J183" i="79"/>
  <c r="F183" i="79"/>
  <c r="D183" i="79"/>
  <c r="K185" i="79"/>
  <c r="I185" i="79"/>
  <c r="E185" i="79"/>
  <c r="L185" i="79"/>
  <c r="J185" i="79"/>
  <c r="F185" i="79"/>
  <c r="D185" i="79"/>
  <c r="O187" i="79"/>
  <c r="K187" i="79"/>
  <c r="I187" i="79"/>
  <c r="E187" i="79"/>
  <c r="L187" i="79"/>
  <c r="J187" i="79"/>
  <c r="F187" i="79"/>
  <c r="D187" i="79"/>
  <c r="K189" i="79"/>
  <c r="I189" i="79"/>
  <c r="E189" i="79"/>
  <c r="L189" i="79"/>
  <c r="J189" i="79"/>
  <c r="F189" i="79"/>
  <c r="D189" i="79"/>
  <c r="K191" i="79"/>
  <c r="I191" i="79"/>
  <c r="E191" i="79"/>
  <c r="L191" i="79"/>
  <c r="J191" i="79"/>
  <c r="F191" i="79"/>
  <c r="D191" i="79"/>
  <c r="K193" i="79"/>
  <c r="I193" i="79"/>
  <c r="E193" i="79"/>
  <c r="L193" i="79"/>
  <c r="J193" i="79"/>
  <c r="F193" i="79"/>
  <c r="D193" i="79"/>
  <c r="O195" i="79"/>
  <c r="K195" i="79"/>
  <c r="I195" i="79"/>
  <c r="E195" i="79"/>
  <c r="L195" i="79"/>
  <c r="J195" i="79"/>
  <c r="F195" i="79"/>
  <c r="D195" i="79"/>
  <c r="K197" i="79"/>
  <c r="I197" i="79"/>
  <c r="E197" i="79"/>
  <c r="L197" i="79"/>
  <c r="J197" i="79"/>
  <c r="F197" i="79"/>
  <c r="D197" i="79"/>
  <c r="K202" i="79"/>
  <c r="I202" i="79"/>
  <c r="E202" i="79"/>
  <c r="L202" i="79"/>
  <c r="J202" i="79"/>
  <c r="F202" i="79"/>
  <c r="D202" i="79"/>
  <c r="K204" i="79"/>
  <c r="I204" i="79"/>
  <c r="E204" i="79"/>
  <c r="L204" i="79"/>
  <c r="J204" i="79"/>
  <c r="F204" i="79"/>
  <c r="D204" i="79"/>
  <c r="K206" i="79"/>
  <c r="I206" i="79"/>
  <c r="E206" i="79"/>
  <c r="L206" i="79"/>
  <c r="J206" i="79"/>
  <c r="F206" i="79"/>
  <c r="D206" i="79"/>
  <c r="O208" i="79"/>
  <c r="K208" i="79"/>
  <c r="I208" i="79"/>
  <c r="E208" i="79"/>
  <c r="L208" i="79"/>
  <c r="J208" i="79"/>
  <c r="F208" i="79"/>
  <c r="D208" i="79"/>
  <c r="K210" i="79"/>
  <c r="I210" i="79"/>
  <c r="E210" i="79"/>
  <c r="L210" i="79"/>
  <c r="J210" i="79"/>
  <c r="F210" i="79"/>
  <c r="D210" i="79"/>
  <c r="K212" i="79"/>
  <c r="I212" i="79"/>
  <c r="E212" i="79"/>
  <c r="L212" i="79"/>
  <c r="J212" i="79"/>
  <c r="F212" i="79"/>
  <c r="D212" i="79"/>
  <c r="K214" i="79"/>
  <c r="I214" i="79"/>
  <c r="E214" i="79"/>
  <c r="L214" i="79"/>
  <c r="J214" i="79"/>
  <c r="F214" i="79"/>
  <c r="D214" i="79"/>
  <c r="K216" i="79"/>
  <c r="I216" i="79"/>
  <c r="E216" i="79"/>
  <c r="L216" i="79"/>
  <c r="J216" i="79"/>
  <c r="F216" i="79"/>
  <c r="D216" i="79"/>
  <c r="O221" i="79"/>
  <c r="J221" i="79"/>
  <c r="F221" i="79"/>
  <c r="D221" i="79"/>
  <c r="K221" i="79"/>
  <c r="I221" i="79"/>
  <c r="E221" i="79"/>
  <c r="O223" i="79"/>
  <c r="J223" i="79"/>
  <c r="F223" i="79"/>
  <c r="D223" i="79"/>
  <c r="K223" i="79"/>
  <c r="I223" i="79"/>
  <c r="E223" i="79"/>
  <c r="J225" i="79"/>
  <c r="F225" i="79"/>
  <c r="D225" i="79"/>
  <c r="K225" i="79"/>
  <c r="I225" i="79"/>
  <c r="E225" i="79"/>
  <c r="J227" i="79"/>
  <c r="F227" i="79"/>
  <c r="D227" i="79"/>
  <c r="K227" i="79"/>
  <c r="I227" i="79"/>
  <c r="E227" i="79"/>
  <c r="O229" i="79"/>
  <c r="J229" i="79"/>
  <c r="F229" i="79"/>
  <c r="D229" i="79"/>
  <c r="K229" i="79"/>
  <c r="I229" i="79"/>
  <c r="E229" i="79"/>
  <c r="J231" i="79"/>
  <c r="F231" i="79"/>
  <c r="D231" i="79"/>
  <c r="K231" i="79"/>
  <c r="I231" i="79"/>
  <c r="E231" i="79"/>
  <c r="J233" i="79"/>
  <c r="F233" i="79"/>
  <c r="D233" i="79"/>
  <c r="K233" i="79"/>
  <c r="I233" i="79"/>
  <c r="E233" i="79"/>
  <c r="J235" i="79"/>
  <c r="F235" i="79"/>
  <c r="D235" i="79"/>
  <c r="K235" i="79"/>
  <c r="I235" i="79"/>
  <c r="E235" i="79"/>
  <c r="J269" i="79"/>
  <c r="F269" i="79"/>
  <c r="D269" i="79"/>
  <c r="K269" i="79"/>
  <c r="I269" i="79"/>
  <c r="E269" i="79"/>
  <c r="J271" i="79"/>
  <c r="F271" i="79"/>
  <c r="D271" i="79"/>
  <c r="K271" i="79"/>
  <c r="I271" i="79"/>
  <c r="E271" i="79"/>
  <c r="J273" i="79"/>
  <c r="F273" i="79"/>
  <c r="D273" i="79"/>
  <c r="K273" i="79"/>
  <c r="I273" i="79"/>
  <c r="E273" i="79"/>
  <c r="J275" i="79"/>
  <c r="F275" i="79"/>
  <c r="D275" i="79"/>
  <c r="K275" i="79"/>
  <c r="I275" i="79"/>
  <c r="E275" i="79"/>
  <c r="J277" i="79"/>
  <c r="F277" i="79"/>
  <c r="D277" i="79"/>
  <c r="K277" i="79"/>
  <c r="I277" i="79"/>
  <c r="E277" i="79"/>
  <c r="J279" i="79"/>
  <c r="F279" i="79"/>
  <c r="D279" i="79"/>
  <c r="K279" i="79"/>
  <c r="I279" i="79"/>
  <c r="E279" i="79"/>
  <c r="J281" i="79"/>
  <c r="F281" i="79"/>
  <c r="D281" i="79"/>
  <c r="K281" i="79"/>
  <c r="I281" i="79"/>
  <c r="E281" i="79"/>
  <c r="O283" i="79"/>
  <c r="J283" i="79"/>
  <c r="F283" i="79"/>
  <c r="D283" i="79"/>
  <c r="K283" i="79"/>
  <c r="I283" i="79"/>
  <c r="E283" i="79"/>
  <c r="J287" i="79"/>
  <c r="F287" i="79"/>
  <c r="D287" i="79"/>
  <c r="K287" i="79"/>
  <c r="I287" i="79"/>
  <c r="E287" i="79"/>
  <c r="O289" i="79"/>
  <c r="J289" i="79"/>
  <c r="F289" i="79"/>
  <c r="D289" i="79"/>
  <c r="K289" i="79"/>
  <c r="I289" i="79"/>
  <c r="E289" i="79"/>
  <c r="J291" i="79"/>
  <c r="F291" i="79"/>
  <c r="D291" i="79"/>
  <c r="K291" i="79"/>
  <c r="I291" i="79"/>
  <c r="E291" i="79"/>
  <c r="O293" i="79"/>
  <c r="J293" i="79"/>
  <c r="F293" i="79"/>
  <c r="D293" i="79"/>
  <c r="K293" i="79"/>
  <c r="I293" i="79"/>
  <c r="E293" i="79"/>
  <c r="J295" i="79"/>
  <c r="F295" i="79"/>
  <c r="D295" i="79"/>
  <c r="K295" i="79"/>
  <c r="I295" i="79"/>
  <c r="E295" i="79"/>
  <c r="O297" i="79"/>
  <c r="J297" i="79"/>
  <c r="F297" i="79"/>
  <c r="D297" i="79"/>
  <c r="K297" i="79"/>
  <c r="I297" i="79"/>
  <c r="E297" i="79"/>
  <c r="J299" i="79"/>
  <c r="F299" i="79"/>
  <c r="D299" i="79"/>
  <c r="K299" i="79"/>
  <c r="I299" i="79"/>
  <c r="E299" i="79"/>
  <c r="O301" i="79"/>
  <c r="J301" i="79"/>
  <c r="F301" i="79"/>
  <c r="D301" i="79"/>
  <c r="K301" i="79"/>
  <c r="I301" i="79"/>
  <c r="E301" i="79"/>
  <c r="J303" i="79"/>
  <c r="F303" i="79"/>
  <c r="D303" i="79"/>
  <c r="K303" i="79"/>
  <c r="I303" i="79"/>
  <c r="E303" i="79"/>
  <c r="O305" i="79"/>
  <c r="J305" i="79"/>
  <c r="F305" i="79"/>
  <c r="D305" i="79"/>
  <c r="K305" i="79"/>
  <c r="I305" i="79"/>
  <c r="E305" i="79"/>
  <c r="O311" i="79"/>
  <c r="J311" i="79"/>
  <c r="F311" i="79"/>
  <c r="D311" i="79"/>
  <c r="K311" i="79"/>
  <c r="I311" i="79"/>
  <c r="E311" i="79"/>
  <c r="O313" i="79"/>
  <c r="J313" i="79"/>
  <c r="F313" i="79"/>
  <c r="D313" i="79"/>
  <c r="K313" i="79"/>
  <c r="I313" i="79"/>
  <c r="E313" i="79"/>
  <c r="J315" i="79"/>
  <c r="F315" i="79"/>
  <c r="D315" i="79"/>
  <c r="K315" i="79"/>
  <c r="I315" i="79"/>
  <c r="E315" i="79"/>
  <c r="O317" i="79"/>
  <c r="J317" i="79"/>
  <c r="F317" i="79"/>
  <c r="D317" i="79"/>
  <c r="K317" i="79"/>
  <c r="I317" i="79"/>
  <c r="E317" i="79"/>
  <c r="O319" i="79"/>
  <c r="J319" i="79"/>
  <c r="F319" i="79"/>
  <c r="D319" i="79"/>
  <c r="K319" i="79"/>
  <c r="I319" i="79"/>
  <c r="E319" i="79"/>
  <c r="O321" i="79"/>
  <c r="J321" i="79"/>
  <c r="F321" i="79"/>
  <c r="D321" i="79"/>
  <c r="K321" i="79"/>
  <c r="I321" i="79"/>
  <c r="E321" i="79"/>
  <c r="O323" i="79"/>
  <c r="J323" i="79"/>
  <c r="F323" i="79"/>
  <c r="D323" i="79"/>
  <c r="K323" i="79"/>
  <c r="I323" i="79"/>
  <c r="E323" i="79"/>
  <c r="J325" i="79"/>
  <c r="F325" i="79"/>
  <c r="D325" i="79"/>
  <c r="K325" i="79"/>
  <c r="I325" i="79"/>
  <c r="E325" i="79"/>
  <c r="O327" i="79"/>
  <c r="J327" i="79"/>
  <c r="F327" i="79"/>
  <c r="D327" i="79"/>
  <c r="K327" i="79"/>
  <c r="I327" i="79"/>
  <c r="E327" i="79"/>
  <c r="O329" i="79"/>
  <c r="J329" i="79"/>
  <c r="F329" i="79"/>
  <c r="D329" i="79"/>
  <c r="K329" i="79"/>
  <c r="I329" i="79"/>
  <c r="E329" i="79"/>
  <c r="J331" i="79"/>
  <c r="F331" i="79"/>
  <c r="D331" i="79"/>
  <c r="K331" i="79"/>
  <c r="I331" i="79"/>
  <c r="E331" i="79"/>
  <c r="J333" i="79"/>
  <c r="F333" i="79"/>
  <c r="D333" i="79"/>
  <c r="K333" i="79"/>
  <c r="I333" i="79"/>
  <c r="E333" i="79"/>
  <c r="J335" i="79"/>
  <c r="F335" i="79"/>
  <c r="D335" i="79"/>
  <c r="K335" i="79"/>
  <c r="I335" i="79"/>
  <c r="E335" i="79"/>
  <c r="O337" i="79"/>
  <c r="J337" i="79"/>
  <c r="F337" i="79"/>
  <c r="D337" i="79"/>
  <c r="K337" i="79"/>
  <c r="I337" i="79"/>
  <c r="E337" i="79"/>
  <c r="J339" i="79"/>
  <c r="F339" i="79"/>
  <c r="D339" i="79"/>
  <c r="K339" i="79"/>
  <c r="I339" i="79"/>
  <c r="E339" i="79"/>
  <c r="J341" i="79"/>
  <c r="F341" i="79"/>
  <c r="D341" i="79"/>
  <c r="K341" i="79"/>
  <c r="I341" i="79"/>
  <c r="E341" i="79"/>
  <c r="J343" i="79"/>
  <c r="F343" i="79"/>
  <c r="D343" i="79"/>
  <c r="K343" i="79"/>
  <c r="I343" i="79"/>
  <c r="E343" i="79"/>
  <c r="O345" i="79"/>
  <c r="J345" i="79"/>
  <c r="F345" i="79"/>
  <c r="D345" i="79"/>
  <c r="K345" i="79"/>
  <c r="I345" i="79"/>
  <c r="E345" i="79"/>
  <c r="J347" i="79"/>
  <c r="F347" i="79"/>
  <c r="D347" i="79"/>
  <c r="K347" i="79"/>
  <c r="I347" i="79"/>
  <c r="E347" i="79"/>
  <c r="J349" i="79"/>
  <c r="F349" i="79"/>
  <c r="D349" i="79"/>
  <c r="K349" i="79"/>
  <c r="I349" i="79"/>
  <c r="E349" i="79"/>
  <c r="J351" i="79"/>
  <c r="F351" i="79"/>
  <c r="D351" i="79"/>
  <c r="K351" i="79"/>
  <c r="I351" i="79"/>
  <c r="E351" i="79"/>
  <c r="O353" i="79"/>
  <c r="J353" i="79"/>
  <c r="F353" i="79"/>
  <c r="D353" i="79"/>
  <c r="K353" i="79"/>
  <c r="I353" i="79"/>
  <c r="E353" i="79"/>
  <c r="J355" i="79"/>
  <c r="F355" i="79"/>
  <c r="D355" i="79"/>
  <c r="K355" i="79"/>
  <c r="I355" i="79"/>
  <c r="E355" i="79"/>
  <c r="J357" i="79"/>
  <c r="F357" i="79"/>
  <c r="D357" i="79"/>
  <c r="K357" i="79"/>
  <c r="I357" i="79"/>
  <c r="E357" i="79"/>
  <c r="J359" i="79"/>
  <c r="F359" i="79"/>
  <c r="D359" i="79"/>
  <c r="K359" i="79"/>
  <c r="I359" i="79"/>
  <c r="E359" i="79"/>
  <c r="O361" i="79"/>
  <c r="J361" i="79"/>
  <c r="F361" i="79"/>
  <c r="D361" i="79"/>
  <c r="K361" i="79"/>
  <c r="I361" i="79"/>
  <c r="E361" i="79"/>
  <c r="J363" i="79"/>
  <c r="F363" i="79"/>
  <c r="D363" i="79"/>
  <c r="K363" i="79"/>
  <c r="I363" i="79"/>
  <c r="E363" i="79"/>
  <c r="J365" i="79"/>
  <c r="F365" i="79"/>
  <c r="D365" i="79"/>
  <c r="K365" i="79"/>
  <c r="I365" i="79"/>
  <c r="E365" i="79"/>
  <c r="J367" i="79"/>
  <c r="F367" i="79"/>
  <c r="D367" i="79"/>
  <c r="K367" i="79"/>
  <c r="I367" i="79"/>
  <c r="E367" i="79"/>
  <c r="O369" i="79"/>
  <c r="J369" i="79"/>
  <c r="F369" i="79"/>
  <c r="D369" i="79"/>
  <c r="K369" i="79"/>
  <c r="I369" i="79"/>
  <c r="E369" i="79"/>
  <c r="J371" i="79"/>
  <c r="F371" i="79"/>
  <c r="D371" i="79"/>
  <c r="K371" i="79"/>
  <c r="I371" i="79"/>
  <c r="E371" i="79"/>
  <c r="J373" i="79"/>
  <c r="F373" i="79"/>
  <c r="D373" i="79"/>
  <c r="K373" i="79"/>
  <c r="I373" i="79"/>
  <c r="E373" i="79"/>
  <c r="J375" i="79"/>
  <c r="F375" i="79"/>
  <c r="D375" i="79"/>
  <c r="K375" i="79"/>
  <c r="I375" i="79"/>
  <c r="E375" i="79"/>
  <c r="O377" i="79"/>
  <c r="J377" i="79"/>
  <c r="F377" i="79"/>
  <c r="D377" i="79"/>
  <c r="K377" i="79"/>
  <c r="I377" i="79"/>
  <c r="E377" i="79"/>
  <c r="J379" i="79"/>
  <c r="F379" i="79"/>
  <c r="D379" i="79"/>
  <c r="I379" i="79"/>
  <c r="K379" i="79"/>
  <c r="E379" i="79"/>
  <c r="K381" i="79"/>
  <c r="I381" i="79"/>
  <c r="E381" i="79"/>
  <c r="J381" i="79"/>
  <c r="F381" i="79"/>
  <c r="D381" i="79"/>
  <c r="K383" i="79"/>
  <c r="I383" i="79"/>
  <c r="E383" i="79"/>
  <c r="J383" i="79"/>
  <c r="F383" i="79"/>
  <c r="D383" i="79"/>
  <c r="O385" i="79"/>
  <c r="K385" i="79"/>
  <c r="I385" i="79"/>
  <c r="E385" i="79"/>
  <c r="J385" i="79"/>
  <c r="F385" i="79"/>
  <c r="D385" i="79"/>
  <c r="K387" i="79"/>
  <c r="I387" i="79"/>
  <c r="E387" i="79"/>
  <c r="J387" i="79"/>
  <c r="F387" i="79"/>
  <c r="D387" i="79"/>
  <c r="K389" i="79"/>
  <c r="I389" i="79"/>
  <c r="E389" i="79"/>
  <c r="J389" i="79"/>
  <c r="F389" i="79"/>
  <c r="D389" i="79"/>
  <c r="K391" i="79"/>
  <c r="I391" i="79"/>
  <c r="E391" i="79"/>
  <c r="J391" i="79"/>
  <c r="F391" i="79"/>
  <c r="D391" i="79"/>
  <c r="O393" i="79"/>
  <c r="K393" i="79"/>
  <c r="I393" i="79"/>
  <c r="E393" i="79"/>
  <c r="J393" i="79"/>
  <c r="F393" i="79"/>
  <c r="D393" i="79"/>
  <c r="K395" i="79"/>
  <c r="I395" i="79"/>
  <c r="E395" i="79"/>
  <c r="J395" i="79"/>
  <c r="F395" i="79"/>
  <c r="D395" i="79"/>
  <c r="K397" i="79"/>
  <c r="I397" i="79"/>
  <c r="E397" i="79"/>
  <c r="J397" i="79"/>
  <c r="F397" i="79"/>
  <c r="D397" i="79"/>
  <c r="K399" i="79"/>
  <c r="I399" i="79"/>
  <c r="E399" i="79"/>
  <c r="J399" i="79"/>
  <c r="F399" i="79"/>
  <c r="D399" i="79"/>
  <c r="O401" i="79"/>
  <c r="K401" i="79"/>
  <c r="I401" i="79"/>
  <c r="E401" i="79"/>
  <c r="J401" i="79"/>
  <c r="F401" i="79"/>
  <c r="D401" i="79"/>
  <c r="K403" i="79"/>
  <c r="I403" i="79"/>
  <c r="E403" i="79"/>
  <c r="J403" i="79"/>
  <c r="F403" i="79"/>
  <c r="D403" i="79"/>
  <c r="K405" i="79"/>
  <c r="I405" i="79"/>
  <c r="E405" i="79"/>
  <c r="J405" i="79"/>
  <c r="F405" i="79"/>
  <c r="D405" i="79"/>
  <c r="K407" i="79"/>
  <c r="I407" i="79"/>
  <c r="E407" i="79"/>
  <c r="J407" i="79"/>
  <c r="F407" i="79"/>
  <c r="D407" i="79"/>
  <c r="K409" i="79"/>
  <c r="I409" i="79"/>
  <c r="E409" i="79"/>
  <c r="J409" i="79"/>
  <c r="F409" i="79"/>
  <c r="D409" i="79"/>
  <c r="K411" i="79"/>
  <c r="I411" i="79"/>
  <c r="E411" i="79"/>
  <c r="J411" i="79"/>
  <c r="F411" i="79"/>
  <c r="D411" i="79"/>
  <c r="K413" i="79"/>
  <c r="I413" i="79"/>
  <c r="E413" i="79"/>
  <c r="J413" i="79"/>
  <c r="F413" i="79"/>
  <c r="D413" i="79"/>
  <c r="K415" i="79"/>
  <c r="I415" i="79"/>
  <c r="E415" i="79"/>
  <c r="J415" i="79"/>
  <c r="F415" i="79"/>
  <c r="D415" i="79"/>
  <c r="K417" i="79"/>
  <c r="I417" i="79"/>
  <c r="E417" i="79"/>
  <c r="J417" i="79"/>
  <c r="F417" i="79"/>
  <c r="D417" i="79"/>
  <c r="K419" i="79"/>
  <c r="I419" i="79"/>
  <c r="E419" i="79"/>
  <c r="J419" i="79"/>
  <c r="F419" i="79"/>
  <c r="D419" i="79"/>
  <c r="K421" i="79"/>
  <c r="I421" i="79"/>
  <c r="E421" i="79"/>
  <c r="J421" i="79"/>
  <c r="F421" i="79"/>
  <c r="D421" i="79"/>
  <c r="K423" i="79"/>
  <c r="I423" i="79"/>
  <c r="E423" i="79"/>
  <c r="J423" i="79"/>
  <c r="F423" i="79"/>
  <c r="D423" i="79"/>
  <c r="K425" i="79"/>
  <c r="I425" i="79"/>
  <c r="E425" i="79"/>
  <c r="J425" i="79"/>
  <c r="F425" i="79"/>
  <c r="D425" i="79"/>
  <c r="K427" i="79"/>
  <c r="I427" i="79"/>
  <c r="E427" i="79"/>
  <c r="J427" i="79"/>
  <c r="F427" i="79"/>
  <c r="D427" i="79"/>
  <c r="K429" i="79"/>
  <c r="I429" i="79"/>
  <c r="E429" i="79"/>
  <c r="J429" i="79"/>
  <c r="F429" i="79"/>
  <c r="D429" i="79"/>
  <c r="K431" i="79"/>
  <c r="I431" i="79"/>
  <c r="E431" i="79"/>
  <c r="J431" i="79"/>
  <c r="F431" i="79"/>
  <c r="D431" i="79"/>
  <c r="K433" i="79"/>
  <c r="I433" i="79"/>
  <c r="E433" i="79"/>
  <c r="J433" i="79"/>
  <c r="F433" i="79"/>
  <c r="D433" i="79"/>
  <c r="K435" i="79"/>
  <c r="I435" i="79"/>
  <c r="E435" i="79"/>
  <c r="J435" i="79"/>
  <c r="F435" i="79"/>
  <c r="D435" i="79"/>
  <c r="K437" i="79"/>
  <c r="I437" i="79"/>
  <c r="E437" i="79"/>
  <c r="J437" i="79"/>
  <c r="F437" i="79"/>
  <c r="D437" i="79"/>
  <c r="K439" i="79"/>
  <c r="I439" i="79"/>
  <c r="E439" i="79"/>
  <c r="J439" i="79"/>
  <c r="F439" i="79"/>
  <c r="D439" i="79"/>
  <c r="K441" i="79"/>
  <c r="I441" i="79"/>
  <c r="E441" i="79"/>
  <c r="J441" i="79"/>
  <c r="F441" i="79"/>
  <c r="D441" i="79"/>
  <c r="K443" i="79"/>
  <c r="I443" i="79"/>
  <c r="E443" i="79"/>
  <c r="J443" i="79"/>
  <c r="F443" i="79"/>
  <c r="D443" i="79"/>
  <c r="K445" i="79"/>
  <c r="I445" i="79"/>
  <c r="E445" i="79"/>
  <c r="J445" i="79"/>
  <c r="F445" i="79"/>
  <c r="D445" i="79"/>
  <c r="K447" i="79"/>
  <c r="I447" i="79"/>
  <c r="E447" i="79"/>
  <c r="J447" i="79"/>
  <c r="F447" i="79"/>
  <c r="D447" i="79"/>
  <c r="K449" i="79"/>
  <c r="I449" i="79"/>
  <c r="E449" i="79"/>
  <c r="J449" i="79"/>
  <c r="F449" i="79"/>
  <c r="D449" i="79"/>
  <c r="K451" i="79"/>
  <c r="I451" i="79"/>
  <c r="E451" i="79"/>
  <c r="J451" i="79"/>
  <c r="F451" i="79"/>
  <c r="D451" i="79"/>
  <c r="K453" i="79"/>
  <c r="I453" i="79"/>
  <c r="E453" i="79"/>
  <c r="J453" i="79"/>
  <c r="F453" i="79"/>
  <c r="D453" i="79"/>
  <c r="K455" i="79"/>
  <c r="I455" i="79"/>
  <c r="E455" i="79"/>
  <c r="J455" i="79"/>
  <c r="F455" i="79"/>
  <c r="D455" i="79"/>
  <c r="K457" i="79"/>
  <c r="I457" i="79"/>
  <c r="E457" i="79"/>
  <c r="J457" i="79"/>
  <c r="F457" i="79"/>
  <c r="D457" i="79"/>
  <c r="K459" i="79"/>
  <c r="I459" i="79"/>
  <c r="E459" i="79"/>
  <c r="J459" i="79"/>
  <c r="F459" i="79"/>
  <c r="D459" i="79"/>
  <c r="K461" i="79"/>
  <c r="I461" i="79"/>
  <c r="E461" i="79"/>
  <c r="J461" i="79"/>
  <c r="F461" i="79"/>
  <c r="D461" i="79"/>
  <c r="K463" i="79"/>
  <c r="I463" i="79"/>
  <c r="E463" i="79"/>
  <c r="J463" i="79"/>
  <c r="F463" i="79"/>
  <c r="D463" i="79"/>
  <c r="K465" i="79"/>
  <c r="I465" i="79"/>
  <c r="E465" i="79"/>
  <c r="J465" i="79"/>
  <c r="F465" i="79"/>
  <c r="D465" i="79"/>
  <c r="K467" i="79"/>
  <c r="I467" i="79"/>
  <c r="E467" i="79"/>
  <c r="J467" i="79"/>
  <c r="F467" i="79"/>
  <c r="D467" i="79"/>
  <c r="K469" i="79"/>
  <c r="I469" i="79"/>
  <c r="E469" i="79"/>
  <c r="J469" i="79"/>
  <c r="F469" i="79"/>
  <c r="D469" i="79"/>
  <c r="K471" i="79"/>
  <c r="I471" i="79"/>
  <c r="E471" i="79"/>
  <c r="J471" i="79"/>
  <c r="F471" i="79"/>
  <c r="D471" i="79"/>
  <c r="K473" i="79"/>
  <c r="I473" i="79"/>
  <c r="E473" i="79"/>
  <c r="J473" i="79"/>
  <c r="F473" i="79"/>
  <c r="D473" i="79"/>
  <c r="K475" i="79"/>
  <c r="I475" i="79"/>
  <c r="E475" i="79"/>
  <c r="J475" i="79"/>
  <c r="F475" i="79"/>
  <c r="D475" i="79"/>
  <c r="K477" i="79"/>
  <c r="I477" i="79"/>
  <c r="E477" i="79"/>
  <c r="J477" i="79"/>
  <c r="F477" i="79"/>
  <c r="D477" i="79"/>
  <c r="K479" i="79"/>
  <c r="I479" i="79"/>
  <c r="E479" i="79"/>
  <c r="J479" i="79"/>
  <c r="F479" i="79"/>
  <c r="D479" i="79"/>
  <c r="K481" i="79"/>
  <c r="I481" i="79"/>
  <c r="E481" i="79"/>
  <c r="J481" i="79"/>
  <c r="F481" i="79"/>
  <c r="D481" i="79"/>
  <c r="K483" i="79"/>
  <c r="I483" i="79"/>
  <c r="E483" i="79"/>
  <c r="J483" i="79"/>
  <c r="F483" i="79"/>
  <c r="D483" i="79"/>
  <c r="K485" i="79"/>
  <c r="I485" i="79"/>
  <c r="E485" i="79"/>
  <c r="J485" i="79"/>
  <c r="F485" i="79"/>
  <c r="D485" i="79"/>
  <c r="K487" i="79"/>
  <c r="I487" i="79"/>
  <c r="E487" i="79"/>
  <c r="J487" i="79"/>
  <c r="F487" i="79"/>
  <c r="D487" i="79"/>
  <c r="K489" i="79"/>
  <c r="I489" i="79"/>
  <c r="E489" i="79"/>
  <c r="J489" i="79"/>
  <c r="F489" i="79"/>
  <c r="D489" i="79"/>
  <c r="K491" i="79"/>
  <c r="I491" i="79"/>
  <c r="E491" i="79"/>
  <c r="J491" i="79"/>
  <c r="F491" i="79"/>
  <c r="D491" i="79"/>
  <c r="K493" i="79"/>
  <c r="I493" i="79"/>
  <c r="E493" i="79"/>
  <c r="J493" i="79"/>
  <c r="F493" i="79"/>
  <c r="D493" i="79"/>
  <c r="K495" i="79"/>
  <c r="I495" i="79"/>
  <c r="E495" i="79"/>
  <c r="J495" i="79"/>
  <c r="F495" i="79"/>
  <c r="D495" i="79"/>
  <c r="K497" i="79"/>
  <c r="I497" i="79"/>
  <c r="E497" i="79"/>
  <c r="J497" i="79"/>
  <c r="F497" i="79"/>
  <c r="D497" i="79"/>
  <c r="K499" i="79"/>
  <c r="I499" i="79"/>
  <c r="E499" i="79"/>
  <c r="J499" i="79"/>
  <c r="F499" i="79"/>
  <c r="D499" i="79"/>
  <c r="K501" i="79"/>
  <c r="I501" i="79"/>
  <c r="E501" i="79"/>
  <c r="J501" i="79"/>
  <c r="F501" i="79"/>
  <c r="D501" i="79"/>
  <c r="K503" i="79"/>
  <c r="I503" i="79"/>
  <c r="E503" i="79"/>
  <c r="J503" i="79"/>
  <c r="F503" i="79"/>
  <c r="D503" i="79"/>
  <c r="K505" i="79"/>
  <c r="I505" i="79"/>
  <c r="E505" i="79"/>
  <c r="J505" i="79"/>
  <c r="F505" i="79"/>
  <c r="D505" i="79"/>
  <c r="K507" i="79"/>
  <c r="I507" i="79"/>
  <c r="E507" i="79"/>
  <c r="J507" i="79"/>
  <c r="F507" i="79"/>
  <c r="D507" i="79"/>
  <c r="K509" i="79"/>
  <c r="I509" i="79"/>
  <c r="E509" i="79"/>
  <c r="J509" i="79"/>
  <c r="F509" i="79"/>
  <c r="D509" i="79"/>
  <c r="K511" i="79"/>
  <c r="I511" i="79"/>
  <c r="E511" i="79"/>
  <c r="J511" i="79"/>
  <c r="F511" i="79"/>
  <c r="D511" i="79"/>
  <c r="K513" i="79"/>
  <c r="I513" i="79"/>
  <c r="E513" i="79"/>
  <c r="J513" i="79"/>
  <c r="F513" i="79"/>
  <c r="D513" i="79"/>
  <c r="K515" i="79"/>
  <c r="I515" i="79"/>
  <c r="E515" i="79"/>
  <c r="J515" i="79"/>
  <c r="F515" i="79"/>
  <c r="D515" i="79"/>
  <c r="K517" i="79"/>
  <c r="I517" i="79"/>
  <c r="E517" i="79"/>
  <c r="J517" i="79"/>
  <c r="F517" i="79"/>
  <c r="D517" i="79"/>
  <c r="K519" i="79"/>
  <c r="I519" i="79"/>
  <c r="E519" i="79"/>
  <c r="J519" i="79"/>
  <c r="F519" i="79"/>
  <c r="D519" i="79"/>
  <c r="K521" i="79"/>
  <c r="I521" i="79"/>
  <c r="E521" i="79"/>
  <c r="J521" i="79"/>
  <c r="F521" i="79"/>
  <c r="D521" i="79"/>
  <c r="K523" i="79"/>
  <c r="I523" i="79"/>
  <c r="E523" i="79"/>
  <c r="J523" i="79"/>
  <c r="F523" i="79"/>
  <c r="D523" i="79"/>
  <c r="K525" i="79"/>
  <c r="I525" i="79"/>
  <c r="E525" i="79"/>
  <c r="J525" i="79"/>
  <c r="F525" i="79"/>
  <c r="D525" i="79"/>
  <c r="K527" i="79"/>
  <c r="I527" i="79"/>
  <c r="E527" i="79"/>
  <c r="J527" i="79"/>
  <c r="F527" i="79"/>
  <c r="D527" i="79"/>
  <c r="K529" i="79"/>
  <c r="I529" i="79"/>
  <c r="E529" i="79"/>
  <c r="J529" i="79"/>
  <c r="F529" i="79"/>
  <c r="D529" i="79"/>
  <c r="K531" i="79"/>
  <c r="I531" i="79"/>
  <c r="E531" i="79"/>
  <c r="J531" i="79"/>
  <c r="F531" i="79"/>
  <c r="D531" i="79"/>
  <c r="K533" i="79"/>
  <c r="I533" i="79"/>
  <c r="E533" i="79"/>
  <c r="J533" i="79"/>
  <c r="F533" i="79"/>
  <c r="D533" i="79"/>
  <c r="K535" i="79"/>
  <c r="I535" i="79"/>
  <c r="E535" i="79"/>
  <c r="J535" i="79"/>
  <c r="F535" i="79"/>
  <c r="D535" i="79"/>
  <c r="K537" i="79"/>
  <c r="I537" i="79"/>
  <c r="E537" i="79"/>
  <c r="J537" i="79"/>
  <c r="F537" i="79"/>
  <c r="D537" i="79"/>
  <c r="K539" i="79"/>
  <c r="I539" i="79"/>
  <c r="E539" i="79"/>
  <c r="J539" i="79"/>
  <c r="F539" i="79"/>
  <c r="D539" i="79"/>
  <c r="K541" i="79"/>
  <c r="I541" i="79"/>
  <c r="E541" i="79"/>
  <c r="J541" i="79"/>
  <c r="F541" i="79"/>
  <c r="D541" i="79"/>
  <c r="K543" i="79"/>
  <c r="I543" i="79"/>
  <c r="E543" i="79"/>
  <c r="J543" i="79"/>
  <c r="F543" i="79"/>
  <c r="D543" i="79"/>
  <c r="K545" i="79"/>
  <c r="I545" i="79"/>
  <c r="E545" i="79"/>
  <c r="J545" i="79"/>
  <c r="F545" i="79"/>
  <c r="D545" i="79"/>
  <c r="K547" i="79"/>
  <c r="I547" i="79"/>
  <c r="E547" i="79"/>
  <c r="J547" i="79"/>
  <c r="F547" i="79"/>
  <c r="D547" i="79"/>
  <c r="K549" i="79"/>
  <c r="I549" i="79"/>
  <c r="E549" i="79"/>
  <c r="J549" i="79"/>
  <c r="F549" i="79"/>
  <c r="D549" i="79"/>
  <c r="K551" i="79"/>
  <c r="I551" i="79"/>
  <c r="E551" i="79"/>
  <c r="J551" i="79"/>
  <c r="F551" i="79"/>
  <c r="D551" i="79"/>
  <c r="K553" i="79"/>
  <c r="I553" i="79"/>
  <c r="E553" i="79"/>
  <c r="J553" i="79"/>
  <c r="F553" i="79"/>
  <c r="D553" i="79"/>
  <c r="K555" i="79"/>
  <c r="I555" i="79"/>
  <c r="E555" i="79"/>
  <c r="J555" i="79"/>
  <c r="F555" i="79"/>
  <c r="D555" i="79"/>
  <c r="K557" i="79"/>
  <c r="I557" i="79"/>
  <c r="E557" i="79"/>
  <c r="J557" i="79"/>
  <c r="F557" i="79"/>
  <c r="D557" i="79"/>
  <c r="K559" i="79"/>
  <c r="I559" i="79"/>
  <c r="E559" i="79"/>
  <c r="J559" i="79"/>
  <c r="F559" i="79"/>
  <c r="D559" i="79"/>
  <c r="K561" i="79"/>
  <c r="I561" i="79"/>
  <c r="E561" i="79"/>
  <c r="J561" i="79"/>
  <c r="F561" i="79"/>
  <c r="D561" i="79"/>
  <c r="K563" i="79"/>
  <c r="I563" i="79"/>
  <c r="E563" i="79"/>
  <c r="J563" i="79"/>
  <c r="F563" i="79"/>
  <c r="D563" i="79"/>
  <c r="K565" i="79"/>
  <c r="I565" i="79"/>
  <c r="E565" i="79"/>
  <c r="J565" i="79"/>
  <c r="F565" i="79"/>
  <c r="D565" i="79"/>
  <c r="K567" i="79"/>
  <c r="I567" i="79"/>
  <c r="E567" i="79"/>
  <c r="J567" i="79"/>
  <c r="F567" i="79"/>
  <c r="D567" i="79"/>
  <c r="K569" i="79"/>
  <c r="I569" i="79"/>
  <c r="E569" i="79"/>
  <c r="J569" i="79"/>
  <c r="F569" i="79"/>
  <c r="D569" i="79"/>
  <c r="K571" i="79"/>
  <c r="I571" i="79"/>
  <c r="E571" i="79"/>
  <c r="J571" i="79"/>
  <c r="F571" i="79"/>
  <c r="D571" i="79"/>
  <c r="K573" i="79"/>
  <c r="I573" i="79"/>
  <c r="E573" i="79"/>
  <c r="J573" i="79"/>
  <c r="F573" i="79"/>
  <c r="D573" i="79"/>
  <c r="K575" i="79"/>
  <c r="I575" i="79"/>
  <c r="E575" i="79"/>
  <c r="J575" i="79"/>
  <c r="F575" i="79"/>
  <c r="D575" i="79"/>
  <c r="K577" i="79"/>
  <c r="I577" i="79"/>
  <c r="E577" i="79"/>
  <c r="J577" i="79"/>
  <c r="F577" i="79"/>
  <c r="D577" i="79"/>
  <c r="K579" i="79"/>
  <c r="I579" i="79"/>
  <c r="E579" i="79"/>
  <c r="J579" i="79"/>
  <c r="F579" i="79"/>
  <c r="D579" i="79"/>
  <c r="K581" i="79"/>
  <c r="I581" i="79"/>
  <c r="E581" i="79"/>
  <c r="J581" i="79"/>
  <c r="F581" i="79"/>
  <c r="D581" i="79"/>
  <c r="K583" i="79"/>
  <c r="I583" i="79"/>
  <c r="E583" i="79"/>
  <c r="J583" i="79"/>
  <c r="F583" i="79"/>
  <c r="D583" i="79"/>
  <c r="K585" i="79"/>
  <c r="I585" i="79"/>
  <c r="E585" i="79"/>
  <c r="J585" i="79"/>
  <c r="F585" i="79"/>
  <c r="D585" i="79"/>
  <c r="K587" i="79"/>
  <c r="I587" i="79"/>
  <c r="E587" i="79"/>
  <c r="J587" i="79"/>
  <c r="F587" i="79"/>
  <c r="D587" i="79"/>
  <c r="K589" i="79"/>
  <c r="I589" i="79"/>
  <c r="E589" i="79"/>
  <c r="J589" i="79"/>
  <c r="F589" i="79"/>
  <c r="D589" i="79"/>
  <c r="K591" i="79"/>
  <c r="I591" i="79"/>
  <c r="E591" i="79"/>
  <c r="J591" i="79"/>
  <c r="F591" i="79"/>
  <c r="D591" i="79"/>
  <c r="K593" i="79"/>
  <c r="I593" i="79"/>
  <c r="E593" i="79"/>
  <c r="J593" i="79"/>
  <c r="F593" i="79"/>
  <c r="D593" i="79"/>
  <c r="K595" i="79"/>
  <c r="I595" i="79"/>
  <c r="E595" i="79"/>
  <c r="J595" i="79"/>
  <c r="F595" i="79"/>
  <c r="D595" i="79"/>
  <c r="K597" i="79"/>
  <c r="I597" i="79"/>
  <c r="E597" i="79"/>
  <c r="J597" i="79"/>
  <c r="F597" i="79"/>
  <c r="D597" i="79"/>
  <c r="K599" i="79"/>
  <c r="I599" i="79"/>
  <c r="E599" i="79"/>
  <c r="J599" i="79"/>
  <c r="F599" i="79"/>
  <c r="D599" i="79"/>
  <c r="K601" i="79"/>
  <c r="I601" i="79"/>
  <c r="E601" i="79"/>
  <c r="J601" i="79"/>
  <c r="F601" i="79"/>
  <c r="D601" i="79"/>
  <c r="K603" i="79"/>
  <c r="I603" i="79"/>
  <c r="E603" i="79"/>
  <c r="J603" i="79"/>
  <c r="F603" i="79"/>
  <c r="D603" i="79"/>
  <c r="K605" i="79"/>
  <c r="I605" i="79"/>
  <c r="E605" i="79"/>
  <c r="J605" i="79"/>
  <c r="F605" i="79"/>
  <c r="D605" i="79"/>
  <c r="K607" i="79"/>
  <c r="I607" i="79"/>
  <c r="E607" i="79"/>
  <c r="J607" i="79"/>
  <c r="F607" i="79"/>
  <c r="D607" i="79"/>
  <c r="K609" i="79"/>
  <c r="I609" i="79"/>
  <c r="E609" i="79"/>
  <c r="J609" i="79"/>
  <c r="F609" i="79"/>
  <c r="D609" i="79"/>
  <c r="K611" i="79"/>
  <c r="I611" i="79"/>
  <c r="E611" i="79"/>
  <c r="J611" i="79"/>
  <c r="F611" i="79"/>
  <c r="D611" i="79"/>
  <c r="K613" i="79"/>
  <c r="I613" i="79"/>
  <c r="E613" i="79"/>
  <c r="J613" i="79"/>
  <c r="F613" i="79"/>
  <c r="D613" i="79"/>
  <c r="K615" i="79"/>
  <c r="I615" i="79"/>
  <c r="E615" i="79"/>
  <c r="J615" i="79"/>
  <c r="F615" i="79"/>
  <c r="D615" i="79"/>
  <c r="K617" i="79"/>
  <c r="I617" i="79"/>
  <c r="E617" i="79"/>
  <c r="J617" i="79"/>
  <c r="F617" i="79"/>
  <c r="D617" i="79"/>
  <c r="O619" i="79"/>
  <c r="K619" i="79"/>
  <c r="I619" i="79"/>
  <c r="E619" i="79"/>
  <c r="J619" i="79"/>
  <c r="F619" i="79"/>
  <c r="D619" i="79"/>
  <c r="O621" i="79"/>
  <c r="K621" i="79"/>
  <c r="I621" i="79"/>
  <c r="E621" i="79"/>
  <c r="J621" i="79"/>
  <c r="F621" i="79"/>
  <c r="D621" i="79"/>
  <c r="O623" i="79"/>
  <c r="K623" i="79"/>
  <c r="I623" i="79"/>
  <c r="E623" i="79"/>
  <c r="J623" i="79"/>
  <c r="F623" i="79"/>
  <c r="D623" i="79"/>
  <c r="O625" i="79"/>
  <c r="K625" i="79"/>
  <c r="I625" i="79"/>
  <c r="E625" i="79"/>
  <c r="J625" i="79"/>
  <c r="F625" i="79"/>
  <c r="D625" i="79"/>
  <c r="O627" i="79"/>
  <c r="K627" i="79"/>
  <c r="I627" i="79"/>
  <c r="E627" i="79"/>
  <c r="J627" i="79"/>
  <c r="F627" i="79"/>
  <c r="D627" i="79"/>
  <c r="O629" i="79"/>
  <c r="K629" i="79"/>
  <c r="I629" i="79"/>
  <c r="E629" i="79"/>
  <c r="J629" i="79"/>
  <c r="F629" i="79"/>
  <c r="D629" i="79"/>
  <c r="O631" i="79"/>
  <c r="K631" i="79"/>
  <c r="I631" i="79"/>
  <c r="E631" i="79"/>
  <c r="J631" i="79"/>
  <c r="F631" i="79"/>
  <c r="D631" i="79"/>
  <c r="O633" i="79"/>
  <c r="K633" i="79"/>
  <c r="I633" i="79"/>
  <c r="E633" i="79"/>
  <c r="J633" i="79"/>
  <c r="F633" i="79"/>
  <c r="D633" i="79"/>
  <c r="O635" i="79"/>
  <c r="K635" i="79"/>
  <c r="I635" i="79"/>
  <c r="E635" i="79"/>
  <c r="J635" i="79"/>
  <c r="F635" i="79"/>
  <c r="D635" i="79"/>
  <c r="O637" i="79"/>
  <c r="K637" i="79"/>
  <c r="I637" i="79"/>
  <c r="E637" i="79"/>
  <c r="J637" i="79"/>
  <c r="F637" i="79"/>
  <c r="D637" i="79"/>
  <c r="O639" i="79"/>
  <c r="K639" i="79"/>
  <c r="I639" i="79"/>
  <c r="E639" i="79"/>
  <c r="J639" i="79"/>
  <c r="F639" i="79"/>
  <c r="D639" i="79"/>
  <c r="O643" i="79"/>
  <c r="K643" i="79"/>
  <c r="I643" i="79"/>
  <c r="E643" i="79"/>
  <c r="J643" i="79"/>
  <c r="F643" i="79"/>
  <c r="D643" i="79"/>
  <c r="K645" i="79"/>
  <c r="I645" i="79"/>
  <c r="E645" i="79"/>
  <c r="J645" i="79"/>
  <c r="F645" i="79"/>
  <c r="D645" i="79"/>
  <c r="K647" i="79"/>
  <c r="I647" i="79"/>
  <c r="E647" i="79"/>
  <c r="J647" i="79"/>
  <c r="F647" i="79"/>
  <c r="D647" i="79"/>
  <c r="K649" i="79"/>
  <c r="I649" i="79"/>
  <c r="E649" i="79"/>
  <c r="J649" i="79"/>
  <c r="F649" i="79"/>
  <c r="D649" i="79"/>
  <c r="O651" i="79"/>
  <c r="K651" i="79"/>
  <c r="I651" i="79"/>
  <c r="E651" i="79"/>
  <c r="J651" i="79"/>
  <c r="F651" i="79"/>
  <c r="D651" i="79"/>
  <c r="K653" i="79"/>
  <c r="I653" i="79"/>
  <c r="E653" i="79"/>
  <c r="J653" i="79"/>
  <c r="F653" i="79"/>
  <c r="D653" i="79"/>
  <c r="O655" i="79"/>
  <c r="K655" i="79"/>
  <c r="I655" i="79"/>
  <c r="E655" i="79"/>
  <c r="J655" i="79"/>
  <c r="F655" i="79"/>
  <c r="D655" i="79"/>
  <c r="K657" i="79"/>
  <c r="I657" i="79"/>
  <c r="E657" i="79"/>
  <c r="J657" i="79"/>
  <c r="F657" i="79"/>
  <c r="D657" i="79"/>
  <c r="O659" i="79"/>
  <c r="K659" i="79"/>
  <c r="I659" i="79"/>
  <c r="E659" i="79"/>
  <c r="J659" i="79"/>
  <c r="F659" i="79"/>
  <c r="D659" i="79"/>
  <c r="K661" i="79"/>
  <c r="I661" i="79"/>
  <c r="E661" i="79"/>
  <c r="J661" i="79"/>
  <c r="F661" i="79"/>
  <c r="D661" i="79"/>
  <c r="O663" i="79"/>
  <c r="K663" i="79"/>
  <c r="I663" i="79"/>
  <c r="E663" i="79"/>
  <c r="J663" i="79"/>
  <c r="F663" i="79"/>
  <c r="D663" i="79"/>
  <c r="O665" i="79"/>
  <c r="K665" i="79"/>
  <c r="I665" i="79"/>
  <c r="E665" i="79"/>
  <c r="J665" i="79"/>
  <c r="F665" i="79"/>
  <c r="D665" i="79"/>
  <c r="O667" i="79"/>
  <c r="K667" i="79"/>
  <c r="I667" i="79"/>
  <c r="E667" i="79"/>
  <c r="J667" i="79"/>
  <c r="F667" i="79"/>
  <c r="D667" i="79"/>
  <c r="O669" i="79"/>
  <c r="K669" i="79"/>
  <c r="I669" i="79"/>
  <c r="E669" i="79"/>
  <c r="J669" i="79"/>
  <c r="F669" i="79"/>
  <c r="D669" i="79"/>
  <c r="O671" i="79"/>
  <c r="K671" i="79"/>
  <c r="I671" i="79"/>
  <c r="E671" i="79"/>
  <c r="J671" i="79"/>
  <c r="F671" i="79"/>
  <c r="D671" i="79"/>
  <c r="O673" i="79"/>
  <c r="K673" i="79"/>
  <c r="I673" i="79"/>
  <c r="E673" i="79"/>
  <c r="J673" i="79"/>
  <c r="F673" i="79"/>
  <c r="D673" i="79"/>
  <c r="O675" i="79"/>
  <c r="K675" i="79"/>
  <c r="I675" i="79"/>
  <c r="E675" i="79"/>
  <c r="J675" i="79"/>
  <c r="F675" i="79"/>
  <c r="D675" i="79"/>
  <c r="O677" i="79"/>
  <c r="K677" i="79"/>
  <c r="I677" i="79"/>
  <c r="E677" i="79"/>
  <c r="J677" i="79"/>
  <c r="F677" i="79"/>
  <c r="D677" i="79"/>
  <c r="O679" i="79"/>
  <c r="K679" i="79"/>
  <c r="I679" i="79"/>
  <c r="E679" i="79"/>
  <c r="J679" i="79"/>
  <c r="F679" i="79"/>
  <c r="D679" i="79"/>
  <c r="O681" i="79"/>
  <c r="K681" i="79"/>
  <c r="I681" i="79"/>
  <c r="E681" i="79"/>
  <c r="J681" i="79"/>
  <c r="F681" i="79"/>
  <c r="D681" i="79"/>
  <c r="O683" i="79"/>
  <c r="K683" i="79"/>
  <c r="I683" i="79"/>
  <c r="E683" i="79"/>
  <c r="J683" i="79"/>
  <c r="F683" i="79"/>
  <c r="D683" i="79"/>
  <c r="O685" i="79"/>
  <c r="K685" i="79"/>
  <c r="I685" i="79"/>
  <c r="E685" i="79"/>
  <c r="J685" i="79"/>
  <c r="F685" i="79"/>
  <c r="D685" i="79"/>
  <c r="O687" i="79"/>
  <c r="K687" i="79"/>
  <c r="I687" i="79"/>
  <c r="E687" i="79"/>
  <c r="J687" i="79"/>
  <c r="F687" i="79"/>
  <c r="D687" i="79"/>
  <c r="O689" i="79"/>
  <c r="K689" i="79"/>
  <c r="I689" i="79"/>
  <c r="E689" i="79"/>
  <c r="J689" i="79"/>
  <c r="F689" i="79"/>
  <c r="D689" i="79"/>
  <c r="O691" i="79"/>
  <c r="K691" i="79"/>
  <c r="I691" i="79"/>
  <c r="E691" i="79"/>
  <c r="J691" i="79"/>
  <c r="F691" i="79"/>
  <c r="D691" i="79"/>
  <c r="O693" i="79"/>
  <c r="K693" i="79"/>
  <c r="I693" i="79"/>
  <c r="E693" i="79"/>
  <c r="J693" i="79"/>
  <c r="F693" i="79"/>
  <c r="D693" i="79"/>
  <c r="O695" i="79"/>
  <c r="K695" i="79"/>
  <c r="I695" i="79"/>
  <c r="E695" i="79"/>
  <c r="J695" i="79"/>
  <c r="F695" i="79"/>
  <c r="D695" i="79"/>
  <c r="O697" i="79"/>
  <c r="K697" i="79"/>
  <c r="I697" i="79"/>
  <c r="E697" i="79"/>
  <c r="J697" i="79"/>
  <c r="F697" i="79"/>
  <c r="D697" i="79"/>
  <c r="O699" i="79"/>
  <c r="K699" i="79"/>
  <c r="I699" i="79"/>
  <c r="E699" i="79"/>
  <c r="J699" i="79"/>
  <c r="F699" i="79"/>
  <c r="D699" i="79"/>
  <c r="O701" i="79"/>
  <c r="K701" i="79"/>
  <c r="I701" i="79"/>
  <c r="E701" i="79"/>
  <c r="J701" i="79"/>
  <c r="F701" i="79"/>
  <c r="D701" i="79"/>
  <c r="K706" i="79"/>
  <c r="I706" i="79"/>
  <c r="E706" i="79"/>
  <c r="J706" i="79"/>
  <c r="F706" i="79"/>
  <c r="D706" i="79"/>
  <c r="K708" i="79"/>
  <c r="I708" i="79"/>
  <c r="E708" i="79"/>
  <c r="J708" i="79"/>
  <c r="F708" i="79"/>
  <c r="D708" i="79"/>
  <c r="K710" i="79"/>
  <c r="I710" i="79"/>
  <c r="E710" i="79"/>
  <c r="J710" i="79"/>
  <c r="F710" i="79"/>
  <c r="D710" i="79"/>
  <c r="K712" i="79"/>
  <c r="I712" i="79"/>
  <c r="E712" i="79"/>
  <c r="J712" i="79"/>
  <c r="F712" i="79"/>
  <c r="D712" i="79"/>
  <c r="K714" i="79"/>
  <c r="I714" i="79"/>
  <c r="E714" i="79"/>
  <c r="J714" i="79"/>
  <c r="F714" i="79"/>
  <c r="D714" i="79"/>
  <c r="K716" i="79"/>
  <c r="I716" i="79"/>
  <c r="E716" i="79"/>
  <c r="J716" i="79"/>
  <c r="F716" i="79"/>
  <c r="D716" i="79"/>
  <c r="K718" i="79"/>
  <c r="I718" i="79"/>
  <c r="E718" i="79"/>
  <c r="J718" i="79"/>
  <c r="F718" i="79"/>
  <c r="D718" i="79"/>
  <c r="K720" i="79"/>
  <c r="I720" i="79"/>
  <c r="E720" i="79"/>
  <c r="J720" i="79"/>
  <c r="F720" i="79"/>
  <c r="D720" i="79"/>
  <c r="K722" i="79"/>
  <c r="I722" i="79"/>
  <c r="E722" i="79"/>
  <c r="J722" i="79"/>
  <c r="F722" i="79"/>
  <c r="D722" i="79"/>
  <c r="K724" i="79"/>
  <c r="I724" i="79"/>
  <c r="E724" i="79"/>
  <c r="J724" i="79"/>
  <c r="F724" i="79"/>
  <c r="D724" i="79"/>
  <c r="J726" i="79"/>
  <c r="F726" i="79"/>
  <c r="D726" i="79"/>
  <c r="I726" i="79"/>
  <c r="K726" i="79"/>
  <c r="E726" i="79"/>
  <c r="K730" i="79"/>
  <c r="I730" i="79"/>
  <c r="E730" i="79"/>
  <c r="J730" i="79"/>
  <c r="F730" i="79"/>
  <c r="D730" i="79"/>
  <c r="O732" i="79"/>
  <c r="K732" i="79"/>
  <c r="I732" i="79"/>
  <c r="E732" i="79"/>
  <c r="J732" i="79"/>
  <c r="F732" i="79"/>
  <c r="D732" i="79"/>
  <c r="O734" i="79"/>
  <c r="K734" i="79"/>
  <c r="I734" i="79"/>
  <c r="E734" i="79"/>
  <c r="J734" i="79"/>
  <c r="F734" i="79"/>
  <c r="D734" i="79"/>
  <c r="K736" i="79"/>
  <c r="I736" i="79"/>
  <c r="E736" i="79"/>
  <c r="J736" i="79"/>
  <c r="F736" i="79"/>
  <c r="D736" i="79"/>
  <c r="K738" i="79"/>
  <c r="I738" i="79"/>
  <c r="E738" i="79"/>
  <c r="J738" i="79"/>
  <c r="F738" i="79"/>
  <c r="D738" i="79"/>
  <c r="K740" i="79"/>
  <c r="I740" i="79"/>
  <c r="E740" i="79"/>
  <c r="J740" i="79"/>
  <c r="F740" i="79"/>
  <c r="D740" i="79"/>
  <c r="K742" i="79"/>
  <c r="I742" i="79"/>
  <c r="E742" i="79"/>
  <c r="J742" i="79"/>
  <c r="F742" i="79"/>
  <c r="D742" i="79"/>
  <c r="K744" i="79"/>
  <c r="I744" i="79"/>
  <c r="E744" i="79"/>
  <c r="J744" i="79"/>
  <c r="F744" i="79"/>
  <c r="D744" i="79"/>
  <c r="K746" i="79"/>
  <c r="I746" i="79"/>
  <c r="E746" i="79"/>
  <c r="J746" i="79"/>
  <c r="F746" i="79"/>
  <c r="D746" i="79"/>
  <c r="K748" i="79"/>
  <c r="I748" i="79"/>
  <c r="E748" i="79"/>
  <c r="J748" i="79"/>
  <c r="F748" i="79"/>
  <c r="D748" i="79"/>
  <c r="K750" i="79"/>
  <c r="I750" i="79"/>
  <c r="E750" i="79"/>
  <c r="J750" i="79"/>
  <c r="F750" i="79"/>
  <c r="D750" i="79"/>
  <c r="K752" i="79"/>
  <c r="I752" i="79"/>
  <c r="E752" i="79"/>
  <c r="J752" i="79"/>
  <c r="F752" i="79"/>
  <c r="D752" i="79"/>
  <c r="O756" i="79"/>
  <c r="K756" i="79"/>
  <c r="I756" i="79"/>
  <c r="E756" i="79"/>
  <c r="J756" i="79"/>
  <c r="F756" i="79"/>
  <c r="D756" i="79"/>
  <c r="K758" i="79"/>
  <c r="I758" i="79"/>
  <c r="E758" i="79"/>
  <c r="J758" i="79"/>
  <c r="F758" i="79"/>
  <c r="D758" i="79"/>
  <c r="K760" i="79"/>
  <c r="I760" i="79"/>
  <c r="E760" i="79"/>
  <c r="J760" i="79"/>
  <c r="F760" i="79"/>
  <c r="D760" i="79"/>
  <c r="K762" i="79"/>
  <c r="I762" i="79"/>
  <c r="E762" i="79"/>
  <c r="J762" i="79"/>
  <c r="F762" i="79"/>
  <c r="D762" i="79"/>
  <c r="K764" i="79"/>
  <c r="I764" i="79"/>
  <c r="E764" i="79"/>
  <c r="J764" i="79"/>
  <c r="F764" i="79"/>
  <c r="D764" i="79"/>
  <c r="K766" i="79"/>
  <c r="I766" i="79"/>
  <c r="E766" i="79"/>
  <c r="J766" i="79"/>
  <c r="F766" i="79"/>
  <c r="D766" i="79"/>
  <c r="K768" i="79"/>
  <c r="I768" i="79"/>
  <c r="E768" i="79"/>
  <c r="J768" i="79"/>
  <c r="F768" i="79"/>
  <c r="D768" i="79"/>
  <c r="K770" i="79"/>
  <c r="I770" i="79"/>
  <c r="E770" i="79"/>
  <c r="J770" i="79"/>
  <c r="F770" i="79"/>
  <c r="D770" i="79"/>
  <c r="K772" i="79"/>
  <c r="I772" i="79"/>
  <c r="E772" i="79"/>
  <c r="J772" i="79"/>
  <c r="F772" i="79"/>
  <c r="D772" i="79"/>
  <c r="K774" i="79"/>
  <c r="I774" i="79"/>
  <c r="E774" i="79"/>
  <c r="J774" i="79"/>
  <c r="F774" i="79"/>
  <c r="D774" i="79"/>
  <c r="K776" i="79"/>
  <c r="I776" i="79"/>
  <c r="E776" i="79"/>
  <c r="J776" i="79"/>
  <c r="F776" i="79"/>
  <c r="D776" i="79"/>
  <c r="K778" i="79"/>
  <c r="I778" i="79"/>
  <c r="E778" i="79"/>
  <c r="J778" i="79"/>
  <c r="F778" i="79"/>
  <c r="D778" i="79"/>
  <c r="K780" i="79"/>
  <c r="I780" i="79"/>
  <c r="E780" i="79"/>
  <c r="J780" i="79"/>
  <c r="F780" i="79"/>
  <c r="D780" i="79"/>
  <c r="K782" i="79"/>
  <c r="I782" i="79"/>
  <c r="E782" i="79"/>
  <c r="J782" i="79"/>
  <c r="F782" i="79"/>
  <c r="D782" i="79"/>
  <c r="K784" i="79"/>
  <c r="I784" i="79"/>
  <c r="E784" i="79"/>
  <c r="J784" i="79"/>
  <c r="F784" i="79"/>
  <c r="D784" i="79"/>
  <c r="K786" i="79"/>
  <c r="I786" i="79"/>
  <c r="E786" i="79"/>
  <c r="J786" i="79"/>
  <c r="F786" i="79"/>
  <c r="D786" i="79"/>
  <c r="K788" i="79"/>
  <c r="I788" i="79"/>
  <c r="E788" i="79"/>
  <c r="J788" i="79"/>
  <c r="F788" i="79"/>
  <c r="D788" i="79"/>
  <c r="K790" i="79"/>
  <c r="I790" i="79"/>
  <c r="E790" i="79"/>
  <c r="J790" i="79"/>
  <c r="F790" i="79"/>
  <c r="D790" i="79"/>
  <c r="K792" i="79"/>
  <c r="I792" i="79"/>
  <c r="E792" i="79"/>
  <c r="J792" i="79"/>
  <c r="F792" i="79"/>
  <c r="D792" i="79"/>
  <c r="K794" i="79"/>
  <c r="I794" i="79"/>
  <c r="E794" i="79"/>
  <c r="J794" i="79"/>
  <c r="F794" i="79"/>
  <c r="D794" i="79"/>
  <c r="K796" i="79"/>
  <c r="I796" i="79"/>
  <c r="E796" i="79"/>
  <c r="J796" i="79"/>
  <c r="F796" i="79"/>
  <c r="D796" i="79"/>
  <c r="K798" i="79"/>
  <c r="I798" i="79"/>
  <c r="E798" i="79"/>
  <c r="J798" i="79"/>
  <c r="F798" i="79"/>
  <c r="D798" i="79"/>
  <c r="K800" i="79"/>
  <c r="I800" i="79"/>
  <c r="E800" i="79"/>
  <c r="J800" i="79"/>
  <c r="F800" i="79"/>
  <c r="D800" i="79"/>
  <c r="K802" i="79"/>
  <c r="I802" i="79"/>
  <c r="E802" i="79"/>
  <c r="J802" i="79"/>
  <c r="F802" i="79"/>
  <c r="D802" i="79"/>
  <c r="K804" i="79"/>
  <c r="I804" i="79"/>
  <c r="E804" i="79"/>
  <c r="J804" i="79"/>
  <c r="F804" i="79"/>
  <c r="D804" i="79"/>
  <c r="K806" i="79"/>
  <c r="I806" i="79"/>
  <c r="E806" i="79"/>
  <c r="J806" i="79"/>
  <c r="F806" i="79"/>
  <c r="D806" i="79"/>
  <c r="K808" i="79"/>
  <c r="I808" i="79"/>
  <c r="E808" i="79"/>
  <c r="J808" i="79"/>
  <c r="F808" i="79"/>
  <c r="D808" i="79"/>
  <c r="K810" i="79"/>
  <c r="I810" i="79"/>
  <c r="E810" i="79"/>
  <c r="J810" i="79"/>
  <c r="F810" i="79"/>
  <c r="D810" i="79"/>
  <c r="K812" i="79"/>
  <c r="I812" i="79"/>
  <c r="E812" i="79"/>
  <c r="J812" i="79"/>
  <c r="F812" i="79"/>
  <c r="D812" i="79"/>
  <c r="K814" i="79"/>
  <c r="I814" i="79"/>
  <c r="E814" i="79"/>
  <c r="J814" i="79"/>
  <c r="F814" i="79"/>
  <c r="D814" i="79"/>
  <c r="K816" i="79"/>
  <c r="I816" i="79"/>
  <c r="E816" i="79"/>
  <c r="J816" i="79"/>
  <c r="F816" i="79"/>
  <c r="D816" i="79"/>
  <c r="K818" i="79"/>
  <c r="I818" i="79"/>
  <c r="E818" i="79"/>
  <c r="J818" i="79"/>
  <c r="F818" i="79"/>
  <c r="D818" i="79"/>
  <c r="K820" i="79"/>
  <c r="I820" i="79"/>
  <c r="E820" i="79"/>
  <c r="J820" i="79"/>
  <c r="F820" i="79"/>
  <c r="D820" i="79"/>
  <c r="K822" i="79"/>
  <c r="I822" i="79"/>
  <c r="E822" i="79"/>
  <c r="J822" i="79"/>
  <c r="F822" i="79"/>
  <c r="D822" i="79"/>
  <c r="K824" i="79"/>
  <c r="I824" i="79"/>
  <c r="E824" i="79"/>
  <c r="J824" i="79"/>
  <c r="F824" i="79"/>
  <c r="D824" i="79"/>
  <c r="K826" i="79"/>
  <c r="I826" i="79"/>
  <c r="E826" i="79"/>
  <c r="J826" i="79"/>
  <c r="F826" i="79"/>
  <c r="D826" i="79"/>
  <c r="K828" i="79"/>
  <c r="I828" i="79"/>
  <c r="E828" i="79"/>
  <c r="J828" i="79"/>
  <c r="F828" i="79"/>
  <c r="D828" i="79"/>
  <c r="K830" i="79"/>
  <c r="I830" i="79"/>
  <c r="E830" i="79"/>
  <c r="J830" i="79"/>
  <c r="F830" i="79"/>
  <c r="D830" i="79"/>
  <c r="K832" i="79"/>
  <c r="I832" i="79"/>
  <c r="E832" i="79"/>
  <c r="J832" i="79"/>
  <c r="F832" i="79"/>
  <c r="D832" i="79"/>
  <c r="K834" i="79"/>
  <c r="I834" i="79"/>
  <c r="E834" i="79"/>
  <c r="J834" i="79"/>
  <c r="F834" i="79"/>
  <c r="D834" i="79"/>
  <c r="K836" i="79"/>
  <c r="I836" i="79"/>
  <c r="E836" i="79"/>
  <c r="J836" i="79"/>
  <c r="F836" i="79"/>
  <c r="D836" i="79"/>
  <c r="K838" i="79"/>
  <c r="I838" i="79"/>
  <c r="E838" i="79"/>
  <c r="J838" i="79"/>
  <c r="F838" i="79"/>
  <c r="D838" i="79"/>
  <c r="K840" i="79"/>
  <c r="I840" i="79"/>
  <c r="E840" i="79"/>
  <c r="J840" i="79"/>
  <c r="F840" i="79"/>
  <c r="D840" i="79"/>
  <c r="K842" i="79"/>
  <c r="I842" i="79"/>
  <c r="E842" i="79"/>
  <c r="J842" i="79"/>
  <c r="F842" i="79"/>
  <c r="D842" i="79"/>
  <c r="K844" i="79"/>
  <c r="I844" i="79"/>
  <c r="E844" i="79"/>
  <c r="J844" i="79"/>
  <c r="F844" i="79"/>
  <c r="D844" i="79"/>
  <c r="K846" i="79"/>
  <c r="I846" i="79"/>
  <c r="E846" i="79"/>
  <c r="J846" i="79"/>
  <c r="F846" i="79"/>
  <c r="D846" i="79"/>
  <c r="K848" i="79"/>
  <c r="I848" i="79"/>
  <c r="E848" i="79"/>
  <c r="J848" i="79"/>
  <c r="F848" i="79"/>
  <c r="D848" i="79"/>
  <c r="K850" i="79"/>
  <c r="I850" i="79"/>
  <c r="E850" i="79"/>
  <c r="J850" i="79"/>
  <c r="F850" i="79"/>
  <c r="D850" i="79"/>
  <c r="K852" i="79"/>
  <c r="I852" i="79"/>
  <c r="E852" i="79"/>
  <c r="J852" i="79"/>
  <c r="F852" i="79"/>
  <c r="D852" i="79"/>
  <c r="K854" i="79"/>
  <c r="I854" i="79"/>
  <c r="E854" i="79"/>
  <c r="J854" i="79"/>
  <c r="F854" i="79"/>
  <c r="D854" i="79"/>
  <c r="K856" i="79"/>
  <c r="I856" i="79"/>
  <c r="E856" i="79"/>
  <c r="J856" i="79"/>
  <c r="F856" i="79"/>
  <c r="D856" i="79"/>
  <c r="K858" i="79"/>
  <c r="I858" i="79"/>
  <c r="E858" i="79"/>
  <c r="J858" i="79"/>
  <c r="F858" i="79"/>
  <c r="D858" i="79"/>
  <c r="K860" i="79"/>
  <c r="I860" i="79"/>
  <c r="E860" i="79"/>
  <c r="J860" i="79"/>
  <c r="F860" i="79"/>
  <c r="D860" i="79"/>
  <c r="K862" i="79"/>
  <c r="I862" i="79"/>
  <c r="E862" i="79"/>
  <c r="J862" i="79"/>
  <c r="F862" i="79"/>
  <c r="D862" i="79"/>
  <c r="K864" i="79"/>
  <c r="I864" i="79"/>
  <c r="E864" i="79"/>
  <c r="J864" i="79"/>
  <c r="F864" i="79"/>
  <c r="D864" i="79"/>
  <c r="K866" i="79"/>
  <c r="I866" i="79"/>
  <c r="E866" i="79"/>
  <c r="J866" i="79"/>
  <c r="F866" i="79"/>
  <c r="D866" i="79"/>
  <c r="K868" i="79"/>
  <c r="I868" i="79"/>
  <c r="E868" i="79"/>
  <c r="J868" i="79"/>
  <c r="F868" i="79"/>
  <c r="D868" i="79"/>
  <c r="K870" i="79"/>
  <c r="I870" i="79"/>
  <c r="E870" i="79"/>
  <c r="J870" i="79"/>
  <c r="F870" i="79"/>
  <c r="D870" i="79"/>
  <c r="K872" i="79"/>
  <c r="I872" i="79"/>
  <c r="E872" i="79"/>
  <c r="J872" i="79"/>
  <c r="F872" i="79"/>
  <c r="D872" i="79"/>
  <c r="K874" i="79"/>
  <c r="I874" i="79"/>
  <c r="E874" i="79"/>
  <c r="J874" i="79"/>
  <c r="F874" i="79"/>
  <c r="D874" i="79"/>
  <c r="K876" i="79"/>
  <c r="I876" i="79"/>
  <c r="E876" i="79"/>
  <c r="J876" i="79"/>
  <c r="F876" i="79"/>
  <c r="D876" i="79"/>
  <c r="K878" i="79"/>
  <c r="I878" i="79"/>
  <c r="E878" i="79"/>
  <c r="J878" i="79"/>
  <c r="F878" i="79"/>
  <c r="D878" i="79"/>
  <c r="K880" i="79"/>
  <c r="I880" i="79"/>
  <c r="E880" i="79"/>
  <c r="J880" i="79"/>
  <c r="F880" i="79"/>
  <c r="D880" i="79"/>
  <c r="K882" i="79"/>
  <c r="I882" i="79"/>
  <c r="E882" i="79"/>
  <c r="J882" i="79"/>
  <c r="F882" i="79"/>
  <c r="D882" i="79"/>
  <c r="K884" i="79"/>
  <c r="I884" i="79"/>
  <c r="E884" i="79"/>
  <c r="J884" i="79"/>
  <c r="F884" i="79"/>
  <c r="D884" i="79"/>
  <c r="K886" i="79"/>
  <c r="I886" i="79"/>
  <c r="E886" i="79"/>
  <c r="J886" i="79"/>
  <c r="F886" i="79"/>
  <c r="D886" i="79"/>
  <c r="K888" i="79"/>
  <c r="I888" i="79"/>
  <c r="E888" i="79"/>
  <c r="J888" i="79"/>
  <c r="F888" i="79"/>
  <c r="D888" i="79"/>
  <c r="K890" i="79"/>
  <c r="I890" i="79"/>
  <c r="E890" i="79"/>
  <c r="J890" i="79"/>
  <c r="F890" i="79"/>
  <c r="D890" i="79"/>
  <c r="K892" i="79"/>
  <c r="I892" i="79"/>
  <c r="E892" i="79"/>
  <c r="J892" i="79"/>
  <c r="F892" i="79"/>
  <c r="D892" i="79"/>
  <c r="K894" i="79"/>
  <c r="I894" i="79"/>
  <c r="E894" i="79"/>
  <c r="J894" i="79"/>
  <c r="F894" i="79"/>
  <c r="D894" i="79"/>
  <c r="K896" i="79"/>
  <c r="I896" i="79"/>
  <c r="E896" i="79"/>
  <c r="J896" i="79"/>
  <c r="F896" i="79"/>
  <c r="D896" i="79"/>
  <c r="K898" i="79"/>
  <c r="I898" i="79"/>
  <c r="E898" i="79"/>
  <c r="J898" i="79"/>
  <c r="F898" i="79"/>
  <c r="D898" i="79"/>
  <c r="K900" i="79"/>
  <c r="I900" i="79"/>
  <c r="E900" i="79"/>
  <c r="J900" i="79"/>
  <c r="F900" i="79"/>
  <c r="D900" i="79"/>
  <c r="K902" i="79"/>
  <c r="I902" i="79"/>
  <c r="E902" i="79"/>
  <c r="J902" i="79"/>
  <c r="F902" i="79"/>
  <c r="D902" i="79"/>
  <c r="K904" i="79"/>
  <c r="I904" i="79"/>
  <c r="E904" i="79"/>
  <c r="J904" i="79"/>
  <c r="F904" i="79"/>
  <c r="D904" i="79"/>
  <c r="K906" i="79"/>
  <c r="I906" i="79"/>
  <c r="E906" i="79"/>
  <c r="J906" i="79"/>
  <c r="F906" i="79"/>
  <c r="D906" i="79"/>
  <c r="K908" i="79"/>
  <c r="I908" i="79"/>
  <c r="E908" i="79"/>
  <c r="J908" i="79"/>
  <c r="F908" i="79"/>
  <c r="D908" i="79"/>
  <c r="K910" i="79"/>
  <c r="I910" i="79"/>
  <c r="E910" i="79"/>
  <c r="J910" i="79"/>
  <c r="F910" i="79"/>
  <c r="D910" i="79"/>
  <c r="K912" i="79"/>
  <c r="I912" i="79"/>
  <c r="E912" i="79"/>
  <c r="J912" i="79"/>
  <c r="F912" i="79"/>
  <c r="D912" i="79"/>
  <c r="K914" i="79"/>
  <c r="I914" i="79"/>
  <c r="E914" i="79"/>
  <c r="J914" i="79"/>
  <c r="F914" i="79"/>
  <c r="D914" i="79"/>
  <c r="K916" i="79"/>
  <c r="I916" i="79"/>
  <c r="E916" i="79"/>
  <c r="J916" i="79"/>
  <c r="F916" i="79"/>
  <c r="D916" i="79"/>
  <c r="K918" i="79"/>
  <c r="I918" i="79"/>
  <c r="E918" i="79"/>
  <c r="J918" i="79"/>
  <c r="F918" i="79"/>
  <c r="D918" i="79"/>
  <c r="K920" i="79"/>
  <c r="I920" i="79"/>
  <c r="E920" i="79"/>
  <c r="J920" i="79"/>
  <c r="F920" i="79"/>
  <c r="D920" i="79"/>
  <c r="K922" i="79"/>
  <c r="I922" i="79"/>
  <c r="E922" i="79"/>
  <c r="J922" i="79"/>
  <c r="F922" i="79"/>
  <c r="D922" i="79"/>
  <c r="K924" i="79"/>
  <c r="I924" i="79"/>
  <c r="E924" i="79"/>
  <c r="J924" i="79"/>
  <c r="F924" i="79"/>
  <c r="D924" i="79"/>
  <c r="K926" i="79"/>
  <c r="I926" i="79"/>
  <c r="E926" i="79"/>
  <c r="J926" i="79"/>
  <c r="F926" i="79"/>
  <c r="D926" i="79"/>
  <c r="K928" i="79"/>
  <c r="I928" i="79"/>
  <c r="E928" i="79"/>
  <c r="J928" i="79"/>
  <c r="F928" i="79"/>
  <c r="D928" i="79"/>
  <c r="K930" i="79"/>
  <c r="I930" i="79"/>
  <c r="E930" i="79"/>
  <c r="J930" i="79"/>
  <c r="F930" i="79"/>
  <c r="D930" i="79"/>
  <c r="K932" i="79"/>
  <c r="I932" i="79"/>
  <c r="E932" i="79"/>
  <c r="J932" i="79"/>
  <c r="F932" i="79"/>
  <c r="D932" i="79"/>
  <c r="K934" i="79"/>
  <c r="I934" i="79"/>
  <c r="E934" i="79"/>
  <c r="J934" i="79"/>
  <c r="F934" i="79"/>
  <c r="D934" i="79"/>
  <c r="K936" i="79"/>
  <c r="I936" i="79"/>
  <c r="E936" i="79"/>
  <c r="J936" i="79"/>
  <c r="F936" i="79"/>
  <c r="D936" i="79"/>
  <c r="K938" i="79"/>
  <c r="I938" i="79"/>
  <c r="E938" i="79"/>
  <c r="J938" i="79"/>
  <c r="F938" i="79"/>
  <c r="D938" i="79"/>
  <c r="K940" i="79"/>
  <c r="I940" i="79"/>
  <c r="E940" i="79"/>
  <c r="J940" i="79"/>
  <c r="F940" i="79"/>
  <c r="D940" i="79"/>
  <c r="K942" i="79"/>
  <c r="I942" i="79"/>
  <c r="E942" i="79"/>
  <c r="J942" i="79"/>
  <c r="F942" i="79"/>
  <c r="D942" i="79"/>
  <c r="K944" i="79"/>
  <c r="I944" i="79"/>
  <c r="E944" i="79"/>
  <c r="J944" i="79"/>
  <c r="F944" i="79"/>
  <c r="D944" i="79"/>
  <c r="K946" i="79"/>
  <c r="I946" i="79"/>
  <c r="E946" i="79"/>
  <c r="J946" i="79"/>
  <c r="F946" i="79"/>
  <c r="D946" i="79"/>
  <c r="K948" i="79"/>
  <c r="I948" i="79"/>
  <c r="E948" i="79"/>
  <c r="J948" i="79"/>
  <c r="F948" i="79"/>
  <c r="D948" i="79"/>
  <c r="K950" i="79"/>
  <c r="I950" i="79"/>
  <c r="E950" i="79"/>
  <c r="J950" i="79"/>
  <c r="F950" i="79"/>
  <c r="D950" i="79"/>
  <c r="K952" i="79"/>
  <c r="I952" i="79"/>
  <c r="E952" i="79"/>
  <c r="J952" i="79"/>
  <c r="F952" i="79"/>
  <c r="D952" i="79"/>
  <c r="K954" i="79"/>
  <c r="I954" i="79"/>
  <c r="E954" i="79"/>
  <c r="J954" i="79"/>
  <c r="F954" i="79"/>
  <c r="D954" i="79"/>
  <c r="K956" i="79"/>
  <c r="I956" i="79"/>
  <c r="E956" i="79"/>
  <c r="J956" i="79"/>
  <c r="F956" i="79"/>
  <c r="D956" i="79"/>
  <c r="K958" i="79"/>
  <c r="I958" i="79"/>
  <c r="E958" i="79"/>
  <c r="J958" i="79"/>
  <c r="F958" i="79"/>
  <c r="D958" i="79"/>
  <c r="K960" i="79"/>
  <c r="I960" i="79"/>
  <c r="E960" i="79"/>
  <c r="J960" i="79"/>
  <c r="F960" i="79"/>
  <c r="D960" i="79"/>
  <c r="K962" i="79"/>
  <c r="I962" i="79"/>
  <c r="E962" i="79"/>
  <c r="J962" i="79"/>
  <c r="F962" i="79"/>
  <c r="D962" i="79"/>
  <c r="K964" i="79"/>
  <c r="I964" i="79"/>
  <c r="E964" i="79"/>
  <c r="J964" i="79"/>
  <c r="F964" i="79"/>
  <c r="D964" i="79"/>
  <c r="K966" i="79"/>
  <c r="I966" i="79"/>
  <c r="E966" i="79"/>
  <c r="J966" i="79"/>
  <c r="F966" i="79"/>
  <c r="D966" i="79"/>
  <c r="K968" i="79"/>
  <c r="I968" i="79"/>
  <c r="E968" i="79"/>
  <c r="J968" i="79"/>
  <c r="F968" i="79"/>
  <c r="D968" i="79"/>
  <c r="K970" i="79"/>
  <c r="I970" i="79"/>
  <c r="E970" i="79"/>
  <c r="J970" i="79"/>
  <c r="F970" i="79"/>
  <c r="D970" i="79"/>
  <c r="K972" i="79"/>
  <c r="I972" i="79"/>
  <c r="E972" i="79"/>
  <c r="J972" i="79"/>
  <c r="F972" i="79"/>
  <c r="D972" i="79"/>
  <c r="K974" i="79"/>
  <c r="I974" i="79"/>
  <c r="E974" i="79"/>
  <c r="J974" i="79"/>
  <c r="F974" i="79"/>
  <c r="D974" i="79"/>
  <c r="K976" i="79"/>
  <c r="I976" i="79"/>
  <c r="E976" i="79"/>
  <c r="J976" i="79"/>
  <c r="F976" i="79"/>
  <c r="D976" i="79"/>
  <c r="K978" i="79"/>
  <c r="I978" i="79"/>
  <c r="E978" i="79"/>
  <c r="J978" i="79"/>
  <c r="F978" i="79"/>
  <c r="D978" i="79"/>
  <c r="K980" i="79"/>
  <c r="I980" i="79"/>
  <c r="E980" i="79"/>
  <c r="J980" i="79"/>
  <c r="F980" i="79"/>
  <c r="D980" i="79"/>
  <c r="K982" i="79"/>
  <c r="I982" i="79"/>
  <c r="E982" i="79"/>
  <c r="J982" i="79"/>
  <c r="F982" i="79"/>
  <c r="D982" i="79"/>
  <c r="K984" i="79"/>
  <c r="I984" i="79"/>
  <c r="E984" i="79"/>
  <c r="J984" i="79"/>
  <c r="F984" i="79"/>
  <c r="D984" i="79"/>
  <c r="K986" i="79"/>
  <c r="I986" i="79"/>
  <c r="E986" i="79"/>
  <c r="J986" i="79"/>
  <c r="F986" i="79"/>
  <c r="D986" i="79"/>
  <c r="K988" i="79"/>
  <c r="I988" i="79"/>
  <c r="E988" i="79"/>
  <c r="J988" i="79"/>
  <c r="F988" i="79"/>
  <c r="D988" i="79"/>
  <c r="K990" i="79"/>
  <c r="I990" i="79"/>
  <c r="E990" i="79"/>
  <c r="J990" i="79"/>
  <c r="F990" i="79"/>
  <c r="D990" i="79"/>
  <c r="K992" i="79"/>
  <c r="I992" i="79"/>
  <c r="E992" i="79"/>
  <c r="J992" i="79"/>
  <c r="F992" i="79"/>
  <c r="D992" i="79"/>
  <c r="K994" i="79"/>
  <c r="I994" i="79"/>
  <c r="E994" i="79"/>
  <c r="J994" i="79"/>
  <c r="F994" i="79"/>
  <c r="D994" i="79"/>
  <c r="K996" i="79"/>
  <c r="I996" i="79"/>
  <c r="E996" i="79"/>
  <c r="J996" i="79"/>
  <c r="F996" i="79"/>
  <c r="D996" i="79"/>
  <c r="K998" i="79"/>
  <c r="I998" i="79"/>
  <c r="E998" i="79"/>
  <c r="J998" i="79"/>
  <c r="F998" i="79"/>
  <c r="D998" i="79"/>
  <c r="K1000" i="79"/>
  <c r="I1000" i="79"/>
  <c r="E1000" i="79"/>
  <c r="J1000" i="79"/>
  <c r="F1000" i="79"/>
  <c r="D1000" i="79"/>
  <c r="J12" i="79"/>
  <c r="F12" i="79"/>
  <c r="D12" i="79"/>
  <c r="K12" i="79"/>
  <c r="I12" i="79"/>
  <c r="E12" i="79"/>
  <c r="J14" i="79"/>
  <c r="F14" i="79"/>
  <c r="D14" i="79"/>
  <c r="K14" i="79"/>
  <c r="I14" i="79"/>
  <c r="E14" i="79"/>
  <c r="J16" i="79"/>
  <c r="F16" i="79"/>
  <c r="D16" i="79"/>
  <c r="K16" i="79"/>
  <c r="I16" i="79"/>
  <c r="E16" i="79"/>
  <c r="J18" i="79"/>
  <c r="F18" i="79"/>
  <c r="D18" i="79"/>
  <c r="K18" i="79"/>
  <c r="I18" i="79"/>
  <c r="E18" i="79"/>
  <c r="J20" i="79"/>
  <c r="F20" i="79"/>
  <c r="D20" i="79"/>
  <c r="K20" i="79"/>
  <c r="I20" i="79"/>
  <c r="E20" i="79"/>
  <c r="J22" i="79"/>
  <c r="F22" i="79"/>
  <c r="D22" i="79"/>
  <c r="K22" i="79"/>
  <c r="I22" i="79"/>
  <c r="E22" i="79"/>
  <c r="J24" i="79"/>
  <c r="F24" i="79"/>
  <c r="D24" i="79"/>
  <c r="K24" i="79"/>
  <c r="I24" i="79"/>
  <c r="E24" i="79"/>
  <c r="J26" i="79"/>
  <c r="F26" i="79"/>
  <c r="D26" i="79"/>
  <c r="K26" i="79"/>
  <c r="I26" i="79"/>
  <c r="E26" i="79"/>
  <c r="J28" i="79"/>
  <c r="F28" i="79"/>
  <c r="D28" i="79"/>
  <c r="K28" i="79"/>
  <c r="I28" i="79"/>
  <c r="E28" i="79"/>
  <c r="J30" i="79"/>
  <c r="F30" i="79"/>
  <c r="D30" i="79"/>
  <c r="K30" i="79"/>
  <c r="I30" i="79"/>
  <c r="E30" i="79"/>
  <c r="J32" i="79"/>
  <c r="F32" i="79"/>
  <c r="D32" i="79"/>
  <c r="K32" i="79"/>
  <c r="I32" i="79"/>
  <c r="E32" i="79"/>
  <c r="O34" i="79"/>
  <c r="J34" i="79"/>
  <c r="F34" i="79"/>
  <c r="D34" i="79"/>
  <c r="K34" i="79"/>
  <c r="I34" i="79"/>
  <c r="E34" i="79"/>
  <c r="J36" i="79"/>
  <c r="F36" i="79"/>
  <c r="D36" i="79"/>
  <c r="K36" i="79"/>
  <c r="I36" i="79"/>
  <c r="E36" i="79"/>
  <c r="O38" i="79"/>
  <c r="J38" i="79"/>
  <c r="F38" i="79"/>
  <c r="D38" i="79"/>
  <c r="K38" i="79"/>
  <c r="I38" i="79"/>
  <c r="E38" i="79"/>
  <c r="J40" i="79"/>
  <c r="F40" i="79"/>
  <c r="D40" i="79"/>
  <c r="K40" i="79"/>
  <c r="I40" i="79"/>
  <c r="E40" i="79"/>
  <c r="O42" i="79"/>
  <c r="J42" i="79"/>
  <c r="F42" i="79"/>
  <c r="D42" i="79"/>
  <c r="K42" i="79"/>
  <c r="I42" i="79"/>
  <c r="E42" i="79"/>
  <c r="J44" i="79"/>
  <c r="F44" i="79"/>
  <c r="D44" i="79"/>
  <c r="K44" i="79"/>
  <c r="I44" i="79"/>
  <c r="E44" i="79"/>
  <c r="O46" i="79"/>
  <c r="J46" i="79"/>
  <c r="F46" i="79"/>
  <c r="D46" i="79"/>
  <c r="K46" i="79"/>
  <c r="I46" i="79"/>
  <c r="E46" i="79"/>
  <c r="J48" i="79"/>
  <c r="F48" i="79"/>
  <c r="D48" i="79"/>
  <c r="K48" i="79"/>
  <c r="I48" i="79"/>
  <c r="E48" i="79"/>
  <c r="O50" i="79"/>
  <c r="J50" i="79"/>
  <c r="F50" i="79"/>
  <c r="D50" i="79"/>
  <c r="K50" i="79"/>
  <c r="I50" i="79"/>
  <c r="E50" i="79"/>
  <c r="J52" i="79"/>
  <c r="F52" i="79"/>
  <c r="D52" i="79"/>
  <c r="K52" i="79"/>
  <c r="I52" i="79"/>
  <c r="E52" i="79"/>
  <c r="O54" i="79"/>
  <c r="J54" i="79"/>
  <c r="F54" i="79"/>
  <c r="D54" i="79"/>
  <c r="K54" i="79"/>
  <c r="I54" i="79"/>
  <c r="E54" i="79"/>
  <c r="J56" i="79"/>
  <c r="F56" i="79"/>
  <c r="D56" i="79"/>
  <c r="K56" i="79"/>
  <c r="I56" i="79"/>
  <c r="E56" i="79"/>
  <c r="O58" i="79"/>
  <c r="J58" i="79"/>
  <c r="F58" i="79"/>
  <c r="D58" i="79"/>
  <c r="K58" i="79"/>
  <c r="I58" i="79"/>
  <c r="E58" i="79"/>
  <c r="J60" i="79"/>
  <c r="F60" i="79"/>
  <c r="D60" i="79"/>
  <c r="K60" i="79"/>
  <c r="I60" i="79"/>
  <c r="E60" i="79"/>
  <c r="O62" i="79"/>
  <c r="J62" i="79"/>
  <c r="F62" i="79"/>
  <c r="D62" i="79"/>
  <c r="K62" i="79"/>
  <c r="I62" i="79"/>
  <c r="E62" i="79"/>
  <c r="O64" i="79"/>
  <c r="J64" i="79"/>
  <c r="F64" i="79"/>
  <c r="D64" i="79"/>
  <c r="K64" i="79"/>
  <c r="I64" i="79"/>
  <c r="E64" i="79"/>
  <c r="O66" i="79"/>
  <c r="J66" i="79"/>
  <c r="F66" i="79"/>
  <c r="D66" i="79"/>
  <c r="K66" i="79"/>
  <c r="I66" i="79"/>
  <c r="E66" i="79"/>
  <c r="O68" i="79"/>
  <c r="J68" i="79"/>
  <c r="F68" i="79"/>
  <c r="D68" i="79"/>
  <c r="K68" i="79"/>
  <c r="I68" i="79"/>
  <c r="E68" i="79"/>
  <c r="O70" i="79"/>
  <c r="J70" i="79"/>
  <c r="F70" i="79"/>
  <c r="D70" i="79"/>
  <c r="K70" i="79"/>
  <c r="I70" i="79"/>
  <c r="E70" i="79"/>
  <c r="O72" i="79"/>
  <c r="J72" i="79"/>
  <c r="F72" i="79"/>
  <c r="D72" i="79"/>
  <c r="K72" i="79"/>
  <c r="I72" i="79"/>
  <c r="E72" i="79"/>
  <c r="O74" i="79"/>
  <c r="J74" i="79"/>
  <c r="F74" i="79"/>
  <c r="D74" i="79"/>
  <c r="K74" i="79"/>
  <c r="I74" i="79"/>
  <c r="E74" i="79"/>
  <c r="O76" i="79"/>
  <c r="J76" i="79"/>
  <c r="F76" i="79"/>
  <c r="D76" i="79"/>
  <c r="K76" i="79"/>
  <c r="I76" i="79"/>
  <c r="E76" i="79"/>
  <c r="O78" i="79"/>
  <c r="J78" i="79"/>
  <c r="F78" i="79"/>
  <c r="D78" i="79"/>
  <c r="K78" i="79"/>
  <c r="I78" i="79"/>
  <c r="E78" i="79"/>
  <c r="O95" i="79"/>
  <c r="J95" i="79"/>
  <c r="F95" i="79"/>
  <c r="D95" i="79"/>
  <c r="K95" i="79"/>
  <c r="I95" i="79"/>
  <c r="E95" i="79"/>
  <c r="O97" i="79"/>
  <c r="J97" i="79"/>
  <c r="F97" i="79"/>
  <c r="D97" i="79"/>
  <c r="K97" i="79"/>
  <c r="I97" i="79"/>
  <c r="E97" i="79"/>
  <c r="O99" i="79"/>
  <c r="J99" i="79"/>
  <c r="F99" i="79"/>
  <c r="D99" i="79"/>
  <c r="K99" i="79"/>
  <c r="I99" i="79"/>
  <c r="E99" i="79"/>
  <c r="O101" i="79"/>
  <c r="J101" i="79"/>
  <c r="F101" i="79"/>
  <c r="D101" i="79"/>
  <c r="K101" i="79"/>
  <c r="I101" i="79"/>
  <c r="E101" i="79"/>
  <c r="O103" i="79"/>
  <c r="J103" i="79"/>
  <c r="F103" i="79"/>
  <c r="D103" i="79"/>
  <c r="K103" i="79"/>
  <c r="I103" i="79"/>
  <c r="E103" i="79"/>
  <c r="O105" i="79"/>
  <c r="J105" i="79"/>
  <c r="F105" i="79"/>
  <c r="D105" i="79"/>
  <c r="K105" i="79"/>
  <c r="I105" i="79"/>
  <c r="E105" i="79"/>
  <c r="O107" i="79"/>
  <c r="J107" i="79"/>
  <c r="F107" i="79"/>
  <c r="D107" i="79"/>
  <c r="K107" i="79"/>
  <c r="I107" i="79"/>
  <c r="E107" i="79"/>
  <c r="O109" i="79"/>
  <c r="J109" i="79"/>
  <c r="F109" i="79"/>
  <c r="D109" i="79"/>
  <c r="K109" i="79"/>
  <c r="I109" i="79"/>
  <c r="E109" i="79"/>
  <c r="O111" i="79"/>
  <c r="J111" i="79"/>
  <c r="F111" i="79"/>
  <c r="D111" i="79"/>
  <c r="K111" i="79"/>
  <c r="I111" i="79"/>
  <c r="E111" i="79"/>
  <c r="O113" i="79"/>
  <c r="J113" i="79"/>
  <c r="F113" i="79"/>
  <c r="D113" i="79"/>
  <c r="K113" i="79"/>
  <c r="I113" i="79"/>
  <c r="E113" i="79"/>
  <c r="O115" i="79"/>
  <c r="J115" i="79"/>
  <c r="F115" i="79"/>
  <c r="D115" i="79"/>
  <c r="K115" i="79"/>
  <c r="I115" i="79"/>
  <c r="E115" i="79"/>
  <c r="O117" i="79"/>
  <c r="J117" i="79"/>
  <c r="F117" i="79"/>
  <c r="D117" i="79"/>
  <c r="K117" i="79"/>
  <c r="I117" i="79"/>
  <c r="E117" i="79"/>
  <c r="O119" i="79"/>
  <c r="J119" i="79"/>
  <c r="F119" i="79"/>
  <c r="D119" i="79"/>
  <c r="K119" i="79"/>
  <c r="I119" i="79"/>
  <c r="E119" i="79"/>
  <c r="O121" i="79"/>
  <c r="J121" i="79"/>
  <c r="F121" i="79"/>
  <c r="D121" i="79"/>
  <c r="K121" i="79"/>
  <c r="I121" i="79"/>
  <c r="E121" i="79"/>
  <c r="O123" i="79"/>
  <c r="J123" i="79"/>
  <c r="F123" i="79"/>
  <c r="D123" i="79"/>
  <c r="K123" i="79"/>
  <c r="I123" i="79"/>
  <c r="E123" i="79"/>
  <c r="O125" i="79"/>
  <c r="J125" i="79"/>
  <c r="F125" i="79"/>
  <c r="D125" i="79"/>
  <c r="K125" i="79"/>
  <c r="I125" i="79"/>
  <c r="E125" i="79"/>
  <c r="O127" i="79"/>
  <c r="J127" i="79"/>
  <c r="F127" i="79"/>
  <c r="D127" i="79"/>
  <c r="K127" i="79"/>
  <c r="I127" i="79"/>
  <c r="E127" i="79"/>
  <c r="O129" i="79"/>
  <c r="J129" i="79"/>
  <c r="F129" i="79"/>
  <c r="D129" i="79"/>
  <c r="K129" i="79"/>
  <c r="I129" i="79"/>
  <c r="E129" i="79"/>
  <c r="O131" i="79"/>
  <c r="J131" i="79"/>
  <c r="F131" i="79"/>
  <c r="D131" i="79"/>
  <c r="K131" i="79"/>
  <c r="I131" i="79"/>
  <c r="E131" i="79"/>
  <c r="O133" i="79"/>
  <c r="J133" i="79"/>
  <c r="F133" i="79"/>
  <c r="D133" i="79"/>
  <c r="K133" i="79"/>
  <c r="I133" i="79"/>
  <c r="E133" i="79"/>
  <c r="O135" i="79"/>
  <c r="J135" i="79"/>
  <c r="F135" i="79"/>
  <c r="D135" i="79"/>
  <c r="K135" i="79"/>
  <c r="I135" i="79"/>
  <c r="E135" i="79"/>
  <c r="O137" i="79"/>
  <c r="J137" i="79"/>
  <c r="F137" i="79"/>
  <c r="D137" i="79"/>
  <c r="K137" i="79"/>
  <c r="I137" i="79"/>
  <c r="E137" i="79"/>
  <c r="O139" i="79"/>
  <c r="J139" i="79"/>
  <c r="F139" i="79"/>
  <c r="D139" i="79"/>
  <c r="K139" i="79"/>
  <c r="I139" i="79"/>
  <c r="E139" i="79"/>
  <c r="O141" i="79"/>
  <c r="J141" i="79"/>
  <c r="F141" i="79"/>
  <c r="D141" i="79"/>
  <c r="K141" i="79"/>
  <c r="I141" i="79"/>
  <c r="E141" i="79"/>
  <c r="J143" i="79"/>
  <c r="F143" i="79"/>
  <c r="D143" i="79"/>
  <c r="K143" i="79"/>
  <c r="I143" i="79"/>
  <c r="E143" i="79"/>
  <c r="J145" i="79"/>
  <c r="F145" i="79"/>
  <c r="D145" i="79"/>
  <c r="K145" i="79"/>
  <c r="I145" i="79"/>
  <c r="E145" i="79"/>
  <c r="J147" i="79"/>
  <c r="F147" i="79"/>
  <c r="D147" i="79"/>
  <c r="K147" i="79"/>
  <c r="I147" i="79"/>
  <c r="E147" i="79"/>
  <c r="J149" i="79"/>
  <c r="F149" i="79"/>
  <c r="D149" i="79"/>
  <c r="K149" i="79"/>
  <c r="I149" i="79"/>
  <c r="E149" i="79"/>
  <c r="J151" i="79"/>
  <c r="F151" i="79"/>
  <c r="D151" i="79"/>
  <c r="K151" i="79"/>
  <c r="I151" i="79"/>
  <c r="E151" i="79"/>
  <c r="J153" i="79"/>
  <c r="F153" i="79"/>
  <c r="D153" i="79"/>
  <c r="K153" i="79"/>
  <c r="I153" i="79"/>
  <c r="E153" i="79"/>
  <c r="J155" i="79"/>
  <c r="F155" i="79"/>
  <c r="D155" i="79"/>
  <c r="K155" i="79"/>
  <c r="I155" i="79"/>
  <c r="E155" i="79"/>
  <c r="J157" i="79"/>
  <c r="F157" i="79"/>
  <c r="D157" i="79"/>
  <c r="K157" i="79"/>
  <c r="I157" i="79"/>
  <c r="E157" i="79"/>
  <c r="J159" i="79"/>
  <c r="F159" i="79"/>
  <c r="D159" i="79"/>
  <c r="K159" i="79"/>
  <c r="I159" i="79"/>
  <c r="E159" i="79"/>
  <c r="J161" i="79"/>
  <c r="F161" i="79"/>
  <c r="D161" i="79"/>
  <c r="K161" i="79"/>
  <c r="I161" i="79"/>
  <c r="E161" i="79"/>
  <c r="J163" i="79"/>
  <c r="F163" i="79"/>
  <c r="D163" i="79"/>
  <c r="K163" i="79"/>
  <c r="I163" i="79"/>
  <c r="E163" i="79"/>
  <c r="J165" i="79"/>
  <c r="F165" i="79"/>
  <c r="D165" i="79"/>
  <c r="K165" i="79"/>
  <c r="I165" i="79"/>
  <c r="E165" i="79"/>
  <c r="L170" i="79"/>
  <c r="J170" i="79"/>
  <c r="F170" i="79"/>
  <c r="D170" i="79"/>
  <c r="K170" i="79"/>
  <c r="I170" i="79"/>
  <c r="E170" i="79"/>
  <c r="L172" i="79"/>
  <c r="J172" i="79"/>
  <c r="F172" i="79"/>
  <c r="D172" i="79"/>
  <c r="K172" i="79"/>
  <c r="I172" i="79"/>
  <c r="E172" i="79"/>
  <c r="L174" i="79"/>
  <c r="J174" i="79"/>
  <c r="F174" i="79"/>
  <c r="D174" i="79"/>
  <c r="K174" i="79"/>
  <c r="I174" i="79"/>
  <c r="E174" i="79"/>
  <c r="L176" i="79"/>
  <c r="J176" i="79"/>
  <c r="F176" i="79"/>
  <c r="D176" i="79"/>
  <c r="K176" i="79"/>
  <c r="I176" i="79"/>
  <c r="E176" i="79"/>
  <c r="L178" i="79"/>
  <c r="J178" i="79"/>
  <c r="F178" i="79"/>
  <c r="D178" i="79"/>
  <c r="K178" i="79"/>
  <c r="I178" i="79"/>
  <c r="E178" i="79"/>
  <c r="L180" i="79"/>
  <c r="J180" i="79"/>
  <c r="F180" i="79"/>
  <c r="D180" i="79"/>
  <c r="K180" i="79"/>
  <c r="I180" i="79"/>
  <c r="E180" i="79"/>
  <c r="L182" i="79"/>
  <c r="J182" i="79"/>
  <c r="F182" i="79"/>
  <c r="D182" i="79"/>
  <c r="K182" i="79"/>
  <c r="I182" i="79"/>
  <c r="E182" i="79"/>
  <c r="L184" i="79"/>
  <c r="J184" i="79"/>
  <c r="F184" i="79"/>
  <c r="D184" i="79"/>
  <c r="K184" i="79"/>
  <c r="I184" i="79"/>
  <c r="E184" i="79"/>
  <c r="L186" i="79"/>
  <c r="J186" i="79"/>
  <c r="F186" i="79"/>
  <c r="D186" i="79"/>
  <c r="K186" i="79"/>
  <c r="I186" i="79"/>
  <c r="E186" i="79"/>
  <c r="L188" i="79"/>
  <c r="J188" i="79"/>
  <c r="F188" i="79"/>
  <c r="D188" i="79"/>
  <c r="K188" i="79"/>
  <c r="I188" i="79"/>
  <c r="E188" i="79"/>
  <c r="L190" i="79"/>
  <c r="J190" i="79"/>
  <c r="F190" i="79"/>
  <c r="D190" i="79"/>
  <c r="K190" i="79"/>
  <c r="I190" i="79"/>
  <c r="E190" i="79"/>
  <c r="L192" i="79"/>
  <c r="J192" i="79"/>
  <c r="F192" i="79"/>
  <c r="D192" i="79"/>
  <c r="K192" i="79"/>
  <c r="I192" i="79"/>
  <c r="E192" i="79"/>
  <c r="L194" i="79"/>
  <c r="J194" i="79"/>
  <c r="F194" i="79"/>
  <c r="D194" i="79"/>
  <c r="K194" i="79"/>
  <c r="I194" i="79"/>
  <c r="E194" i="79"/>
  <c r="L196" i="79"/>
  <c r="J196" i="79"/>
  <c r="F196" i="79"/>
  <c r="D196" i="79"/>
  <c r="K196" i="79"/>
  <c r="I196" i="79"/>
  <c r="E196" i="79"/>
  <c r="L201" i="79"/>
  <c r="J201" i="79"/>
  <c r="F201" i="79"/>
  <c r="D201" i="79"/>
  <c r="K201" i="79"/>
  <c r="I201" i="79"/>
  <c r="E201" i="79"/>
  <c r="L203" i="79"/>
  <c r="J203" i="79"/>
  <c r="F203" i="79"/>
  <c r="D203" i="79"/>
  <c r="K203" i="79"/>
  <c r="I203" i="79"/>
  <c r="E203" i="79"/>
  <c r="L205" i="79"/>
  <c r="J205" i="79"/>
  <c r="F205" i="79"/>
  <c r="D205" i="79"/>
  <c r="K205" i="79"/>
  <c r="I205" i="79"/>
  <c r="E205" i="79"/>
  <c r="L207" i="79"/>
  <c r="J207" i="79"/>
  <c r="F207" i="79"/>
  <c r="D207" i="79"/>
  <c r="K207" i="79"/>
  <c r="I207" i="79"/>
  <c r="E207" i="79"/>
  <c r="L209" i="79"/>
  <c r="J209" i="79"/>
  <c r="F209" i="79"/>
  <c r="D209" i="79"/>
  <c r="K209" i="79"/>
  <c r="I209" i="79"/>
  <c r="E209" i="79"/>
  <c r="L211" i="79"/>
  <c r="J211" i="79"/>
  <c r="F211" i="79"/>
  <c r="D211" i="79"/>
  <c r="K211" i="79"/>
  <c r="I211" i="79"/>
  <c r="E211" i="79"/>
  <c r="L213" i="79"/>
  <c r="J213" i="79"/>
  <c r="F213" i="79"/>
  <c r="D213" i="79"/>
  <c r="K213" i="79"/>
  <c r="I213" i="79"/>
  <c r="E213" i="79"/>
  <c r="L215" i="79"/>
  <c r="J215" i="79"/>
  <c r="F215" i="79"/>
  <c r="D215" i="79"/>
  <c r="K215" i="79"/>
  <c r="I215" i="79"/>
  <c r="E215" i="79"/>
  <c r="O220" i="79"/>
  <c r="J220" i="79"/>
  <c r="F220" i="79"/>
  <c r="D220" i="79"/>
  <c r="K220" i="79"/>
  <c r="I220" i="79"/>
  <c r="E220" i="79"/>
  <c r="O222" i="79"/>
  <c r="J222" i="79"/>
  <c r="F222" i="79"/>
  <c r="D222" i="79"/>
  <c r="K222" i="79"/>
  <c r="I222" i="79"/>
  <c r="E222" i="79"/>
  <c r="O224" i="79"/>
  <c r="J224" i="79"/>
  <c r="F224" i="79"/>
  <c r="D224" i="79"/>
  <c r="K224" i="79"/>
  <c r="I224" i="79"/>
  <c r="E224" i="79"/>
  <c r="J226" i="79"/>
  <c r="F226" i="79"/>
  <c r="D226" i="79"/>
  <c r="K226" i="79"/>
  <c r="I226" i="79"/>
  <c r="E226" i="79"/>
  <c r="J228" i="79"/>
  <c r="F228" i="79"/>
  <c r="D228" i="79"/>
  <c r="K228" i="79"/>
  <c r="I228" i="79"/>
  <c r="E228" i="79"/>
  <c r="J230" i="79"/>
  <c r="F230" i="79"/>
  <c r="D230" i="79"/>
  <c r="K230" i="79"/>
  <c r="I230" i="79"/>
  <c r="E230" i="79"/>
  <c r="J232" i="79"/>
  <c r="F232" i="79"/>
  <c r="D232" i="79"/>
  <c r="K232" i="79"/>
  <c r="I232" i="79"/>
  <c r="E232" i="79"/>
  <c r="J234" i="79"/>
  <c r="F234" i="79"/>
  <c r="D234" i="79"/>
  <c r="K234" i="79"/>
  <c r="I234" i="79"/>
  <c r="E234" i="79"/>
  <c r="O247" i="79"/>
  <c r="J247" i="79"/>
  <c r="F247" i="79"/>
  <c r="D247" i="79"/>
  <c r="K247" i="79"/>
  <c r="I247" i="79"/>
  <c r="E247" i="79"/>
  <c r="J268" i="79"/>
  <c r="F268" i="79"/>
  <c r="D268" i="79"/>
  <c r="K268" i="79"/>
  <c r="I268" i="79"/>
  <c r="E268" i="79"/>
  <c r="O270" i="79"/>
  <c r="J270" i="79"/>
  <c r="F270" i="79"/>
  <c r="D270" i="79"/>
  <c r="K270" i="79"/>
  <c r="I270" i="79"/>
  <c r="E270" i="79"/>
  <c r="J272" i="79"/>
  <c r="F272" i="79"/>
  <c r="D272" i="79"/>
  <c r="K272" i="79"/>
  <c r="I272" i="79"/>
  <c r="E272" i="79"/>
  <c r="O274" i="79"/>
  <c r="J274" i="79"/>
  <c r="F274" i="79"/>
  <c r="D274" i="79"/>
  <c r="K274" i="79"/>
  <c r="I274" i="79"/>
  <c r="E274" i="79"/>
  <c r="J276" i="79"/>
  <c r="F276" i="79"/>
  <c r="D276" i="79"/>
  <c r="K276" i="79"/>
  <c r="I276" i="79"/>
  <c r="E276" i="79"/>
  <c r="J278" i="79"/>
  <c r="F278" i="79"/>
  <c r="D278" i="79"/>
  <c r="K278" i="79"/>
  <c r="I278" i="79"/>
  <c r="E278" i="79"/>
  <c r="J280" i="79"/>
  <c r="F280" i="79"/>
  <c r="D280" i="79"/>
  <c r="K280" i="79"/>
  <c r="I280" i="79"/>
  <c r="E280" i="79"/>
  <c r="O282" i="79"/>
  <c r="J282" i="79"/>
  <c r="F282" i="79"/>
  <c r="D282" i="79"/>
  <c r="K282" i="79"/>
  <c r="I282" i="79"/>
  <c r="E282" i="79"/>
  <c r="O286" i="79"/>
  <c r="J286" i="79"/>
  <c r="F286" i="79"/>
  <c r="D286" i="79"/>
  <c r="K286" i="79"/>
  <c r="I286" i="79"/>
  <c r="E286" i="79"/>
  <c r="O288" i="79"/>
  <c r="J288" i="79"/>
  <c r="F288" i="79"/>
  <c r="D288" i="79"/>
  <c r="K288" i="79"/>
  <c r="I288" i="79"/>
  <c r="E288" i="79"/>
  <c r="O290" i="79"/>
  <c r="J290" i="79"/>
  <c r="F290" i="79"/>
  <c r="D290" i="79"/>
  <c r="K290" i="79"/>
  <c r="I290" i="79"/>
  <c r="E290" i="79"/>
  <c r="O292" i="79"/>
  <c r="J292" i="79"/>
  <c r="F292" i="79"/>
  <c r="D292" i="79"/>
  <c r="K292" i="79"/>
  <c r="I292" i="79"/>
  <c r="E292" i="79"/>
  <c r="O294" i="79"/>
  <c r="J294" i="79"/>
  <c r="F294" i="79"/>
  <c r="D294" i="79"/>
  <c r="K294" i="79"/>
  <c r="I294" i="79"/>
  <c r="E294" i="79"/>
  <c r="O296" i="79"/>
  <c r="J296" i="79"/>
  <c r="F296" i="79"/>
  <c r="D296" i="79"/>
  <c r="K296" i="79"/>
  <c r="I296" i="79"/>
  <c r="E296" i="79"/>
  <c r="O298" i="79"/>
  <c r="J298" i="79"/>
  <c r="F298" i="79"/>
  <c r="D298" i="79"/>
  <c r="K298" i="79"/>
  <c r="I298" i="79"/>
  <c r="E298" i="79"/>
  <c r="O300" i="79"/>
  <c r="J300" i="79"/>
  <c r="F300" i="79"/>
  <c r="D300" i="79"/>
  <c r="K300" i="79"/>
  <c r="I300" i="79"/>
  <c r="E300" i="79"/>
  <c r="O302" i="79"/>
  <c r="J302" i="79"/>
  <c r="F302" i="79"/>
  <c r="D302" i="79"/>
  <c r="K302" i="79"/>
  <c r="I302" i="79"/>
  <c r="E302" i="79"/>
  <c r="O304" i="79"/>
  <c r="J304" i="79"/>
  <c r="F304" i="79"/>
  <c r="D304" i="79"/>
  <c r="K304" i="79"/>
  <c r="I304" i="79"/>
  <c r="E304" i="79"/>
  <c r="O306" i="79"/>
  <c r="J306" i="79"/>
  <c r="F306" i="79"/>
  <c r="D306" i="79"/>
  <c r="K306" i="79"/>
  <c r="I306" i="79"/>
  <c r="E306" i="79"/>
  <c r="O310" i="79"/>
  <c r="J310" i="79"/>
  <c r="F310" i="79"/>
  <c r="D310" i="79"/>
  <c r="K310" i="79"/>
  <c r="I310" i="79"/>
  <c r="E310" i="79"/>
  <c r="J312" i="79"/>
  <c r="F312" i="79"/>
  <c r="D312" i="79"/>
  <c r="K312" i="79"/>
  <c r="I312" i="79"/>
  <c r="E312" i="79"/>
  <c r="O314" i="79"/>
  <c r="J314" i="79"/>
  <c r="F314" i="79"/>
  <c r="D314" i="79"/>
  <c r="K314" i="79"/>
  <c r="I314" i="79"/>
  <c r="E314" i="79"/>
  <c r="O316" i="79"/>
  <c r="J316" i="79"/>
  <c r="F316" i="79"/>
  <c r="D316" i="79"/>
  <c r="K316" i="79"/>
  <c r="I316" i="79"/>
  <c r="E316" i="79"/>
  <c r="O318" i="79"/>
  <c r="J318" i="79"/>
  <c r="F318" i="79"/>
  <c r="D318" i="79"/>
  <c r="K318" i="79"/>
  <c r="I318" i="79"/>
  <c r="E318" i="79"/>
  <c r="O320" i="79"/>
  <c r="J320" i="79"/>
  <c r="F320" i="79"/>
  <c r="D320" i="79"/>
  <c r="K320" i="79"/>
  <c r="I320" i="79"/>
  <c r="E320" i="79"/>
  <c r="O322" i="79"/>
  <c r="J322" i="79"/>
  <c r="F322" i="79"/>
  <c r="D322" i="79"/>
  <c r="K322" i="79"/>
  <c r="I322" i="79"/>
  <c r="E322" i="79"/>
  <c r="O324" i="79"/>
  <c r="J324" i="79"/>
  <c r="F324" i="79"/>
  <c r="D324" i="79"/>
  <c r="K324" i="79"/>
  <c r="I324" i="79"/>
  <c r="E324" i="79"/>
  <c r="O326" i="79"/>
  <c r="J326" i="79"/>
  <c r="F326" i="79"/>
  <c r="D326" i="79"/>
  <c r="K326" i="79"/>
  <c r="I326" i="79"/>
  <c r="E326" i="79"/>
  <c r="O328" i="79"/>
  <c r="J328" i="79"/>
  <c r="F328" i="79"/>
  <c r="D328" i="79"/>
  <c r="K328" i="79"/>
  <c r="I328" i="79"/>
  <c r="E328" i="79"/>
  <c r="O330" i="79"/>
  <c r="J330" i="79"/>
  <c r="F330" i="79"/>
  <c r="D330" i="79"/>
  <c r="K330" i="79"/>
  <c r="I330" i="79"/>
  <c r="E330" i="79"/>
  <c r="J332" i="79"/>
  <c r="F332" i="79"/>
  <c r="D332" i="79"/>
  <c r="K332" i="79"/>
  <c r="I332" i="79"/>
  <c r="E332" i="79"/>
  <c r="J334" i="79"/>
  <c r="F334" i="79"/>
  <c r="D334" i="79"/>
  <c r="K334" i="79"/>
  <c r="I334" i="79"/>
  <c r="E334" i="79"/>
  <c r="J336" i="79"/>
  <c r="F336" i="79"/>
  <c r="D336" i="79"/>
  <c r="K336" i="79"/>
  <c r="I336" i="79"/>
  <c r="E336" i="79"/>
  <c r="J338" i="79"/>
  <c r="F338" i="79"/>
  <c r="D338" i="79"/>
  <c r="K338" i="79"/>
  <c r="I338" i="79"/>
  <c r="E338" i="79"/>
  <c r="J340" i="79"/>
  <c r="F340" i="79"/>
  <c r="D340" i="79"/>
  <c r="K340" i="79"/>
  <c r="I340" i="79"/>
  <c r="E340" i="79"/>
  <c r="J342" i="79"/>
  <c r="F342" i="79"/>
  <c r="D342" i="79"/>
  <c r="K342" i="79"/>
  <c r="I342" i="79"/>
  <c r="E342" i="79"/>
  <c r="J344" i="79"/>
  <c r="F344" i="79"/>
  <c r="D344" i="79"/>
  <c r="K344" i="79"/>
  <c r="I344" i="79"/>
  <c r="E344" i="79"/>
  <c r="J346" i="79"/>
  <c r="F346" i="79"/>
  <c r="D346" i="79"/>
  <c r="K346" i="79"/>
  <c r="I346" i="79"/>
  <c r="E346" i="79"/>
  <c r="J348" i="79"/>
  <c r="F348" i="79"/>
  <c r="D348" i="79"/>
  <c r="K348" i="79"/>
  <c r="I348" i="79"/>
  <c r="E348" i="79"/>
  <c r="J350" i="79"/>
  <c r="F350" i="79"/>
  <c r="D350" i="79"/>
  <c r="K350" i="79"/>
  <c r="I350" i="79"/>
  <c r="E350" i="79"/>
  <c r="J352" i="79"/>
  <c r="F352" i="79"/>
  <c r="D352" i="79"/>
  <c r="K352" i="79"/>
  <c r="I352" i="79"/>
  <c r="E352" i="79"/>
  <c r="J354" i="79"/>
  <c r="F354" i="79"/>
  <c r="D354" i="79"/>
  <c r="K354" i="79"/>
  <c r="I354" i="79"/>
  <c r="E354" i="79"/>
  <c r="J356" i="79"/>
  <c r="F356" i="79"/>
  <c r="D356" i="79"/>
  <c r="K356" i="79"/>
  <c r="I356" i="79"/>
  <c r="E356" i="79"/>
  <c r="J358" i="79"/>
  <c r="F358" i="79"/>
  <c r="D358" i="79"/>
  <c r="K358" i="79"/>
  <c r="I358" i="79"/>
  <c r="E358" i="79"/>
  <c r="J360" i="79"/>
  <c r="F360" i="79"/>
  <c r="D360" i="79"/>
  <c r="K360" i="79"/>
  <c r="I360" i="79"/>
  <c r="E360" i="79"/>
  <c r="J362" i="79"/>
  <c r="F362" i="79"/>
  <c r="D362" i="79"/>
  <c r="K362" i="79"/>
  <c r="I362" i="79"/>
  <c r="E362" i="79"/>
  <c r="J364" i="79"/>
  <c r="F364" i="79"/>
  <c r="D364" i="79"/>
  <c r="K364" i="79"/>
  <c r="I364" i="79"/>
  <c r="E364" i="79"/>
  <c r="J366" i="79"/>
  <c r="F366" i="79"/>
  <c r="D366" i="79"/>
  <c r="K366" i="79"/>
  <c r="I366" i="79"/>
  <c r="E366" i="79"/>
  <c r="J368" i="79"/>
  <c r="F368" i="79"/>
  <c r="D368" i="79"/>
  <c r="K368" i="79"/>
  <c r="I368" i="79"/>
  <c r="E368" i="79"/>
  <c r="J370" i="79"/>
  <c r="F370" i="79"/>
  <c r="D370" i="79"/>
  <c r="K370" i="79"/>
  <c r="I370" i="79"/>
  <c r="E370" i="79"/>
  <c r="J372" i="79"/>
  <c r="F372" i="79"/>
  <c r="D372" i="79"/>
  <c r="K372" i="79"/>
  <c r="I372" i="79"/>
  <c r="E372" i="79"/>
  <c r="J374" i="79"/>
  <c r="F374" i="79"/>
  <c r="D374" i="79"/>
  <c r="K374" i="79"/>
  <c r="I374" i="79"/>
  <c r="E374" i="79"/>
  <c r="J376" i="79"/>
  <c r="F376" i="79"/>
  <c r="D376" i="79"/>
  <c r="K376" i="79"/>
  <c r="I376" i="79"/>
  <c r="E376" i="79"/>
  <c r="J378" i="79"/>
  <c r="K378" i="79"/>
  <c r="F378" i="79"/>
  <c r="D378" i="79"/>
  <c r="I378" i="79"/>
  <c r="E378" i="79"/>
  <c r="K380" i="79"/>
  <c r="I380" i="79"/>
  <c r="E380" i="79"/>
  <c r="J380" i="79"/>
  <c r="F380" i="79"/>
  <c r="D380" i="79"/>
  <c r="K382" i="79"/>
  <c r="I382" i="79"/>
  <c r="E382" i="79"/>
  <c r="J382" i="79"/>
  <c r="F382" i="79"/>
  <c r="D382" i="79"/>
  <c r="K384" i="79"/>
  <c r="I384" i="79"/>
  <c r="E384" i="79"/>
  <c r="J384" i="79"/>
  <c r="F384" i="79"/>
  <c r="D384" i="79"/>
  <c r="K386" i="79"/>
  <c r="I386" i="79"/>
  <c r="E386" i="79"/>
  <c r="J386" i="79"/>
  <c r="F386" i="79"/>
  <c r="D386" i="79"/>
  <c r="K388" i="79"/>
  <c r="I388" i="79"/>
  <c r="E388" i="79"/>
  <c r="J388" i="79"/>
  <c r="F388" i="79"/>
  <c r="D388" i="79"/>
  <c r="K390" i="79"/>
  <c r="I390" i="79"/>
  <c r="E390" i="79"/>
  <c r="J390" i="79"/>
  <c r="F390" i="79"/>
  <c r="D390" i="79"/>
  <c r="K392" i="79"/>
  <c r="I392" i="79"/>
  <c r="E392" i="79"/>
  <c r="J392" i="79"/>
  <c r="F392" i="79"/>
  <c r="D392" i="79"/>
  <c r="K394" i="79"/>
  <c r="I394" i="79"/>
  <c r="E394" i="79"/>
  <c r="J394" i="79"/>
  <c r="F394" i="79"/>
  <c r="D394" i="79"/>
  <c r="K396" i="79"/>
  <c r="I396" i="79"/>
  <c r="E396" i="79"/>
  <c r="J396" i="79"/>
  <c r="F396" i="79"/>
  <c r="D396" i="79"/>
  <c r="K398" i="79"/>
  <c r="I398" i="79"/>
  <c r="E398" i="79"/>
  <c r="J398" i="79"/>
  <c r="F398" i="79"/>
  <c r="D398" i="79"/>
  <c r="K400" i="79"/>
  <c r="I400" i="79"/>
  <c r="E400" i="79"/>
  <c r="J400" i="79"/>
  <c r="F400" i="79"/>
  <c r="D400" i="79"/>
  <c r="K402" i="79"/>
  <c r="I402" i="79"/>
  <c r="E402" i="79"/>
  <c r="J402" i="79"/>
  <c r="F402" i="79"/>
  <c r="D402" i="79"/>
  <c r="K404" i="79"/>
  <c r="I404" i="79"/>
  <c r="E404" i="79"/>
  <c r="J404" i="79"/>
  <c r="F404" i="79"/>
  <c r="D404" i="79"/>
  <c r="K406" i="79"/>
  <c r="I406" i="79"/>
  <c r="E406" i="79"/>
  <c r="J406" i="79"/>
  <c r="F406" i="79"/>
  <c r="D406" i="79"/>
  <c r="K408" i="79"/>
  <c r="I408" i="79"/>
  <c r="E408" i="79"/>
  <c r="J408" i="79"/>
  <c r="F408" i="79"/>
  <c r="D408" i="79"/>
  <c r="K410" i="79"/>
  <c r="I410" i="79"/>
  <c r="E410" i="79"/>
  <c r="J410" i="79"/>
  <c r="F410" i="79"/>
  <c r="D410" i="79"/>
  <c r="K412" i="79"/>
  <c r="I412" i="79"/>
  <c r="E412" i="79"/>
  <c r="J412" i="79"/>
  <c r="F412" i="79"/>
  <c r="D412" i="79"/>
  <c r="K414" i="79"/>
  <c r="I414" i="79"/>
  <c r="E414" i="79"/>
  <c r="J414" i="79"/>
  <c r="F414" i="79"/>
  <c r="D414" i="79"/>
  <c r="K416" i="79"/>
  <c r="I416" i="79"/>
  <c r="E416" i="79"/>
  <c r="J416" i="79"/>
  <c r="F416" i="79"/>
  <c r="D416" i="79"/>
  <c r="K418" i="79"/>
  <c r="I418" i="79"/>
  <c r="E418" i="79"/>
  <c r="J418" i="79"/>
  <c r="F418" i="79"/>
  <c r="D418" i="79"/>
  <c r="K420" i="79"/>
  <c r="I420" i="79"/>
  <c r="E420" i="79"/>
  <c r="J420" i="79"/>
  <c r="F420" i="79"/>
  <c r="D420" i="79"/>
  <c r="K422" i="79"/>
  <c r="I422" i="79"/>
  <c r="E422" i="79"/>
  <c r="J422" i="79"/>
  <c r="F422" i="79"/>
  <c r="D422" i="79"/>
  <c r="K424" i="79"/>
  <c r="I424" i="79"/>
  <c r="E424" i="79"/>
  <c r="J424" i="79"/>
  <c r="F424" i="79"/>
  <c r="D424" i="79"/>
  <c r="K426" i="79"/>
  <c r="I426" i="79"/>
  <c r="E426" i="79"/>
  <c r="J426" i="79"/>
  <c r="F426" i="79"/>
  <c r="D426" i="79"/>
  <c r="K428" i="79"/>
  <c r="I428" i="79"/>
  <c r="E428" i="79"/>
  <c r="J428" i="79"/>
  <c r="F428" i="79"/>
  <c r="D428" i="79"/>
  <c r="K430" i="79"/>
  <c r="I430" i="79"/>
  <c r="E430" i="79"/>
  <c r="J430" i="79"/>
  <c r="F430" i="79"/>
  <c r="D430" i="79"/>
  <c r="K432" i="79"/>
  <c r="I432" i="79"/>
  <c r="E432" i="79"/>
  <c r="J432" i="79"/>
  <c r="F432" i="79"/>
  <c r="D432" i="79"/>
  <c r="K434" i="79"/>
  <c r="I434" i="79"/>
  <c r="E434" i="79"/>
  <c r="J434" i="79"/>
  <c r="F434" i="79"/>
  <c r="D434" i="79"/>
  <c r="K436" i="79"/>
  <c r="I436" i="79"/>
  <c r="E436" i="79"/>
  <c r="J436" i="79"/>
  <c r="F436" i="79"/>
  <c r="D436" i="79"/>
  <c r="K438" i="79"/>
  <c r="I438" i="79"/>
  <c r="E438" i="79"/>
  <c r="J438" i="79"/>
  <c r="F438" i="79"/>
  <c r="D438" i="79"/>
  <c r="K440" i="79"/>
  <c r="I440" i="79"/>
  <c r="E440" i="79"/>
  <c r="J440" i="79"/>
  <c r="F440" i="79"/>
  <c r="D440" i="79"/>
  <c r="K442" i="79"/>
  <c r="I442" i="79"/>
  <c r="E442" i="79"/>
  <c r="J442" i="79"/>
  <c r="F442" i="79"/>
  <c r="D442" i="79"/>
  <c r="K444" i="79"/>
  <c r="I444" i="79"/>
  <c r="E444" i="79"/>
  <c r="J444" i="79"/>
  <c r="F444" i="79"/>
  <c r="D444" i="79"/>
  <c r="K446" i="79"/>
  <c r="I446" i="79"/>
  <c r="E446" i="79"/>
  <c r="J446" i="79"/>
  <c r="F446" i="79"/>
  <c r="D446" i="79"/>
  <c r="K448" i="79"/>
  <c r="I448" i="79"/>
  <c r="E448" i="79"/>
  <c r="J448" i="79"/>
  <c r="F448" i="79"/>
  <c r="D448" i="79"/>
  <c r="K450" i="79"/>
  <c r="I450" i="79"/>
  <c r="E450" i="79"/>
  <c r="J450" i="79"/>
  <c r="F450" i="79"/>
  <c r="D450" i="79"/>
  <c r="K452" i="79"/>
  <c r="I452" i="79"/>
  <c r="E452" i="79"/>
  <c r="J452" i="79"/>
  <c r="F452" i="79"/>
  <c r="D452" i="79"/>
  <c r="K454" i="79"/>
  <c r="I454" i="79"/>
  <c r="E454" i="79"/>
  <c r="J454" i="79"/>
  <c r="F454" i="79"/>
  <c r="D454" i="79"/>
  <c r="K456" i="79"/>
  <c r="I456" i="79"/>
  <c r="E456" i="79"/>
  <c r="J456" i="79"/>
  <c r="F456" i="79"/>
  <c r="D456" i="79"/>
  <c r="K458" i="79"/>
  <c r="I458" i="79"/>
  <c r="E458" i="79"/>
  <c r="J458" i="79"/>
  <c r="F458" i="79"/>
  <c r="D458" i="79"/>
  <c r="K460" i="79"/>
  <c r="I460" i="79"/>
  <c r="E460" i="79"/>
  <c r="J460" i="79"/>
  <c r="F460" i="79"/>
  <c r="D460" i="79"/>
  <c r="K462" i="79"/>
  <c r="I462" i="79"/>
  <c r="E462" i="79"/>
  <c r="J462" i="79"/>
  <c r="F462" i="79"/>
  <c r="D462" i="79"/>
  <c r="K464" i="79"/>
  <c r="I464" i="79"/>
  <c r="E464" i="79"/>
  <c r="J464" i="79"/>
  <c r="F464" i="79"/>
  <c r="D464" i="79"/>
  <c r="K466" i="79"/>
  <c r="I466" i="79"/>
  <c r="E466" i="79"/>
  <c r="J466" i="79"/>
  <c r="F466" i="79"/>
  <c r="D466" i="79"/>
  <c r="K468" i="79"/>
  <c r="I468" i="79"/>
  <c r="E468" i="79"/>
  <c r="J468" i="79"/>
  <c r="F468" i="79"/>
  <c r="D468" i="79"/>
  <c r="K470" i="79"/>
  <c r="I470" i="79"/>
  <c r="E470" i="79"/>
  <c r="J470" i="79"/>
  <c r="F470" i="79"/>
  <c r="D470" i="79"/>
  <c r="K472" i="79"/>
  <c r="I472" i="79"/>
  <c r="E472" i="79"/>
  <c r="J472" i="79"/>
  <c r="F472" i="79"/>
  <c r="D472" i="79"/>
  <c r="K474" i="79"/>
  <c r="I474" i="79"/>
  <c r="E474" i="79"/>
  <c r="J474" i="79"/>
  <c r="F474" i="79"/>
  <c r="D474" i="79"/>
  <c r="K476" i="79"/>
  <c r="I476" i="79"/>
  <c r="E476" i="79"/>
  <c r="J476" i="79"/>
  <c r="F476" i="79"/>
  <c r="D476" i="79"/>
  <c r="K478" i="79"/>
  <c r="I478" i="79"/>
  <c r="E478" i="79"/>
  <c r="J478" i="79"/>
  <c r="F478" i="79"/>
  <c r="D478" i="79"/>
  <c r="K480" i="79"/>
  <c r="I480" i="79"/>
  <c r="E480" i="79"/>
  <c r="J480" i="79"/>
  <c r="F480" i="79"/>
  <c r="D480" i="79"/>
  <c r="K482" i="79"/>
  <c r="I482" i="79"/>
  <c r="E482" i="79"/>
  <c r="J482" i="79"/>
  <c r="F482" i="79"/>
  <c r="D482" i="79"/>
  <c r="K484" i="79"/>
  <c r="I484" i="79"/>
  <c r="E484" i="79"/>
  <c r="J484" i="79"/>
  <c r="F484" i="79"/>
  <c r="D484" i="79"/>
  <c r="K486" i="79"/>
  <c r="I486" i="79"/>
  <c r="E486" i="79"/>
  <c r="J486" i="79"/>
  <c r="F486" i="79"/>
  <c r="D486" i="79"/>
  <c r="K488" i="79"/>
  <c r="I488" i="79"/>
  <c r="E488" i="79"/>
  <c r="J488" i="79"/>
  <c r="F488" i="79"/>
  <c r="D488" i="79"/>
  <c r="K490" i="79"/>
  <c r="I490" i="79"/>
  <c r="E490" i="79"/>
  <c r="J490" i="79"/>
  <c r="F490" i="79"/>
  <c r="D490" i="79"/>
  <c r="K492" i="79"/>
  <c r="I492" i="79"/>
  <c r="E492" i="79"/>
  <c r="J492" i="79"/>
  <c r="F492" i="79"/>
  <c r="D492" i="79"/>
  <c r="K494" i="79"/>
  <c r="I494" i="79"/>
  <c r="E494" i="79"/>
  <c r="J494" i="79"/>
  <c r="F494" i="79"/>
  <c r="D494" i="79"/>
  <c r="K496" i="79"/>
  <c r="I496" i="79"/>
  <c r="E496" i="79"/>
  <c r="J496" i="79"/>
  <c r="F496" i="79"/>
  <c r="D496" i="79"/>
  <c r="K498" i="79"/>
  <c r="I498" i="79"/>
  <c r="E498" i="79"/>
  <c r="J498" i="79"/>
  <c r="F498" i="79"/>
  <c r="D498" i="79"/>
  <c r="K500" i="79"/>
  <c r="I500" i="79"/>
  <c r="E500" i="79"/>
  <c r="J500" i="79"/>
  <c r="F500" i="79"/>
  <c r="D500" i="79"/>
  <c r="K502" i="79"/>
  <c r="I502" i="79"/>
  <c r="E502" i="79"/>
  <c r="J502" i="79"/>
  <c r="F502" i="79"/>
  <c r="D502" i="79"/>
  <c r="K504" i="79"/>
  <c r="I504" i="79"/>
  <c r="E504" i="79"/>
  <c r="J504" i="79"/>
  <c r="F504" i="79"/>
  <c r="D504" i="79"/>
  <c r="K506" i="79"/>
  <c r="I506" i="79"/>
  <c r="E506" i="79"/>
  <c r="J506" i="79"/>
  <c r="F506" i="79"/>
  <c r="D506" i="79"/>
  <c r="K508" i="79"/>
  <c r="I508" i="79"/>
  <c r="E508" i="79"/>
  <c r="J508" i="79"/>
  <c r="F508" i="79"/>
  <c r="D508" i="79"/>
  <c r="K510" i="79"/>
  <c r="I510" i="79"/>
  <c r="E510" i="79"/>
  <c r="J510" i="79"/>
  <c r="F510" i="79"/>
  <c r="D510" i="79"/>
  <c r="K512" i="79"/>
  <c r="I512" i="79"/>
  <c r="E512" i="79"/>
  <c r="J512" i="79"/>
  <c r="F512" i="79"/>
  <c r="D512" i="79"/>
  <c r="K514" i="79"/>
  <c r="I514" i="79"/>
  <c r="E514" i="79"/>
  <c r="J514" i="79"/>
  <c r="F514" i="79"/>
  <c r="D514" i="79"/>
  <c r="K516" i="79"/>
  <c r="I516" i="79"/>
  <c r="E516" i="79"/>
  <c r="J516" i="79"/>
  <c r="F516" i="79"/>
  <c r="D516" i="79"/>
  <c r="K518" i="79"/>
  <c r="I518" i="79"/>
  <c r="E518" i="79"/>
  <c r="J518" i="79"/>
  <c r="F518" i="79"/>
  <c r="D518" i="79"/>
  <c r="K520" i="79"/>
  <c r="I520" i="79"/>
  <c r="E520" i="79"/>
  <c r="J520" i="79"/>
  <c r="F520" i="79"/>
  <c r="D520" i="79"/>
  <c r="K522" i="79"/>
  <c r="I522" i="79"/>
  <c r="E522" i="79"/>
  <c r="J522" i="79"/>
  <c r="F522" i="79"/>
  <c r="D522" i="79"/>
  <c r="K524" i="79"/>
  <c r="I524" i="79"/>
  <c r="E524" i="79"/>
  <c r="J524" i="79"/>
  <c r="F524" i="79"/>
  <c r="D524" i="79"/>
  <c r="K526" i="79"/>
  <c r="I526" i="79"/>
  <c r="E526" i="79"/>
  <c r="J526" i="79"/>
  <c r="F526" i="79"/>
  <c r="D526" i="79"/>
  <c r="K528" i="79"/>
  <c r="I528" i="79"/>
  <c r="E528" i="79"/>
  <c r="J528" i="79"/>
  <c r="F528" i="79"/>
  <c r="D528" i="79"/>
  <c r="K530" i="79"/>
  <c r="I530" i="79"/>
  <c r="E530" i="79"/>
  <c r="J530" i="79"/>
  <c r="F530" i="79"/>
  <c r="D530" i="79"/>
  <c r="K532" i="79"/>
  <c r="I532" i="79"/>
  <c r="E532" i="79"/>
  <c r="J532" i="79"/>
  <c r="F532" i="79"/>
  <c r="D532" i="79"/>
  <c r="K534" i="79"/>
  <c r="I534" i="79"/>
  <c r="E534" i="79"/>
  <c r="J534" i="79"/>
  <c r="F534" i="79"/>
  <c r="D534" i="79"/>
  <c r="K536" i="79"/>
  <c r="I536" i="79"/>
  <c r="E536" i="79"/>
  <c r="J536" i="79"/>
  <c r="F536" i="79"/>
  <c r="D536" i="79"/>
  <c r="K538" i="79"/>
  <c r="I538" i="79"/>
  <c r="E538" i="79"/>
  <c r="J538" i="79"/>
  <c r="F538" i="79"/>
  <c r="D538" i="79"/>
  <c r="K540" i="79"/>
  <c r="I540" i="79"/>
  <c r="E540" i="79"/>
  <c r="J540" i="79"/>
  <c r="F540" i="79"/>
  <c r="D540" i="79"/>
  <c r="K542" i="79"/>
  <c r="I542" i="79"/>
  <c r="E542" i="79"/>
  <c r="J542" i="79"/>
  <c r="F542" i="79"/>
  <c r="D542" i="79"/>
  <c r="K544" i="79"/>
  <c r="I544" i="79"/>
  <c r="E544" i="79"/>
  <c r="J544" i="79"/>
  <c r="F544" i="79"/>
  <c r="D544" i="79"/>
  <c r="K546" i="79"/>
  <c r="I546" i="79"/>
  <c r="E546" i="79"/>
  <c r="J546" i="79"/>
  <c r="F546" i="79"/>
  <c r="D546" i="79"/>
  <c r="K548" i="79"/>
  <c r="I548" i="79"/>
  <c r="E548" i="79"/>
  <c r="J548" i="79"/>
  <c r="F548" i="79"/>
  <c r="D548" i="79"/>
  <c r="K550" i="79"/>
  <c r="I550" i="79"/>
  <c r="E550" i="79"/>
  <c r="J550" i="79"/>
  <c r="F550" i="79"/>
  <c r="D550" i="79"/>
  <c r="O552" i="79"/>
  <c r="K552" i="79"/>
  <c r="I552" i="79"/>
  <c r="E552" i="79"/>
  <c r="J552" i="79"/>
  <c r="F552" i="79"/>
  <c r="D552" i="79"/>
  <c r="K554" i="79"/>
  <c r="I554" i="79"/>
  <c r="E554" i="79"/>
  <c r="J554" i="79"/>
  <c r="F554" i="79"/>
  <c r="D554" i="79"/>
  <c r="K556" i="79"/>
  <c r="I556" i="79"/>
  <c r="E556" i="79"/>
  <c r="J556" i="79"/>
  <c r="F556" i="79"/>
  <c r="D556" i="79"/>
  <c r="K558" i="79"/>
  <c r="I558" i="79"/>
  <c r="E558" i="79"/>
  <c r="J558" i="79"/>
  <c r="F558" i="79"/>
  <c r="D558" i="79"/>
  <c r="O560" i="79"/>
  <c r="K560" i="79"/>
  <c r="I560" i="79"/>
  <c r="E560" i="79"/>
  <c r="J560" i="79"/>
  <c r="F560" i="79"/>
  <c r="D560" i="79"/>
  <c r="K562" i="79"/>
  <c r="I562" i="79"/>
  <c r="E562" i="79"/>
  <c r="J562" i="79"/>
  <c r="F562" i="79"/>
  <c r="D562" i="79"/>
  <c r="K564" i="79"/>
  <c r="I564" i="79"/>
  <c r="E564" i="79"/>
  <c r="J564" i="79"/>
  <c r="F564" i="79"/>
  <c r="D564" i="79"/>
  <c r="K566" i="79"/>
  <c r="I566" i="79"/>
  <c r="E566" i="79"/>
  <c r="J566" i="79"/>
  <c r="F566" i="79"/>
  <c r="D566" i="79"/>
  <c r="K568" i="79"/>
  <c r="I568" i="79"/>
  <c r="E568" i="79"/>
  <c r="J568" i="79"/>
  <c r="F568" i="79"/>
  <c r="D568" i="79"/>
  <c r="K570" i="79"/>
  <c r="I570" i="79"/>
  <c r="E570" i="79"/>
  <c r="J570" i="79"/>
  <c r="F570" i="79"/>
  <c r="D570" i="79"/>
  <c r="K572" i="79"/>
  <c r="I572" i="79"/>
  <c r="E572" i="79"/>
  <c r="J572" i="79"/>
  <c r="F572" i="79"/>
  <c r="D572" i="79"/>
  <c r="K574" i="79"/>
  <c r="I574" i="79"/>
  <c r="E574" i="79"/>
  <c r="J574" i="79"/>
  <c r="F574" i="79"/>
  <c r="D574" i="79"/>
  <c r="K576" i="79"/>
  <c r="I576" i="79"/>
  <c r="E576" i="79"/>
  <c r="J576" i="79"/>
  <c r="F576" i="79"/>
  <c r="D576" i="79"/>
  <c r="K578" i="79"/>
  <c r="I578" i="79"/>
  <c r="E578" i="79"/>
  <c r="J578" i="79"/>
  <c r="F578" i="79"/>
  <c r="D578" i="79"/>
  <c r="K580" i="79"/>
  <c r="I580" i="79"/>
  <c r="E580" i="79"/>
  <c r="J580" i="79"/>
  <c r="F580" i="79"/>
  <c r="D580" i="79"/>
  <c r="K582" i="79"/>
  <c r="I582" i="79"/>
  <c r="E582" i="79"/>
  <c r="J582" i="79"/>
  <c r="F582" i="79"/>
  <c r="D582" i="79"/>
  <c r="O584" i="79"/>
  <c r="K584" i="79"/>
  <c r="I584" i="79"/>
  <c r="E584" i="79"/>
  <c r="J584" i="79"/>
  <c r="F584" i="79"/>
  <c r="D584" i="79"/>
  <c r="K586" i="79"/>
  <c r="I586" i="79"/>
  <c r="E586" i="79"/>
  <c r="J586" i="79"/>
  <c r="F586" i="79"/>
  <c r="D586" i="79"/>
  <c r="K588" i="79"/>
  <c r="I588" i="79"/>
  <c r="E588" i="79"/>
  <c r="J588" i="79"/>
  <c r="F588" i="79"/>
  <c r="D588" i="79"/>
  <c r="K590" i="79"/>
  <c r="I590" i="79"/>
  <c r="E590" i="79"/>
  <c r="J590" i="79"/>
  <c r="F590" i="79"/>
  <c r="D590" i="79"/>
  <c r="O592" i="79"/>
  <c r="K592" i="79"/>
  <c r="I592" i="79"/>
  <c r="E592" i="79"/>
  <c r="J592" i="79"/>
  <c r="F592" i="79"/>
  <c r="D592" i="79"/>
  <c r="K594" i="79"/>
  <c r="I594" i="79"/>
  <c r="E594" i="79"/>
  <c r="J594" i="79"/>
  <c r="F594" i="79"/>
  <c r="D594" i="79"/>
  <c r="K596" i="79"/>
  <c r="I596" i="79"/>
  <c r="E596" i="79"/>
  <c r="J596" i="79"/>
  <c r="F596" i="79"/>
  <c r="D596" i="79"/>
  <c r="K598" i="79"/>
  <c r="I598" i="79"/>
  <c r="E598" i="79"/>
  <c r="J598" i="79"/>
  <c r="F598" i="79"/>
  <c r="D598" i="79"/>
  <c r="O600" i="79"/>
  <c r="K600" i="79"/>
  <c r="I600" i="79"/>
  <c r="E600" i="79"/>
  <c r="J600" i="79"/>
  <c r="F600" i="79"/>
  <c r="D600" i="79"/>
  <c r="K602" i="79"/>
  <c r="I602" i="79"/>
  <c r="E602" i="79"/>
  <c r="J602" i="79"/>
  <c r="F602" i="79"/>
  <c r="D602" i="79"/>
  <c r="K604" i="79"/>
  <c r="I604" i="79"/>
  <c r="E604" i="79"/>
  <c r="J604" i="79"/>
  <c r="F604" i="79"/>
  <c r="D604" i="79"/>
  <c r="K606" i="79"/>
  <c r="I606" i="79"/>
  <c r="E606" i="79"/>
  <c r="J606" i="79"/>
  <c r="F606" i="79"/>
  <c r="D606" i="79"/>
  <c r="K608" i="79"/>
  <c r="I608" i="79"/>
  <c r="E608" i="79"/>
  <c r="J608" i="79"/>
  <c r="F608" i="79"/>
  <c r="D608" i="79"/>
  <c r="K610" i="79"/>
  <c r="I610" i="79"/>
  <c r="E610" i="79"/>
  <c r="J610" i="79"/>
  <c r="F610" i="79"/>
  <c r="D610" i="79"/>
  <c r="K612" i="79"/>
  <c r="I612" i="79"/>
  <c r="E612" i="79"/>
  <c r="J612" i="79"/>
  <c r="F612" i="79"/>
  <c r="D612" i="79"/>
  <c r="K614" i="79"/>
  <c r="I614" i="79"/>
  <c r="E614" i="79"/>
  <c r="J614" i="79"/>
  <c r="F614" i="79"/>
  <c r="D614" i="79"/>
  <c r="K616" i="79"/>
  <c r="I616" i="79"/>
  <c r="E616" i="79"/>
  <c r="J616" i="79"/>
  <c r="F616" i="79"/>
  <c r="D616" i="79"/>
  <c r="K618" i="79"/>
  <c r="I618" i="79"/>
  <c r="E618" i="79"/>
  <c r="J618" i="79"/>
  <c r="F618" i="79"/>
  <c r="D618" i="79"/>
  <c r="K620" i="79"/>
  <c r="I620" i="79"/>
  <c r="E620" i="79"/>
  <c r="J620" i="79"/>
  <c r="F620" i="79"/>
  <c r="D620" i="79"/>
  <c r="K622" i="79"/>
  <c r="I622" i="79"/>
  <c r="E622" i="79"/>
  <c r="J622" i="79"/>
  <c r="F622" i="79"/>
  <c r="D622" i="79"/>
  <c r="K624" i="79"/>
  <c r="I624" i="79"/>
  <c r="E624" i="79"/>
  <c r="J624" i="79"/>
  <c r="F624" i="79"/>
  <c r="D624" i="79"/>
  <c r="K626" i="79"/>
  <c r="I626" i="79"/>
  <c r="E626" i="79"/>
  <c r="J626" i="79"/>
  <c r="F626" i="79"/>
  <c r="D626" i="79"/>
  <c r="K628" i="79"/>
  <c r="I628" i="79"/>
  <c r="E628" i="79"/>
  <c r="J628" i="79"/>
  <c r="F628" i="79"/>
  <c r="D628" i="79"/>
  <c r="K630" i="79"/>
  <c r="I630" i="79"/>
  <c r="E630" i="79"/>
  <c r="J630" i="79"/>
  <c r="F630" i="79"/>
  <c r="D630" i="79"/>
  <c r="K632" i="79"/>
  <c r="I632" i="79"/>
  <c r="E632" i="79"/>
  <c r="J632" i="79"/>
  <c r="F632" i="79"/>
  <c r="D632" i="79"/>
  <c r="K634" i="79"/>
  <c r="I634" i="79"/>
  <c r="E634" i="79"/>
  <c r="J634" i="79"/>
  <c r="F634" i="79"/>
  <c r="D634" i="79"/>
  <c r="K636" i="79"/>
  <c r="I636" i="79"/>
  <c r="E636" i="79"/>
  <c r="J636" i="79"/>
  <c r="F636" i="79"/>
  <c r="D636" i="79"/>
  <c r="K638" i="79"/>
  <c r="I638" i="79"/>
  <c r="E638" i="79"/>
  <c r="J638" i="79"/>
  <c r="F638" i="79"/>
  <c r="D638" i="79"/>
  <c r="K642" i="79"/>
  <c r="I642" i="79"/>
  <c r="E642" i="79"/>
  <c r="J642" i="79"/>
  <c r="F642" i="79"/>
  <c r="D642" i="79"/>
  <c r="K644" i="79"/>
  <c r="I644" i="79"/>
  <c r="E644" i="79"/>
  <c r="J644" i="79"/>
  <c r="F644" i="79"/>
  <c r="D644" i="79"/>
  <c r="K646" i="79"/>
  <c r="I646" i="79"/>
  <c r="E646" i="79"/>
  <c r="J646" i="79"/>
  <c r="F646" i="79"/>
  <c r="D646" i="79"/>
  <c r="K648" i="79"/>
  <c r="I648" i="79"/>
  <c r="E648" i="79"/>
  <c r="J648" i="79"/>
  <c r="F648" i="79"/>
  <c r="D648" i="79"/>
  <c r="K650" i="79"/>
  <c r="I650" i="79"/>
  <c r="E650" i="79"/>
  <c r="J650" i="79"/>
  <c r="F650" i="79"/>
  <c r="D650" i="79"/>
  <c r="K652" i="79"/>
  <c r="I652" i="79"/>
  <c r="E652" i="79"/>
  <c r="J652" i="79"/>
  <c r="F652" i="79"/>
  <c r="D652" i="79"/>
  <c r="K654" i="79"/>
  <c r="I654" i="79"/>
  <c r="E654" i="79"/>
  <c r="J654" i="79"/>
  <c r="F654" i="79"/>
  <c r="D654" i="79"/>
  <c r="K656" i="79"/>
  <c r="I656" i="79"/>
  <c r="E656" i="79"/>
  <c r="J656" i="79"/>
  <c r="F656" i="79"/>
  <c r="D656" i="79"/>
  <c r="K658" i="79"/>
  <c r="I658" i="79"/>
  <c r="E658" i="79"/>
  <c r="J658" i="79"/>
  <c r="F658" i="79"/>
  <c r="D658" i="79"/>
  <c r="K660" i="79"/>
  <c r="I660" i="79"/>
  <c r="E660" i="79"/>
  <c r="J660" i="79"/>
  <c r="F660" i="79"/>
  <c r="D660" i="79"/>
  <c r="K662" i="79"/>
  <c r="I662" i="79"/>
  <c r="E662" i="79"/>
  <c r="J662" i="79"/>
  <c r="F662" i="79"/>
  <c r="D662" i="79"/>
  <c r="K664" i="79"/>
  <c r="I664" i="79"/>
  <c r="E664" i="79"/>
  <c r="J664" i="79"/>
  <c r="F664" i="79"/>
  <c r="D664" i="79"/>
  <c r="K666" i="79"/>
  <c r="I666" i="79"/>
  <c r="E666" i="79"/>
  <c r="J666" i="79"/>
  <c r="F666" i="79"/>
  <c r="D666" i="79"/>
  <c r="K668" i="79"/>
  <c r="I668" i="79"/>
  <c r="E668" i="79"/>
  <c r="J668" i="79"/>
  <c r="F668" i="79"/>
  <c r="D668" i="79"/>
  <c r="K670" i="79"/>
  <c r="I670" i="79"/>
  <c r="E670" i="79"/>
  <c r="J670" i="79"/>
  <c r="F670" i="79"/>
  <c r="D670" i="79"/>
  <c r="K672" i="79"/>
  <c r="I672" i="79"/>
  <c r="E672" i="79"/>
  <c r="J672" i="79"/>
  <c r="F672" i="79"/>
  <c r="D672" i="79"/>
  <c r="K674" i="79"/>
  <c r="I674" i="79"/>
  <c r="E674" i="79"/>
  <c r="J674" i="79"/>
  <c r="F674" i="79"/>
  <c r="D674" i="79"/>
  <c r="K676" i="79"/>
  <c r="I676" i="79"/>
  <c r="E676" i="79"/>
  <c r="J676" i="79"/>
  <c r="F676" i="79"/>
  <c r="D676" i="79"/>
  <c r="K678" i="79"/>
  <c r="I678" i="79"/>
  <c r="E678" i="79"/>
  <c r="J678" i="79"/>
  <c r="F678" i="79"/>
  <c r="D678" i="79"/>
  <c r="K680" i="79"/>
  <c r="I680" i="79"/>
  <c r="E680" i="79"/>
  <c r="J680" i="79"/>
  <c r="F680" i="79"/>
  <c r="D680" i="79"/>
  <c r="K682" i="79"/>
  <c r="I682" i="79"/>
  <c r="E682" i="79"/>
  <c r="J682" i="79"/>
  <c r="F682" i="79"/>
  <c r="D682" i="79"/>
  <c r="K684" i="79"/>
  <c r="I684" i="79"/>
  <c r="E684" i="79"/>
  <c r="J684" i="79"/>
  <c r="F684" i="79"/>
  <c r="D684" i="79"/>
  <c r="K686" i="79"/>
  <c r="I686" i="79"/>
  <c r="E686" i="79"/>
  <c r="J686" i="79"/>
  <c r="F686" i="79"/>
  <c r="D686" i="79"/>
  <c r="K688" i="79"/>
  <c r="I688" i="79"/>
  <c r="E688" i="79"/>
  <c r="J688" i="79"/>
  <c r="F688" i="79"/>
  <c r="D688" i="79"/>
  <c r="K690" i="79"/>
  <c r="I690" i="79"/>
  <c r="E690" i="79"/>
  <c r="J690" i="79"/>
  <c r="F690" i="79"/>
  <c r="D690" i="79"/>
  <c r="K692" i="79"/>
  <c r="I692" i="79"/>
  <c r="E692" i="79"/>
  <c r="J692" i="79"/>
  <c r="F692" i="79"/>
  <c r="D692" i="79"/>
  <c r="K694" i="79"/>
  <c r="I694" i="79"/>
  <c r="E694" i="79"/>
  <c r="J694" i="79"/>
  <c r="F694" i="79"/>
  <c r="D694" i="79"/>
  <c r="K696" i="79"/>
  <c r="I696" i="79"/>
  <c r="E696" i="79"/>
  <c r="J696" i="79"/>
  <c r="F696" i="79"/>
  <c r="D696" i="79"/>
  <c r="K698" i="79"/>
  <c r="I698" i="79"/>
  <c r="E698" i="79"/>
  <c r="J698" i="79"/>
  <c r="F698" i="79"/>
  <c r="D698" i="79"/>
  <c r="K700" i="79"/>
  <c r="I700" i="79"/>
  <c r="E700" i="79"/>
  <c r="J700" i="79"/>
  <c r="F700" i="79"/>
  <c r="D700" i="79"/>
  <c r="K702" i="79"/>
  <c r="I702" i="79"/>
  <c r="E702" i="79"/>
  <c r="J702" i="79"/>
  <c r="F702" i="79"/>
  <c r="D702" i="79"/>
  <c r="K707" i="79"/>
  <c r="I707" i="79"/>
  <c r="E707" i="79"/>
  <c r="J707" i="79"/>
  <c r="F707" i="79"/>
  <c r="D707" i="79"/>
  <c r="K709" i="79"/>
  <c r="I709" i="79"/>
  <c r="E709" i="79"/>
  <c r="J709" i="79"/>
  <c r="F709" i="79"/>
  <c r="D709" i="79"/>
  <c r="O711" i="79"/>
  <c r="K711" i="79"/>
  <c r="I711" i="79"/>
  <c r="E711" i="79"/>
  <c r="J711" i="79"/>
  <c r="F711" i="79"/>
  <c r="D711" i="79"/>
  <c r="K713" i="79"/>
  <c r="I713" i="79"/>
  <c r="E713" i="79"/>
  <c r="J713" i="79"/>
  <c r="F713" i="79"/>
  <c r="D713" i="79"/>
  <c r="K715" i="79"/>
  <c r="I715" i="79"/>
  <c r="E715" i="79"/>
  <c r="J715" i="79"/>
  <c r="F715" i="79"/>
  <c r="D715" i="79"/>
  <c r="K717" i="79"/>
  <c r="I717" i="79"/>
  <c r="E717" i="79"/>
  <c r="J717" i="79"/>
  <c r="F717" i="79"/>
  <c r="D717" i="79"/>
  <c r="K719" i="79"/>
  <c r="I719" i="79"/>
  <c r="E719" i="79"/>
  <c r="J719" i="79"/>
  <c r="F719" i="79"/>
  <c r="D719" i="79"/>
  <c r="K721" i="79"/>
  <c r="I721" i="79"/>
  <c r="E721" i="79"/>
  <c r="J721" i="79"/>
  <c r="F721" i="79"/>
  <c r="D721" i="79"/>
  <c r="K723" i="79"/>
  <c r="I723" i="79"/>
  <c r="E723" i="79"/>
  <c r="J723" i="79"/>
  <c r="F723" i="79"/>
  <c r="D723" i="79"/>
  <c r="K725" i="79"/>
  <c r="I725" i="79"/>
  <c r="E725" i="79"/>
  <c r="J725" i="79"/>
  <c r="F725" i="79"/>
  <c r="D725" i="79"/>
  <c r="K727" i="79"/>
  <c r="I727" i="79"/>
  <c r="E727" i="79"/>
  <c r="J727" i="79"/>
  <c r="F727" i="79"/>
  <c r="D727" i="79"/>
  <c r="K731" i="79"/>
  <c r="I731" i="79"/>
  <c r="E731" i="79"/>
  <c r="J731" i="79"/>
  <c r="F731" i="79"/>
  <c r="D731" i="79"/>
  <c r="O733" i="79"/>
  <c r="K733" i="79"/>
  <c r="I733" i="79"/>
  <c r="E733" i="79"/>
  <c r="J733" i="79"/>
  <c r="F733" i="79"/>
  <c r="D733" i="79"/>
  <c r="K735" i="79"/>
  <c r="I735" i="79"/>
  <c r="E735" i="79"/>
  <c r="J735" i="79"/>
  <c r="F735" i="79"/>
  <c r="D735" i="79"/>
  <c r="K737" i="79"/>
  <c r="I737" i="79"/>
  <c r="E737" i="79"/>
  <c r="J737" i="79"/>
  <c r="F737" i="79"/>
  <c r="D737" i="79"/>
  <c r="K739" i="79"/>
  <c r="I739" i="79"/>
  <c r="E739" i="79"/>
  <c r="J739" i="79"/>
  <c r="F739" i="79"/>
  <c r="D739" i="79"/>
  <c r="K741" i="79"/>
  <c r="I741" i="79"/>
  <c r="E741" i="79"/>
  <c r="J741" i="79"/>
  <c r="F741" i="79"/>
  <c r="D741" i="79"/>
  <c r="K743" i="79"/>
  <c r="I743" i="79"/>
  <c r="E743" i="79"/>
  <c r="J743" i="79"/>
  <c r="F743" i="79"/>
  <c r="D743" i="79"/>
  <c r="K745" i="79"/>
  <c r="I745" i="79"/>
  <c r="E745" i="79"/>
  <c r="J745" i="79"/>
  <c r="F745" i="79"/>
  <c r="D745" i="79"/>
  <c r="K747" i="79"/>
  <c r="I747" i="79"/>
  <c r="E747" i="79"/>
  <c r="J747" i="79"/>
  <c r="F747" i="79"/>
  <c r="D747" i="79"/>
  <c r="K749" i="79"/>
  <c r="I749" i="79"/>
  <c r="E749" i="79"/>
  <c r="J749" i="79"/>
  <c r="F749" i="79"/>
  <c r="D749" i="79"/>
  <c r="K751" i="79"/>
  <c r="I751" i="79"/>
  <c r="E751" i="79"/>
  <c r="J751" i="79"/>
  <c r="F751" i="79"/>
  <c r="D751" i="79"/>
  <c r="K753" i="79"/>
  <c r="I753" i="79"/>
  <c r="E753" i="79"/>
  <c r="J753" i="79"/>
  <c r="F753" i="79"/>
  <c r="D753" i="79"/>
  <c r="O757" i="79"/>
  <c r="K757" i="79"/>
  <c r="I757" i="79"/>
  <c r="E757" i="79"/>
  <c r="J757" i="79"/>
  <c r="F757" i="79"/>
  <c r="D757" i="79"/>
  <c r="K759" i="79"/>
  <c r="I759" i="79"/>
  <c r="E759" i="79"/>
  <c r="J759" i="79"/>
  <c r="F759" i="79"/>
  <c r="D759" i="79"/>
  <c r="K761" i="79"/>
  <c r="I761" i="79"/>
  <c r="E761" i="79"/>
  <c r="J761" i="79"/>
  <c r="F761" i="79"/>
  <c r="D761" i="79"/>
  <c r="K763" i="79"/>
  <c r="I763" i="79"/>
  <c r="E763" i="79"/>
  <c r="J763" i="79"/>
  <c r="F763" i="79"/>
  <c r="D763" i="79"/>
  <c r="K765" i="79"/>
  <c r="I765" i="79"/>
  <c r="E765" i="79"/>
  <c r="J765" i="79"/>
  <c r="F765" i="79"/>
  <c r="D765" i="79"/>
  <c r="K767" i="79"/>
  <c r="I767" i="79"/>
  <c r="E767" i="79"/>
  <c r="J767" i="79"/>
  <c r="F767" i="79"/>
  <c r="D767" i="79"/>
  <c r="K769" i="79"/>
  <c r="I769" i="79"/>
  <c r="E769" i="79"/>
  <c r="J769" i="79"/>
  <c r="F769" i="79"/>
  <c r="D769" i="79"/>
  <c r="K771" i="79"/>
  <c r="I771" i="79"/>
  <c r="E771" i="79"/>
  <c r="J771" i="79"/>
  <c r="F771" i="79"/>
  <c r="D771" i="79"/>
  <c r="K773" i="79"/>
  <c r="I773" i="79"/>
  <c r="E773" i="79"/>
  <c r="J773" i="79"/>
  <c r="F773" i="79"/>
  <c r="D773" i="79"/>
  <c r="K775" i="79"/>
  <c r="I775" i="79"/>
  <c r="E775" i="79"/>
  <c r="J775" i="79"/>
  <c r="F775" i="79"/>
  <c r="D775" i="79"/>
  <c r="K777" i="79"/>
  <c r="I777" i="79"/>
  <c r="E777" i="79"/>
  <c r="J777" i="79"/>
  <c r="F777" i="79"/>
  <c r="D777" i="79"/>
  <c r="K779" i="79"/>
  <c r="I779" i="79"/>
  <c r="E779" i="79"/>
  <c r="J779" i="79"/>
  <c r="F779" i="79"/>
  <c r="D779" i="79"/>
  <c r="K781" i="79"/>
  <c r="I781" i="79"/>
  <c r="E781" i="79"/>
  <c r="J781" i="79"/>
  <c r="F781" i="79"/>
  <c r="D781" i="79"/>
  <c r="K783" i="79"/>
  <c r="I783" i="79"/>
  <c r="E783" i="79"/>
  <c r="J783" i="79"/>
  <c r="F783" i="79"/>
  <c r="D783" i="79"/>
  <c r="K785" i="79"/>
  <c r="I785" i="79"/>
  <c r="E785" i="79"/>
  <c r="J785" i="79"/>
  <c r="F785" i="79"/>
  <c r="D785" i="79"/>
  <c r="K787" i="79"/>
  <c r="I787" i="79"/>
  <c r="E787" i="79"/>
  <c r="J787" i="79"/>
  <c r="F787" i="79"/>
  <c r="D787" i="79"/>
  <c r="K789" i="79"/>
  <c r="I789" i="79"/>
  <c r="E789" i="79"/>
  <c r="J789" i="79"/>
  <c r="F789" i="79"/>
  <c r="D789" i="79"/>
  <c r="K791" i="79"/>
  <c r="I791" i="79"/>
  <c r="E791" i="79"/>
  <c r="J791" i="79"/>
  <c r="F791" i="79"/>
  <c r="D791" i="79"/>
  <c r="K793" i="79"/>
  <c r="I793" i="79"/>
  <c r="E793" i="79"/>
  <c r="J793" i="79"/>
  <c r="F793" i="79"/>
  <c r="D793" i="79"/>
  <c r="K795" i="79"/>
  <c r="I795" i="79"/>
  <c r="E795" i="79"/>
  <c r="J795" i="79"/>
  <c r="F795" i="79"/>
  <c r="D795" i="79"/>
  <c r="K797" i="79"/>
  <c r="I797" i="79"/>
  <c r="E797" i="79"/>
  <c r="J797" i="79"/>
  <c r="F797" i="79"/>
  <c r="D797" i="79"/>
  <c r="K799" i="79"/>
  <c r="I799" i="79"/>
  <c r="E799" i="79"/>
  <c r="J799" i="79"/>
  <c r="F799" i="79"/>
  <c r="D799" i="79"/>
  <c r="K801" i="79"/>
  <c r="I801" i="79"/>
  <c r="E801" i="79"/>
  <c r="J801" i="79"/>
  <c r="F801" i="79"/>
  <c r="D801" i="79"/>
  <c r="K803" i="79"/>
  <c r="I803" i="79"/>
  <c r="E803" i="79"/>
  <c r="J803" i="79"/>
  <c r="F803" i="79"/>
  <c r="D803" i="79"/>
  <c r="K805" i="79"/>
  <c r="I805" i="79"/>
  <c r="E805" i="79"/>
  <c r="J805" i="79"/>
  <c r="F805" i="79"/>
  <c r="D805" i="79"/>
  <c r="K807" i="79"/>
  <c r="I807" i="79"/>
  <c r="E807" i="79"/>
  <c r="J807" i="79"/>
  <c r="F807" i="79"/>
  <c r="D807" i="79"/>
  <c r="K809" i="79"/>
  <c r="I809" i="79"/>
  <c r="E809" i="79"/>
  <c r="J809" i="79"/>
  <c r="F809" i="79"/>
  <c r="D809" i="79"/>
  <c r="K811" i="79"/>
  <c r="I811" i="79"/>
  <c r="E811" i="79"/>
  <c r="J811" i="79"/>
  <c r="F811" i="79"/>
  <c r="D811" i="79"/>
  <c r="K813" i="79"/>
  <c r="I813" i="79"/>
  <c r="E813" i="79"/>
  <c r="J813" i="79"/>
  <c r="F813" i="79"/>
  <c r="D813" i="79"/>
  <c r="K815" i="79"/>
  <c r="I815" i="79"/>
  <c r="E815" i="79"/>
  <c r="J815" i="79"/>
  <c r="F815" i="79"/>
  <c r="D815" i="79"/>
  <c r="K817" i="79"/>
  <c r="I817" i="79"/>
  <c r="E817" i="79"/>
  <c r="J817" i="79"/>
  <c r="F817" i="79"/>
  <c r="D817" i="79"/>
  <c r="K819" i="79"/>
  <c r="I819" i="79"/>
  <c r="E819" i="79"/>
  <c r="J819" i="79"/>
  <c r="F819" i="79"/>
  <c r="D819" i="79"/>
  <c r="K821" i="79"/>
  <c r="I821" i="79"/>
  <c r="E821" i="79"/>
  <c r="J821" i="79"/>
  <c r="F821" i="79"/>
  <c r="D821" i="79"/>
  <c r="K823" i="79"/>
  <c r="I823" i="79"/>
  <c r="E823" i="79"/>
  <c r="J823" i="79"/>
  <c r="F823" i="79"/>
  <c r="D823" i="79"/>
  <c r="K825" i="79"/>
  <c r="I825" i="79"/>
  <c r="E825" i="79"/>
  <c r="J825" i="79"/>
  <c r="F825" i="79"/>
  <c r="D825" i="79"/>
  <c r="K827" i="79"/>
  <c r="I827" i="79"/>
  <c r="E827" i="79"/>
  <c r="J827" i="79"/>
  <c r="F827" i="79"/>
  <c r="D827" i="79"/>
  <c r="K829" i="79"/>
  <c r="I829" i="79"/>
  <c r="E829" i="79"/>
  <c r="J829" i="79"/>
  <c r="F829" i="79"/>
  <c r="D829" i="79"/>
  <c r="K831" i="79"/>
  <c r="I831" i="79"/>
  <c r="E831" i="79"/>
  <c r="J831" i="79"/>
  <c r="F831" i="79"/>
  <c r="D831" i="79"/>
  <c r="K833" i="79"/>
  <c r="I833" i="79"/>
  <c r="E833" i="79"/>
  <c r="J833" i="79"/>
  <c r="F833" i="79"/>
  <c r="D833" i="79"/>
  <c r="K835" i="79"/>
  <c r="I835" i="79"/>
  <c r="E835" i="79"/>
  <c r="J835" i="79"/>
  <c r="F835" i="79"/>
  <c r="D835" i="79"/>
  <c r="K837" i="79"/>
  <c r="I837" i="79"/>
  <c r="E837" i="79"/>
  <c r="J837" i="79"/>
  <c r="F837" i="79"/>
  <c r="D837" i="79"/>
  <c r="K839" i="79"/>
  <c r="I839" i="79"/>
  <c r="E839" i="79"/>
  <c r="J839" i="79"/>
  <c r="F839" i="79"/>
  <c r="D839" i="79"/>
  <c r="K841" i="79"/>
  <c r="I841" i="79"/>
  <c r="E841" i="79"/>
  <c r="J841" i="79"/>
  <c r="F841" i="79"/>
  <c r="D841" i="79"/>
  <c r="K843" i="79"/>
  <c r="I843" i="79"/>
  <c r="E843" i="79"/>
  <c r="J843" i="79"/>
  <c r="F843" i="79"/>
  <c r="D843" i="79"/>
  <c r="K845" i="79"/>
  <c r="I845" i="79"/>
  <c r="E845" i="79"/>
  <c r="J845" i="79"/>
  <c r="F845" i="79"/>
  <c r="D845" i="79"/>
  <c r="K847" i="79"/>
  <c r="I847" i="79"/>
  <c r="E847" i="79"/>
  <c r="J847" i="79"/>
  <c r="F847" i="79"/>
  <c r="D847" i="79"/>
  <c r="K849" i="79"/>
  <c r="I849" i="79"/>
  <c r="E849" i="79"/>
  <c r="J849" i="79"/>
  <c r="F849" i="79"/>
  <c r="D849" i="79"/>
  <c r="K851" i="79"/>
  <c r="I851" i="79"/>
  <c r="E851" i="79"/>
  <c r="J851" i="79"/>
  <c r="F851" i="79"/>
  <c r="D851" i="79"/>
  <c r="K853" i="79"/>
  <c r="I853" i="79"/>
  <c r="E853" i="79"/>
  <c r="J853" i="79"/>
  <c r="F853" i="79"/>
  <c r="D853" i="79"/>
  <c r="K855" i="79"/>
  <c r="I855" i="79"/>
  <c r="E855" i="79"/>
  <c r="J855" i="79"/>
  <c r="F855" i="79"/>
  <c r="D855" i="79"/>
  <c r="K857" i="79"/>
  <c r="I857" i="79"/>
  <c r="E857" i="79"/>
  <c r="J857" i="79"/>
  <c r="F857" i="79"/>
  <c r="D857" i="79"/>
  <c r="K859" i="79"/>
  <c r="I859" i="79"/>
  <c r="E859" i="79"/>
  <c r="J859" i="79"/>
  <c r="F859" i="79"/>
  <c r="D859" i="79"/>
  <c r="K861" i="79"/>
  <c r="I861" i="79"/>
  <c r="E861" i="79"/>
  <c r="J861" i="79"/>
  <c r="F861" i="79"/>
  <c r="D861" i="79"/>
  <c r="K863" i="79"/>
  <c r="I863" i="79"/>
  <c r="E863" i="79"/>
  <c r="J863" i="79"/>
  <c r="F863" i="79"/>
  <c r="D863" i="79"/>
  <c r="K865" i="79"/>
  <c r="I865" i="79"/>
  <c r="E865" i="79"/>
  <c r="J865" i="79"/>
  <c r="F865" i="79"/>
  <c r="D865" i="79"/>
  <c r="K867" i="79"/>
  <c r="I867" i="79"/>
  <c r="E867" i="79"/>
  <c r="J867" i="79"/>
  <c r="F867" i="79"/>
  <c r="D867" i="79"/>
  <c r="K869" i="79"/>
  <c r="I869" i="79"/>
  <c r="E869" i="79"/>
  <c r="J869" i="79"/>
  <c r="F869" i="79"/>
  <c r="D869" i="79"/>
  <c r="K871" i="79"/>
  <c r="I871" i="79"/>
  <c r="E871" i="79"/>
  <c r="J871" i="79"/>
  <c r="F871" i="79"/>
  <c r="D871" i="79"/>
  <c r="K873" i="79"/>
  <c r="I873" i="79"/>
  <c r="E873" i="79"/>
  <c r="J873" i="79"/>
  <c r="F873" i="79"/>
  <c r="D873" i="79"/>
  <c r="K875" i="79"/>
  <c r="I875" i="79"/>
  <c r="E875" i="79"/>
  <c r="J875" i="79"/>
  <c r="F875" i="79"/>
  <c r="D875" i="79"/>
  <c r="K877" i="79"/>
  <c r="I877" i="79"/>
  <c r="E877" i="79"/>
  <c r="J877" i="79"/>
  <c r="F877" i="79"/>
  <c r="D877" i="79"/>
  <c r="K879" i="79"/>
  <c r="I879" i="79"/>
  <c r="E879" i="79"/>
  <c r="J879" i="79"/>
  <c r="F879" i="79"/>
  <c r="D879" i="79"/>
  <c r="K881" i="79"/>
  <c r="I881" i="79"/>
  <c r="E881" i="79"/>
  <c r="J881" i="79"/>
  <c r="F881" i="79"/>
  <c r="D881" i="79"/>
  <c r="K883" i="79"/>
  <c r="I883" i="79"/>
  <c r="E883" i="79"/>
  <c r="J883" i="79"/>
  <c r="F883" i="79"/>
  <c r="D883" i="79"/>
  <c r="K885" i="79"/>
  <c r="I885" i="79"/>
  <c r="E885" i="79"/>
  <c r="J885" i="79"/>
  <c r="F885" i="79"/>
  <c r="D885" i="79"/>
  <c r="K887" i="79"/>
  <c r="I887" i="79"/>
  <c r="E887" i="79"/>
  <c r="J887" i="79"/>
  <c r="F887" i="79"/>
  <c r="D887" i="79"/>
  <c r="K889" i="79"/>
  <c r="I889" i="79"/>
  <c r="E889" i="79"/>
  <c r="J889" i="79"/>
  <c r="F889" i="79"/>
  <c r="D889" i="79"/>
  <c r="K891" i="79"/>
  <c r="I891" i="79"/>
  <c r="E891" i="79"/>
  <c r="J891" i="79"/>
  <c r="F891" i="79"/>
  <c r="D891" i="79"/>
  <c r="K893" i="79"/>
  <c r="I893" i="79"/>
  <c r="E893" i="79"/>
  <c r="J893" i="79"/>
  <c r="F893" i="79"/>
  <c r="D893" i="79"/>
  <c r="K895" i="79"/>
  <c r="I895" i="79"/>
  <c r="E895" i="79"/>
  <c r="J895" i="79"/>
  <c r="F895" i="79"/>
  <c r="D895" i="79"/>
  <c r="K897" i="79"/>
  <c r="I897" i="79"/>
  <c r="E897" i="79"/>
  <c r="J897" i="79"/>
  <c r="F897" i="79"/>
  <c r="D897" i="79"/>
  <c r="K899" i="79"/>
  <c r="I899" i="79"/>
  <c r="E899" i="79"/>
  <c r="J899" i="79"/>
  <c r="F899" i="79"/>
  <c r="D899" i="79"/>
  <c r="K901" i="79"/>
  <c r="I901" i="79"/>
  <c r="E901" i="79"/>
  <c r="J901" i="79"/>
  <c r="F901" i="79"/>
  <c r="D901" i="79"/>
  <c r="K903" i="79"/>
  <c r="I903" i="79"/>
  <c r="E903" i="79"/>
  <c r="J903" i="79"/>
  <c r="F903" i="79"/>
  <c r="D903" i="79"/>
  <c r="K905" i="79"/>
  <c r="I905" i="79"/>
  <c r="E905" i="79"/>
  <c r="J905" i="79"/>
  <c r="F905" i="79"/>
  <c r="D905" i="79"/>
  <c r="K907" i="79"/>
  <c r="I907" i="79"/>
  <c r="E907" i="79"/>
  <c r="J907" i="79"/>
  <c r="F907" i="79"/>
  <c r="D907" i="79"/>
  <c r="K909" i="79"/>
  <c r="I909" i="79"/>
  <c r="E909" i="79"/>
  <c r="J909" i="79"/>
  <c r="F909" i="79"/>
  <c r="D909" i="79"/>
  <c r="K911" i="79"/>
  <c r="I911" i="79"/>
  <c r="E911" i="79"/>
  <c r="J911" i="79"/>
  <c r="F911" i="79"/>
  <c r="D911" i="79"/>
  <c r="K913" i="79"/>
  <c r="I913" i="79"/>
  <c r="E913" i="79"/>
  <c r="J913" i="79"/>
  <c r="F913" i="79"/>
  <c r="D913" i="79"/>
  <c r="K915" i="79"/>
  <c r="I915" i="79"/>
  <c r="E915" i="79"/>
  <c r="J915" i="79"/>
  <c r="F915" i="79"/>
  <c r="D915" i="79"/>
  <c r="K917" i="79"/>
  <c r="I917" i="79"/>
  <c r="E917" i="79"/>
  <c r="J917" i="79"/>
  <c r="F917" i="79"/>
  <c r="D917" i="79"/>
  <c r="K919" i="79"/>
  <c r="I919" i="79"/>
  <c r="E919" i="79"/>
  <c r="J919" i="79"/>
  <c r="F919" i="79"/>
  <c r="D919" i="79"/>
  <c r="K921" i="79"/>
  <c r="I921" i="79"/>
  <c r="E921" i="79"/>
  <c r="J921" i="79"/>
  <c r="F921" i="79"/>
  <c r="D921" i="79"/>
  <c r="K923" i="79"/>
  <c r="I923" i="79"/>
  <c r="E923" i="79"/>
  <c r="J923" i="79"/>
  <c r="F923" i="79"/>
  <c r="D923" i="79"/>
  <c r="K925" i="79"/>
  <c r="I925" i="79"/>
  <c r="E925" i="79"/>
  <c r="J925" i="79"/>
  <c r="F925" i="79"/>
  <c r="D925" i="79"/>
  <c r="K927" i="79"/>
  <c r="I927" i="79"/>
  <c r="E927" i="79"/>
  <c r="J927" i="79"/>
  <c r="F927" i="79"/>
  <c r="D927" i="79"/>
  <c r="K929" i="79"/>
  <c r="I929" i="79"/>
  <c r="E929" i="79"/>
  <c r="J929" i="79"/>
  <c r="F929" i="79"/>
  <c r="D929" i="79"/>
  <c r="K931" i="79"/>
  <c r="I931" i="79"/>
  <c r="E931" i="79"/>
  <c r="J931" i="79"/>
  <c r="F931" i="79"/>
  <c r="D931" i="79"/>
  <c r="K933" i="79"/>
  <c r="I933" i="79"/>
  <c r="E933" i="79"/>
  <c r="J933" i="79"/>
  <c r="F933" i="79"/>
  <c r="D933" i="79"/>
  <c r="K935" i="79"/>
  <c r="I935" i="79"/>
  <c r="E935" i="79"/>
  <c r="J935" i="79"/>
  <c r="F935" i="79"/>
  <c r="D935" i="79"/>
  <c r="K937" i="79"/>
  <c r="I937" i="79"/>
  <c r="E937" i="79"/>
  <c r="J937" i="79"/>
  <c r="F937" i="79"/>
  <c r="D937" i="79"/>
  <c r="K939" i="79"/>
  <c r="I939" i="79"/>
  <c r="E939" i="79"/>
  <c r="J939" i="79"/>
  <c r="F939" i="79"/>
  <c r="D939" i="79"/>
  <c r="K941" i="79"/>
  <c r="I941" i="79"/>
  <c r="E941" i="79"/>
  <c r="J941" i="79"/>
  <c r="F941" i="79"/>
  <c r="D941" i="79"/>
  <c r="K943" i="79"/>
  <c r="I943" i="79"/>
  <c r="E943" i="79"/>
  <c r="J943" i="79"/>
  <c r="F943" i="79"/>
  <c r="D943" i="79"/>
  <c r="K945" i="79"/>
  <c r="I945" i="79"/>
  <c r="E945" i="79"/>
  <c r="J945" i="79"/>
  <c r="F945" i="79"/>
  <c r="D945" i="79"/>
  <c r="K947" i="79"/>
  <c r="I947" i="79"/>
  <c r="E947" i="79"/>
  <c r="J947" i="79"/>
  <c r="F947" i="79"/>
  <c r="D947" i="79"/>
  <c r="K949" i="79"/>
  <c r="I949" i="79"/>
  <c r="E949" i="79"/>
  <c r="J949" i="79"/>
  <c r="F949" i="79"/>
  <c r="D949" i="79"/>
  <c r="K951" i="79"/>
  <c r="I951" i="79"/>
  <c r="E951" i="79"/>
  <c r="J951" i="79"/>
  <c r="F951" i="79"/>
  <c r="D951" i="79"/>
  <c r="K953" i="79"/>
  <c r="I953" i="79"/>
  <c r="E953" i="79"/>
  <c r="J953" i="79"/>
  <c r="F953" i="79"/>
  <c r="D953" i="79"/>
  <c r="K955" i="79"/>
  <c r="I955" i="79"/>
  <c r="E955" i="79"/>
  <c r="J955" i="79"/>
  <c r="F955" i="79"/>
  <c r="D955" i="79"/>
  <c r="K957" i="79"/>
  <c r="I957" i="79"/>
  <c r="E957" i="79"/>
  <c r="J957" i="79"/>
  <c r="F957" i="79"/>
  <c r="D957" i="79"/>
  <c r="K959" i="79"/>
  <c r="I959" i="79"/>
  <c r="E959" i="79"/>
  <c r="J959" i="79"/>
  <c r="F959" i="79"/>
  <c r="D959" i="79"/>
  <c r="K961" i="79"/>
  <c r="I961" i="79"/>
  <c r="E961" i="79"/>
  <c r="J961" i="79"/>
  <c r="F961" i="79"/>
  <c r="D961" i="79"/>
  <c r="K963" i="79"/>
  <c r="I963" i="79"/>
  <c r="E963" i="79"/>
  <c r="J963" i="79"/>
  <c r="F963" i="79"/>
  <c r="D963" i="79"/>
  <c r="K965" i="79"/>
  <c r="I965" i="79"/>
  <c r="E965" i="79"/>
  <c r="J965" i="79"/>
  <c r="F965" i="79"/>
  <c r="D965" i="79"/>
  <c r="K967" i="79"/>
  <c r="I967" i="79"/>
  <c r="E967" i="79"/>
  <c r="J967" i="79"/>
  <c r="F967" i="79"/>
  <c r="D967" i="79"/>
  <c r="K969" i="79"/>
  <c r="I969" i="79"/>
  <c r="E969" i="79"/>
  <c r="J969" i="79"/>
  <c r="F969" i="79"/>
  <c r="D969" i="79"/>
  <c r="K971" i="79"/>
  <c r="I971" i="79"/>
  <c r="E971" i="79"/>
  <c r="J971" i="79"/>
  <c r="F971" i="79"/>
  <c r="D971" i="79"/>
  <c r="K973" i="79"/>
  <c r="I973" i="79"/>
  <c r="E973" i="79"/>
  <c r="J973" i="79"/>
  <c r="F973" i="79"/>
  <c r="D973" i="79"/>
  <c r="K975" i="79"/>
  <c r="I975" i="79"/>
  <c r="E975" i="79"/>
  <c r="J975" i="79"/>
  <c r="F975" i="79"/>
  <c r="D975" i="79"/>
  <c r="K977" i="79"/>
  <c r="I977" i="79"/>
  <c r="E977" i="79"/>
  <c r="J977" i="79"/>
  <c r="F977" i="79"/>
  <c r="D977" i="79"/>
  <c r="K979" i="79"/>
  <c r="I979" i="79"/>
  <c r="E979" i="79"/>
  <c r="J979" i="79"/>
  <c r="F979" i="79"/>
  <c r="D979" i="79"/>
  <c r="K981" i="79"/>
  <c r="I981" i="79"/>
  <c r="E981" i="79"/>
  <c r="J981" i="79"/>
  <c r="F981" i="79"/>
  <c r="D981" i="79"/>
  <c r="K983" i="79"/>
  <c r="I983" i="79"/>
  <c r="E983" i="79"/>
  <c r="J983" i="79"/>
  <c r="F983" i="79"/>
  <c r="D983" i="79"/>
  <c r="K985" i="79"/>
  <c r="I985" i="79"/>
  <c r="E985" i="79"/>
  <c r="J985" i="79"/>
  <c r="F985" i="79"/>
  <c r="D985" i="79"/>
  <c r="K987" i="79"/>
  <c r="I987" i="79"/>
  <c r="E987" i="79"/>
  <c r="J987" i="79"/>
  <c r="F987" i="79"/>
  <c r="D987" i="79"/>
  <c r="K989" i="79"/>
  <c r="I989" i="79"/>
  <c r="E989" i="79"/>
  <c r="J989" i="79"/>
  <c r="F989" i="79"/>
  <c r="D989" i="79"/>
  <c r="K991" i="79"/>
  <c r="I991" i="79"/>
  <c r="E991" i="79"/>
  <c r="J991" i="79"/>
  <c r="F991" i="79"/>
  <c r="D991" i="79"/>
  <c r="K993" i="79"/>
  <c r="I993" i="79"/>
  <c r="E993" i="79"/>
  <c r="J993" i="79"/>
  <c r="F993" i="79"/>
  <c r="D993" i="79"/>
  <c r="K995" i="79"/>
  <c r="I995" i="79"/>
  <c r="E995" i="79"/>
  <c r="J995" i="79"/>
  <c r="F995" i="79"/>
  <c r="D995" i="79"/>
  <c r="K997" i="79"/>
  <c r="I997" i="79"/>
  <c r="E997" i="79"/>
  <c r="J997" i="79"/>
  <c r="F997" i="79"/>
  <c r="D997" i="79"/>
  <c r="K999" i="79"/>
  <c r="I999" i="79"/>
  <c r="E999" i="79"/>
  <c r="J999" i="79"/>
  <c r="F999" i="79"/>
  <c r="D999" i="79"/>
  <c r="K1002" i="79"/>
  <c r="I1002" i="79"/>
  <c r="E1002" i="79"/>
  <c r="J1002" i="79"/>
  <c r="F1002" i="79"/>
  <c r="D1002" i="79"/>
  <c r="K1004" i="79"/>
  <c r="I1004" i="79"/>
  <c r="E1004" i="79"/>
  <c r="J1004" i="79"/>
  <c r="F1004" i="79"/>
  <c r="D1004" i="79"/>
  <c r="K1006" i="79"/>
  <c r="I1006" i="79"/>
  <c r="E1006" i="79"/>
  <c r="J1006" i="79"/>
  <c r="F1006" i="79"/>
  <c r="D1006" i="79"/>
  <c r="K1008" i="79"/>
  <c r="I1008" i="79"/>
  <c r="E1008" i="79"/>
  <c r="J1008" i="79"/>
  <c r="F1008" i="79"/>
  <c r="D1008" i="79"/>
  <c r="K1010" i="79"/>
  <c r="I1010" i="79"/>
  <c r="E1010" i="79"/>
  <c r="J1010" i="79"/>
  <c r="F1010" i="79"/>
  <c r="D1010" i="79"/>
  <c r="K1012" i="79"/>
  <c r="I1012" i="79"/>
  <c r="E1012" i="79"/>
  <c r="J1012" i="79"/>
  <c r="F1012" i="79"/>
  <c r="D1012" i="79"/>
  <c r="K1014" i="79"/>
  <c r="I1014" i="79"/>
  <c r="E1014" i="79"/>
  <c r="J1014" i="79"/>
  <c r="F1014" i="79"/>
  <c r="D1014" i="79"/>
  <c r="K1016" i="79"/>
  <c r="I1016" i="79"/>
  <c r="E1016" i="79"/>
  <c r="J1016" i="79"/>
  <c r="F1016" i="79"/>
  <c r="D1016" i="79"/>
  <c r="K1018" i="79"/>
  <c r="I1018" i="79"/>
  <c r="E1018" i="79"/>
  <c r="J1018" i="79"/>
  <c r="F1018" i="79"/>
  <c r="D1018" i="79"/>
  <c r="K1020" i="79"/>
  <c r="I1020" i="79"/>
  <c r="E1020" i="79"/>
  <c r="J1020" i="79"/>
  <c r="F1020" i="79"/>
  <c r="D1020" i="79"/>
  <c r="K1022" i="79"/>
  <c r="I1022" i="79"/>
  <c r="E1022" i="79"/>
  <c r="J1022" i="79"/>
  <c r="F1022" i="79"/>
  <c r="D1022" i="79"/>
  <c r="K1024" i="79"/>
  <c r="I1024" i="79"/>
  <c r="E1024" i="79"/>
  <c r="J1024" i="79"/>
  <c r="F1024" i="79"/>
  <c r="D1024" i="79"/>
  <c r="K1026" i="79"/>
  <c r="I1026" i="79"/>
  <c r="E1026" i="79"/>
  <c r="J1026" i="79"/>
  <c r="F1026" i="79"/>
  <c r="D1026" i="79"/>
  <c r="K1028" i="79"/>
  <c r="I1028" i="79"/>
  <c r="E1028" i="79"/>
  <c r="J1028" i="79"/>
  <c r="F1028" i="79"/>
  <c r="D1028" i="79"/>
  <c r="K1030" i="79"/>
  <c r="I1030" i="79"/>
  <c r="E1030" i="79"/>
  <c r="J1030" i="79"/>
  <c r="F1030" i="79"/>
  <c r="D1030" i="79"/>
  <c r="K1035" i="79"/>
  <c r="I1035" i="79"/>
  <c r="E1035" i="79"/>
  <c r="J1035" i="79"/>
  <c r="F1035" i="79"/>
  <c r="D1035" i="79"/>
  <c r="K1037" i="79"/>
  <c r="I1037" i="79"/>
  <c r="E1037" i="79"/>
  <c r="J1037" i="79"/>
  <c r="F1037" i="79"/>
  <c r="D1037" i="79"/>
  <c r="K1039" i="79"/>
  <c r="I1039" i="79"/>
  <c r="E1039" i="79"/>
  <c r="J1039" i="79"/>
  <c r="F1039" i="79"/>
  <c r="D1039" i="79"/>
  <c r="K1041" i="79"/>
  <c r="I1041" i="79"/>
  <c r="E1041" i="79"/>
  <c r="J1041" i="79"/>
  <c r="F1041" i="79"/>
  <c r="D1041" i="79"/>
  <c r="K1043" i="79"/>
  <c r="I1043" i="79"/>
  <c r="E1043" i="79"/>
  <c r="J1043" i="79"/>
  <c r="F1043" i="79"/>
  <c r="D1043" i="79"/>
  <c r="K1045" i="79"/>
  <c r="I1045" i="79"/>
  <c r="E1045" i="79"/>
  <c r="J1045" i="79"/>
  <c r="F1045" i="79"/>
  <c r="D1045" i="79"/>
  <c r="K1047" i="79"/>
  <c r="I1047" i="79"/>
  <c r="E1047" i="79"/>
  <c r="J1047" i="79"/>
  <c r="F1047" i="79"/>
  <c r="D1047" i="79"/>
  <c r="K1049" i="79"/>
  <c r="I1049" i="79"/>
  <c r="E1049" i="79"/>
  <c r="J1049" i="79"/>
  <c r="F1049" i="79"/>
  <c r="D1049" i="79"/>
  <c r="K1051" i="79"/>
  <c r="I1051" i="79"/>
  <c r="E1051" i="79"/>
  <c r="J1051" i="79"/>
  <c r="F1051" i="79"/>
  <c r="D1051" i="79"/>
  <c r="K1053" i="79"/>
  <c r="I1053" i="79"/>
  <c r="E1053" i="79"/>
  <c r="J1053" i="79"/>
  <c r="F1053" i="79"/>
  <c r="D1053" i="79"/>
  <c r="K1055" i="79"/>
  <c r="I1055" i="79"/>
  <c r="E1055" i="79"/>
  <c r="J1055" i="79"/>
  <c r="F1055" i="79"/>
  <c r="D1055" i="79"/>
  <c r="K1057" i="79"/>
  <c r="I1057" i="79"/>
  <c r="E1057" i="79"/>
  <c r="J1057" i="79"/>
  <c r="F1057" i="79"/>
  <c r="D1057" i="79"/>
  <c r="K1059" i="79"/>
  <c r="I1059" i="79"/>
  <c r="E1059" i="79"/>
  <c r="J1059" i="79"/>
  <c r="F1059" i="79"/>
  <c r="D1059" i="79"/>
  <c r="K1061" i="79"/>
  <c r="I1061" i="79"/>
  <c r="E1061" i="79"/>
  <c r="J1061" i="79"/>
  <c r="F1061" i="79"/>
  <c r="D1061" i="79"/>
  <c r="K1063" i="79"/>
  <c r="I1063" i="79"/>
  <c r="E1063" i="79"/>
  <c r="J1063" i="79"/>
  <c r="F1063" i="79"/>
  <c r="D1063" i="79"/>
  <c r="K1065" i="79"/>
  <c r="I1065" i="79"/>
  <c r="E1065" i="79"/>
  <c r="J1065" i="79"/>
  <c r="F1065" i="79"/>
  <c r="D1065" i="79"/>
  <c r="K1067" i="79"/>
  <c r="I1067" i="79"/>
  <c r="E1067" i="79"/>
  <c r="J1067" i="79"/>
  <c r="F1067" i="79"/>
  <c r="D1067" i="79"/>
  <c r="K1069" i="79"/>
  <c r="I1069" i="79"/>
  <c r="E1069" i="79"/>
  <c r="J1069" i="79"/>
  <c r="F1069" i="79"/>
  <c r="D1069" i="79"/>
  <c r="K1071" i="79"/>
  <c r="I1071" i="79"/>
  <c r="E1071" i="79"/>
  <c r="J1071" i="79"/>
  <c r="F1071" i="79"/>
  <c r="D1071" i="79"/>
  <c r="K1073" i="79"/>
  <c r="I1073" i="79"/>
  <c r="E1073" i="79"/>
  <c r="J1073" i="79"/>
  <c r="F1073" i="79"/>
  <c r="D1073" i="79"/>
  <c r="K1075" i="79"/>
  <c r="I1075" i="79"/>
  <c r="E1075" i="79"/>
  <c r="J1075" i="79"/>
  <c r="F1075" i="79"/>
  <c r="D1075" i="79"/>
  <c r="K1077" i="79"/>
  <c r="I1077" i="79"/>
  <c r="E1077" i="79"/>
  <c r="J1077" i="79"/>
  <c r="F1077" i="79"/>
  <c r="D1077" i="79"/>
  <c r="K1079" i="79"/>
  <c r="I1079" i="79"/>
  <c r="E1079" i="79"/>
  <c r="J1079" i="79"/>
  <c r="F1079" i="79"/>
  <c r="D1079" i="79"/>
  <c r="K1081" i="79"/>
  <c r="I1081" i="79"/>
  <c r="E1081" i="79"/>
  <c r="J1081" i="79"/>
  <c r="F1081" i="79"/>
  <c r="D1081" i="79"/>
  <c r="K1083" i="79"/>
  <c r="I1083" i="79"/>
  <c r="E1083" i="79"/>
  <c r="J1083" i="79"/>
  <c r="F1083" i="79"/>
  <c r="D1083" i="79"/>
  <c r="K1085" i="79"/>
  <c r="I1085" i="79"/>
  <c r="E1085" i="79"/>
  <c r="J1085" i="79"/>
  <c r="F1085" i="79"/>
  <c r="D1085" i="79"/>
  <c r="K1087" i="79"/>
  <c r="I1087" i="79"/>
  <c r="E1087" i="79"/>
  <c r="J1087" i="79"/>
  <c r="F1087" i="79"/>
  <c r="D1087" i="79"/>
  <c r="K1089" i="79"/>
  <c r="I1089" i="79"/>
  <c r="E1089" i="79"/>
  <c r="J1089" i="79"/>
  <c r="F1089" i="79"/>
  <c r="D1089" i="79"/>
  <c r="K1091" i="79"/>
  <c r="I1091" i="79"/>
  <c r="E1091" i="79"/>
  <c r="J1091" i="79"/>
  <c r="F1091" i="79"/>
  <c r="D1091" i="79"/>
  <c r="K1093" i="79"/>
  <c r="I1093" i="79"/>
  <c r="E1093" i="79"/>
  <c r="J1093" i="79"/>
  <c r="F1093" i="79"/>
  <c r="D1093" i="79"/>
  <c r="K1095" i="79"/>
  <c r="I1095" i="79"/>
  <c r="E1095" i="79"/>
  <c r="J1095" i="79"/>
  <c r="F1095" i="79"/>
  <c r="D1095" i="79"/>
  <c r="K1097" i="79"/>
  <c r="I1097" i="79"/>
  <c r="E1097" i="79"/>
  <c r="J1097" i="79"/>
  <c r="F1097" i="79"/>
  <c r="D1097" i="79"/>
  <c r="K1099" i="79"/>
  <c r="I1099" i="79"/>
  <c r="E1099" i="79"/>
  <c r="J1099" i="79"/>
  <c r="F1099" i="79"/>
  <c r="D1099" i="79"/>
  <c r="K1101" i="79"/>
  <c r="I1101" i="79"/>
  <c r="E1101" i="79"/>
  <c r="J1101" i="79"/>
  <c r="F1101" i="79"/>
  <c r="D1101" i="79"/>
  <c r="K1103" i="79"/>
  <c r="I1103" i="79"/>
  <c r="E1103" i="79"/>
  <c r="J1103" i="79"/>
  <c r="F1103" i="79"/>
  <c r="D1103" i="79"/>
  <c r="K1105" i="79"/>
  <c r="I1105" i="79"/>
  <c r="E1105" i="79"/>
  <c r="J1105" i="79"/>
  <c r="F1105" i="79"/>
  <c r="D1105" i="79"/>
  <c r="K1107" i="79"/>
  <c r="I1107" i="79"/>
  <c r="E1107" i="79"/>
  <c r="J1107" i="79"/>
  <c r="F1107" i="79"/>
  <c r="D1107" i="79"/>
  <c r="K1109" i="79"/>
  <c r="I1109" i="79"/>
  <c r="E1109" i="79"/>
  <c r="J1109" i="79"/>
  <c r="F1109" i="79"/>
  <c r="D1109" i="79"/>
  <c r="K1111" i="79"/>
  <c r="I1111" i="79"/>
  <c r="E1111" i="79"/>
  <c r="J1111" i="79"/>
  <c r="F1111" i="79"/>
  <c r="D1111" i="79"/>
  <c r="K1113" i="79"/>
  <c r="I1113" i="79"/>
  <c r="E1113" i="79"/>
  <c r="J1113" i="79"/>
  <c r="F1113" i="79"/>
  <c r="D1113" i="79"/>
  <c r="K1115" i="79"/>
  <c r="I1115" i="79"/>
  <c r="E1115" i="79"/>
  <c r="J1115" i="79"/>
  <c r="F1115" i="79"/>
  <c r="D1115" i="79"/>
  <c r="K1117" i="79"/>
  <c r="I1117" i="79"/>
  <c r="E1117" i="79"/>
  <c r="J1117" i="79"/>
  <c r="F1117" i="79"/>
  <c r="D1117" i="79"/>
  <c r="K1119" i="79"/>
  <c r="I1119" i="79"/>
  <c r="E1119" i="79"/>
  <c r="J1119" i="79"/>
  <c r="F1119" i="79"/>
  <c r="D1119" i="79"/>
  <c r="K1121" i="79"/>
  <c r="I1121" i="79"/>
  <c r="E1121" i="79"/>
  <c r="J1121" i="79"/>
  <c r="F1121" i="79"/>
  <c r="D1121" i="79"/>
  <c r="K1123" i="79"/>
  <c r="I1123" i="79"/>
  <c r="E1123" i="79"/>
  <c r="J1123" i="79"/>
  <c r="F1123" i="79"/>
  <c r="D1123" i="79"/>
  <c r="K1125" i="79"/>
  <c r="I1125" i="79"/>
  <c r="E1125" i="79"/>
  <c r="J1125" i="79"/>
  <c r="F1125" i="79"/>
  <c r="D1125" i="79"/>
  <c r="K1127" i="79"/>
  <c r="I1127" i="79"/>
  <c r="E1127" i="79"/>
  <c r="J1127" i="79"/>
  <c r="F1127" i="79"/>
  <c r="D1127" i="79"/>
  <c r="K1129" i="79"/>
  <c r="I1129" i="79"/>
  <c r="E1129" i="79"/>
  <c r="J1129" i="79"/>
  <c r="F1129" i="79"/>
  <c r="D1129" i="79"/>
  <c r="K1131" i="79"/>
  <c r="I1131" i="79"/>
  <c r="E1131" i="79"/>
  <c r="J1131" i="79"/>
  <c r="F1131" i="79"/>
  <c r="D1131" i="79"/>
  <c r="K1133" i="79"/>
  <c r="I1133" i="79"/>
  <c r="E1133" i="79"/>
  <c r="J1133" i="79"/>
  <c r="F1133" i="79"/>
  <c r="D1133" i="79"/>
  <c r="K1135" i="79"/>
  <c r="I1135" i="79"/>
  <c r="E1135" i="79"/>
  <c r="J1135" i="79"/>
  <c r="F1135" i="79"/>
  <c r="D1135" i="79"/>
  <c r="K1137" i="79"/>
  <c r="I1137" i="79"/>
  <c r="E1137" i="79"/>
  <c r="J1137" i="79"/>
  <c r="F1137" i="79"/>
  <c r="D1137" i="79"/>
  <c r="K1139" i="79"/>
  <c r="I1139" i="79"/>
  <c r="E1139" i="79"/>
  <c r="J1139" i="79"/>
  <c r="F1139" i="79"/>
  <c r="D1139" i="79"/>
  <c r="K1141" i="79"/>
  <c r="I1141" i="79"/>
  <c r="E1141" i="79"/>
  <c r="J1141" i="79"/>
  <c r="F1141" i="79"/>
  <c r="D1141" i="79"/>
  <c r="K1143" i="79"/>
  <c r="I1143" i="79"/>
  <c r="E1143" i="79"/>
  <c r="J1143" i="79"/>
  <c r="F1143" i="79"/>
  <c r="D1143" i="79"/>
  <c r="K1145" i="79"/>
  <c r="I1145" i="79"/>
  <c r="E1145" i="79"/>
  <c r="J1145" i="79"/>
  <c r="F1145" i="79"/>
  <c r="D1145" i="79"/>
  <c r="K1147" i="79"/>
  <c r="I1147" i="79"/>
  <c r="E1147" i="79"/>
  <c r="J1147" i="79"/>
  <c r="F1147" i="79"/>
  <c r="D1147" i="79"/>
  <c r="K1149" i="79"/>
  <c r="I1149" i="79"/>
  <c r="E1149" i="79"/>
  <c r="J1149" i="79"/>
  <c r="F1149" i="79"/>
  <c r="D1149" i="79"/>
  <c r="K1151" i="79"/>
  <c r="I1151" i="79"/>
  <c r="E1151" i="79"/>
  <c r="J1151" i="79"/>
  <c r="F1151" i="79"/>
  <c r="D1151" i="79"/>
  <c r="K1153" i="79"/>
  <c r="I1153" i="79"/>
  <c r="E1153" i="79"/>
  <c r="J1153" i="79"/>
  <c r="F1153" i="79"/>
  <c r="D1153" i="79"/>
  <c r="K1155" i="79"/>
  <c r="I1155" i="79"/>
  <c r="E1155" i="79"/>
  <c r="J1155" i="79"/>
  <c r="F1155" i="79"/>
  <c r="D1155" i="79"/>
  <c r="K1157" i="79"/>
  <c r="I1157" i="79"/>
  <c r="E1157" i="79"/>
  <c r="J1157" i="79"/>
  <c r="F1157" i="79"/>
  <c r="D1157" i="79"/>
  <c r="K1159" i="79"/>
  <c r="I1159" i="79"/>
  <c r="E1159" i="79"/>
  <c r="J1159" i="79"/>
  <c r="F1159" i="79"/>
  <c r="D1159" i="79"/>
  <c r="K1161" i="79"/>
  <c r="I1161" i="79"/>
  <c r="E1161" i="79"/>
  <c r="J1161" i="79"/>
  <c r="F1161" i="79"/>
  <c r="D1161" i="79"/>
  <c r="K1163" i="79"/>
  <c r="I1163" i="79"/>
  <c r="E1163" i="79"/>
  <c r="J1163" i="79"/>
  <c r="F1163" i="79"/>
  <c r="D1163" i="79"/>
  <c r="K1165" i="79"/>
  <c r="I1165" i="79"/>
  <c r="E1165" i="79"/>
  <c r="J1165" i="79"/>
  <c r="F1165" i="79"/>
  <c r="D1165" i="79"/>
  <c r="K1167" i="79"/>
  <c r="I1167" i="79"/>
  <c r="E1167" i="79"/>
  <c r="J1167" i="79"/>
  <c r="F1167" i="79"/>
  <c r="D1167" i="79"/>
  <c r="K1169" i="79"/>
  <c r="I1169" i="79"/>
  <c r="E1169" i="79"/>
  <c r="J1169" i="79"/>
  <c r="F1169" i="79"/>
  <c r="D1169" i="79"/>
  <c r="K1171" i="79"/>
  <c r="I1171" i="79"/>
  <c r="E1171" i="79"/>
  <c r="J1171" i="79"/>
  <c r="F1171" i="79"/>
  <c r="D1171" i="79"/>
  <c r="K1173" i="79"/>
  <c r="I1173" i="79"/>
  <c r="E1173" i="79"/>
  <c r="J1173" i="79"/>
  <c r="F1173" i="79"/>
  <c r="D1173" i="79"/>
  <c r="O1181" i="79"/>
  <c r="K1181" i="79"/>
  <c r="I1181" i="79"/>
  <c r="E1181" i="79"/>
  <c r="J1181" i="79"/>
  <c r="F1181" i="79"/>
  <c r="D1181" i="79"/>
  <c r="K1183" i="79"/>
  <c r="I1183" i="79"/>
  <c r="E1183" i="79"/>
  <c r="J1183" i="79"/>
  <c r="F1183" i="79"/>
  <c r="D1183" i="79"/>
  <c r="K1185" i="79"/>
  <c r="I1185" i="79"/>
  <c r="E1185" i="79"/>
  <c r="J1185" i="79"/>
  <c r="F1185" i="79"/>
  <c r="D1185" i="79"/>
  <c r="K1187" i="79"/>
  <c r="I1187" i="79"/>
  <c r="E1187" i="79"/>
  <c r="J1187" i="79"/>
  <c r="F1187" i="79"/>
  <c r="D1187" i="79"/>
  <c r="K1189" i="79"/>
  <c r="I1189" i="79"/>
  <c r="E1189" i="79"/>
  <c r="J1189" i="79"/>
  <c r="F1189" i="79"/>
  <c r="D1189" i="79"/>
  <c r="K1191" i="79"/>
  <c r="I1191" i="79"/>
  <c r="E1191" i="79"/>
  <c r="J1191" i="79"/>
  <c r="F1191" i="79"/>
  <c r="D1191" i="79"/>
  <c r="K1198" i="79"/>
  <c r="I1198" i="79"/>
  <c r="E1198" i="79"/>
  <c r="J1198" i="79"/>
  <c r="F1198" i="79"/>
  <c r="D1198" i="79"/>
  <c r="K1200" i="79"/>
  <c r="I1200" i="79"/>
  <c r="E1200" i="79"/>
  <c r="J1200" i="79"/>
  <c r="F1200" i="79"/>
  <c r="D1200" i="79"/>
  <c r="K1202" i="79"/>
  <c r="I1202" i="79"/>
  <c r="E1202" i="79"/>
  <c r="J1202" i="79"/>
  <c r="F1202" i="79"/>
  <c r="D1202" i="79"/>
  <c r="K1204" i="79"/>
  <c r="I1204" i="79"/>
  <c r="E1204" i="79"/>
  <c r="J1204" i="79"/>
  <c r="F1204" i="79"/>
  <c r="D1204" i="79"/>
  <c r="K1206" i="79"/>
  <c r="I1206" i="79"/>
  <c r="E1206" i="79"/>
  <c r="J1206" i="79"/>
  <c r="F1206" i="79"/>
  <c r="D1206" i="79"/>
  <c r="K1208" i="79"/>
  <c r="I1208" i="79"/>
  <c r="E1208" i="79"/>
  <c r="J1208" i="79"/>
  <c r="F1208" i="79"/>
  <c r="D1208" i="79"/>
  <c r="K1213" i="79"/>
  <c r="I1213" i="79"/>
  <c r="E1213" i="79"/>
  <c r="J1213" i="79"/>
  <c r="F1213" i="79"/>
  <c r="D1213" i="79"/>
  <c r="K1215" i="79"/>
  <c r="I1215" i="79"/>
  <c r="E1215" i="79"/>
  <c r="J1215" i="79"/>
  <c r="F1215" i="79"/>
  <c r="D1215" i="79"/>
  <c r="K1217" i="79"/>
  <c r="I1217" i="79"/>
  <c r="E1217" i="79"/>
  <c r="J1217" i="79"/>
  <c r="F1217" i="79"/>
  <c r="D1217" i="79"/>
  <c r="K1219" i="79"/>
  <c r="I1219" i="79"/>
  <c r="E1219" i="79"/>
  <c r="J1219" i="79"/>
  <c r="F1219" i="79"/>
  <c r="D1219" i="79"/>
  <c r="K1221" i="79"/>
  <c r="I1221" i="79"/>
  <c r="E1221" i="79"/>
  <c r="J1221" i="79"/>
  <c r="F1221" i="79"/>
  <c r="D1221" i="79"/>
  <c r="K1226" i="79"/>
  <c r="I1226" i="79"/>
  <c r="E1226" i="79"/>
  <c r="J1226" i="79"/>
  <c r="F1226" i="79"/>
  <c r="D1226" i="79"/>
  <c r="K1228" i="79"/>
  <c r="I1228" i="79"/>
  <c r="E1228" i="79"/>
  <c r="J1228" i="79"/>
  <c r="F1228" i="79"/>
  <c r="D1228" i="79"/>
  <c r="K1230" i="79"/>
  <c r="I1230" i="79"/>
  <c r="E1230" i="79"/>
  <c r="J1230" i="79"/>
  <c r="F1230" i="79"/>
  <c r="D1230" i="79"/>
  <c r="K1232" i="79"/>
  <c r="I1232" i="79"/>
  <c r="E1232" i="79"/>
  <c r="J1232" i="79"/>
  <c r="F1232" i="79"/>
  <c r="D1232" i="79"/>
  <c r="K1234" i="79"/>
  <c r="I1234" i="79"/>
  <c r="E1234" i="79"/>
  <c r="J1234" i="79"/>
  <c r="F1234" i="79"/>
  <c r="D1234" i="79"/>
  <c r="K1236" i="79"/>
  <c r="I1236" i="79"/>
  <c r="E1236" i="79"/>
  <c r="J1236" i="79"/>
  <c r="F1236" i="79"/>
  <c r="D1236" i="79"/>
  <c r="K1242" i="79"/>
  <c r="I1242" i="79"/>
  <c r="E1242" i="79"/>
  <c r="J1242" i="79"/>
  <c r="F1242" i="79"/>
  <c r="D1242" i="79"/>
  <c r="K1244" i="79"/>
  <c r="I1244" i="79"/>
  <c r="E1244" i="79"/>
  <c r="J1244" i="79"/>
  <c r="F1244" i="79"/>
  <c r="D1244" i="79"/>
  <c r="K1246" i="79"/>
  <c r="I1246" i="79"/>
  <c r="E1246" i="79"/>
  <c r="J1246" i="79"/>
  <c r="F1246" i="79"/>
  <c r="D1246" i="79"/>
  <c r="K1248" i="79"/>
  <c r="I1248" i="79"/>
  <c r="E1248" i="79"/>
  <c r="J1248" i="79"/>
  <c r="F1248" i="79"/>
  <c r="D1248" i="79"/>
  <c r="K1250" i="79"/>
  <c r="I1250" i="79"/>
  <c r="E1250" i="79"/>
  <c r="J1250" i="79"/>
  <c r="F1250" i="79"/>
  <c r="D1250" i="79"/>
  <c r="K1252" i="79"/>
  <c r="I1252" i="79"/>
  <c r="E1252" i="79"/>
  <c r="J1252" i="79"/>
  <c r="F1252" i="79"/>
  <c r="D1252" i="79"/>
  <c r="D29" i="78"/>
  <c r="C29" i="78"/>
  <c r="B27" i="78"/>
  <c r="D27" i="78"/>
  <c r="C27" i="78"/>
  <c r="D137" i="78"/>
  <c r="C137" i="78"/>
  <c r="D135" i="78"/>
  <c r="C135" i="78"/>
  <c r="D133" i="78"/>
  <c r="C133" i="78"/>
  <c r="D131" i="78"/>
  <c r="C131" i="78"/>
  <c r="D129" i="78"/>
  <c r="C129" i="78"/>
  <c r="D127" i="78"/>
  <c r="C127" i="78"/>
  <c r="D125" i="78"/>
  <c r="C125" i="78"/>
  <c r="D123" i="78"/>
  <c r="C123" i="78"/>
  <c r="D121" i="78"/>
  <c r="C121" i="78"/>
  <c r="D119" i="78"/>
  <c r="C119" i="78"/>
  <c r="D117" i="78"/>
  <c r="C117" i="78"/>
  <c r="D115" i="78"/>
  <c r="C115" i="78"/>
  <c r="D113" i="78"/>
  <c r="C113" i="78"/>
  <c r="D111" i="78"/>
  <c r="C111" i="78"/>
  <c r="D109" i="78"/>
  <c r="C109" i="78"/>
  <c r="D107" i="78"/>
  <c r="C107" i="78"/>
  <c r="D105" i="78"/>
  <c r="C105" i="78"/>
  <c r="D103" i="78"/>
  <c r="C103" i="78"/>
  <c r="D101" i="78"/>
  <c r="C101" i="78"/>
  <c r="D99" i="78"/>
  <c r="C99" i="78"/>
  <c r="D97" i="78"/>
  <c r="C97" i="78"/>
  <c r="D95" i="78"/>
  <c r="C95" i="78"/>
  <c r="D93" i="78"/>
  <c r="C93" i="78"/>
  <c r="D91" i="78"/>
  <c r="C91" i="78"/>
  <c r="D89" i="78"/>
  <c r="C89" i="78"/>
  <c r="D87" i="78"/>
  <c r="C87" i="78"/>
  <c r="D85" i="78"/>
  <c r="C85" i="78"/>
  <c r="D83" i="78"/>
  <c r="C83" i="78"/>
  <c r="D81" i="78"/>
  <c r="C81" i="78"/>
  <c r="D79" i="78"/>
  <c r="C79" i="78"/>
  <c r="D77" i="78"/>
  <c r="C77" i="78"/>
  <c r="D75" i="78"/>
  <c r="C75" i="78"/>
  <c r="D73" i="78"/>
  <c r="C73" i="78"/>
  <c r="D71" i="78"/>
  <c r="C71" i="78"/>
  <c r="D69" i="78"/>
  <c r="C69" i="78"/>
  <c r="D67" i="78"/>
  <c r="C67" i="78"/>
  <c r="D65" i="78"/>
  <c r="C65" i="78"/>
  <c r="D63" i="78"/>
  <c r="C63" i="78"/>
  <c r="D61" i="78"/>
  <c r="C61" i="78"/>
  <c r="D59" i="78"/>
  <c r="C59" i="78"/>
  <c r="D57" i="78"/>
  <c r="C57" i="78"/>
  <c r="D55" i="78"/>
  <c r="C55" i="78"/>
  <c r="D53" i="78"/>
  <c r="C53" i="78"/>
  <c r="D51" i="78"/>
  <c r="C51" i="78"/>
  <c r="D49" i="78"/>
  <c r="C49" i="78"/>
  <c r="D47" i="78"/>
  <c r="C47" i="78"/>
  <c r="D45" i="78"/>
  <c r="C45" i="78"/>
  <c r="D43" i="78"/>
  <c r="C43" i="78"/>
  <c r="B41" i="78"/>
  <c r="D41" i="78"/>
  <c r="C41" i="78"/>
  <c r="B39" i="78"/>
  <c r="D39" i="78"/>
  <c r="C39" i="78"/>
  <c r="B37" i="78"/>
  <c r="D37" i="78"/>
  <c r="C37" i="78"/>
  <c r="D35" i="78"/>
  <c r="C35" i="78"/>
  <c r="O33" i="78"/>
  <c r="D33" i="78"/>
  <c r="C33" i="78"/>
  <c r="D180" i="78"/>
  <c r="C180" i="78"/>
  <c r="D178" i="78"/>
  <c r="C178" i="78"/>
  <c r="D176" i="78"/>
  <c r="C176" i="78"/>
  <c r="B174" i="78"/>
  <c r="D174" i="78"/>
  <c r="C174" i="78"/>
  <c r="B172" i="78"/>
  <c r="D172" i="78"/>
  <c r="C172" i="78"/>
  <c r="D170" i="78"/>
  <c r="C170" i="78"/>
  <c r="B168" i="78"/>
  <c r="D168" i="78"/>
  <c r="C168" i="78"/>
  <c r="B166" i="78"/>
  <c r="D166" i="78"/>
  <c r="C166" i="78"/>
  <c r="B164" i="78"/>
  <c r="D164" i="78"/>
  <c r="C164" i="78"/>
  <c r="D184" i="78"/>
  <c r="C184" i="78"/>
  <c r="D239" i="78"/>
  <c r="C239" i="78"/>
  <c r="D237" i="78"/>
  <c r="C237" i="78"/>
  <c r="D235" i="78"/>
  <c r="C235" i="78"/>
  <c r="D233" i="78"/>
  <c r="C233" i="78"/>
  <c r="D231" i="78"/>
  <c r="C231" i="78"/>
  <c r="D229" i="78"/>
  <c r="C229" i="78"/>
  <c r="D227" i="78"/>
  <c r="C227" i="78"/>
  <c r="D225" i="78"/>
  <c r="C225" i="78"/>
  <c r="D223" i="78"/>
  <c r="C223" i="78"/>
  <c r="D221" i="78"/>
  <c r="C221" i="78"/>
  <c r="D219" i="78"/>
  <c r="C219" i="78"/>
  <c r="D217" i="78"/>
  <c r="C217" i="78"/>
  <c r="D215" i="78"/>
  <c r="C215" i="78"/>
  <c r="D213" i="78"/>
  <c r="C213" i="78"/>
  <c r="B211" i="78"/>
  <c r="D211" i="78"/>
  <c r="C211" i="78"/>
  <c r="D209" i="78"/>
  <c r="C209" i="78"/>
  <c r="D205" i="78"/>
  <c r="C205" i="78"/>
  <c r="D203" i="78"/>
  <c r="C203" i="78"/>
  <c r="D201" i="78"/>
  <c r="C201" i="78"/>
  <c r="D199" i="78"/>
  <c r="C199" i="78"/>
  <c r="D197" i="78"/>
  <c r="C197" i="78"/>
  <c r="D195" i="78"/>
  <c r="C195" i="78"/>
  <c r="D193" i="78"/>
  <c r="C193" i="78"/>
  <c r="D191" i="78"/>
  <c r="C191" i="78"/>
  <c r="D189" i="78"/>
  <c r="C189" i="78"/>
  <c r="D187" i="78"/>
  <c r="C187" i="78"/>
  <c r="D185" i="78"/>
  <c r="C185" i="78"/>
  <c r="D247" i="78"/>
  <c r="C247" i="78"/>
  <c r="O245" i="78"/>
  <c r="D245" i="78"/>
  <c r="C245" i="78"/>
  <c r="B258" i="78"/>
  <c r="D258" i="78"/>
  <c r="C258" i="78"/>
  <c r="B256" i="78"/>
  <c r="D256" i="78"/>
  <c r="C256" i="78"/>
  <c r="B254" i="78"/>
  <c r="D254" i="78"/>
  <c r="C254" i="78"/>
  <c r="B252" i="78"/>
  <c r="D252" i="78"/>
  <c r="C252" i="78"/>
  <c r="C286" i="78"/>
  <c r="D286" i="78"/>
  <c r="C284" i="78"/>
  <c r="D284" i="78"/>
  <c r="C282" i="78"/>
  <c r="D282" i="78"/>
  <c r="C280" i="78"/>
  <c r="D280" i="78"/>
  <c r="C278" i="78"/>
  <c r="D278" i="78"/>
  <c r="C322" i="78"/>
  <c r="D322" i="78"/>
  <c r="C320" i="78"/>
  <c r="D320" i="78"/>
  <c r="C314" i="78"/>
  <c r="D314" i="78"/>
  <c r="C312" i="78"/>
  <c r="D312" i="78"/>
  <c r="B310" i="78"/>
  <c r="C310" i="78"/>
  <c r="D310" i="78"/>
  <c r="B306" i="78"/>
  <c r="C331" i="78"/>
  <c r="D331" i="78"/>
  <c r="C329" i="78"/>
  <c r="D329" i="78"/>
  <c r="B327" i="78"/>
  <c r="C327" i="78"/>
  <c r="D327" i="78"/>
  <c r="C368" i="78"/>
  <c r="D368" i="78"/>
  <c r="E368" i="78" s="1"/>
  <c r="C366" i="78"/>
  <c r="D366" i="78"/>
  <c r="C364" i="78"/>
  <c r="D364" i="78"/>
  <c r="E364" i="78" s="1"/>
  <c r="C362" i="78"/>
  <c r="D362" i="78"/>
  <c r="C360" i="78"/>
  <c r="D360" i="78"/>
  <c r="C358" i="78"/>
  <c r="D358" i="78"/>
  <c r="C356" i="78"/>
  <c r="D356" i="78"/>
  <c r="C354" i="78"/>
  <c r="D354" i="78"/>
  <c r="C352" i="78"/>
  <c r="D352" i="78"/>
  <c r="C350" i="78"/>
  <c r="D350" i="78"/>
  <c r="C348" i="78"/>
  <c r="D348" i="78"/>
  <c r="C346" i="78"/>
  <c r="D346" i="78"/>
  <c r="C344" i="78"/>
  <c r="D344" i="78"/>
  <c r="D157" i="78"/>
  <c r="C157" i="78"/>
  <c r="D155" i="78"/>
  <c r="C155" i="78"/>
  <c r="D153" i="78"/>
  <c r="C153" i="78"/>
  <c r="D151" i="78"/>
  <c r="C151" i="78"/>
  <c r="D149" i="78"/>
  <c r="C149" i="78"/>
  <c r="D147" i="78"/>
  <c r="C147" i="78"/>
  <c r="D145" i="78"/>
  <c r="C145" i="78"/>
  <c r="D143" i="78"/>
  <c r="C143" i="78"/>
  <c r="O260" i="78"/>
  <c r="D260" i="78"/>
  <c r="C260" i="78"/>
  <c r="D275" i="78"/>
  <c r="E275" i="78"/>
  <c r="C275" i="78"/>
  <c r="D273" i="78"/>
  <c r="C273" i="78"/>
  <c r="D271" i="78"/>
  <c r="C271" i="78"/>
  <c r="D269" i="78"/>
  <c r="C269" i="78"/>
  <c r="D267" i="78"/>
  <c r="C267" i="78"/>
  <c r="D265" i="78"/>
  <c r="C265" i="78"/>
  <c r="D263" i="78"/>
  <c r="C263" i="78"/>
  <c r="D261" i="78"/>
  <c r="C261" i="78"/>
  <c r="K1001" i="79"/>
  <c r="I1001" i="79"/>
  <c r="E1001" i="79"/>
  <c r="J1001" i="79"/>
  <c r="F1001" i="79"/>
  <c r="D1001" i="79"/>
  <c r="K1003" i="79"/>
  <c r="I1003" i="79"/>
  <c r="E1003" i="79"/>
  <c r="J1003" i="79"/>
  <c r="F1003" i="79"/>
  <c r="D1003" i="79"/>
  <c r="K1005" i="79"/>
  <c r="I1005" i="79"/>
  <c r="E1005" i="79"/>
  <c r="J1005" i="79"/>
  <c r="F1005" i="79"/>
  <c r="D1005" i="79"/>
  <c r="K1007" i="79"/>
  <c r="I1007" i="79"/>
  <c r="E1007" i="79"/>
  <c r="J1007" i="79"/>
  <c r="F1007" i="79"/>
  <c r="D1007" i="79"/>
  <c r="K1009" i="79"/>
  <c r="I1009" i="79"/>
  <c r="E1009" i="79"/>
  <c r="J1009" i="79"/>
  <c r="F1009" i="79"/>
  <c r="D1009" i="79"/>
  <c r="K1011" i="79"/>
  <c r="I1011" i="79"/>
  <c r="E1011" i="79"/>
  <c r="J1011" i="79"/>
  <c r="F1011" i="79"/>
  <c r="D1011" i="79"/>
  <c r="K1013" i="79"/>
  <c r="I1013" i="79"/>
  <c r="E1013" i="79"/>
  <c r="J1013" i="79"/>
  <c r="F1013" i="79"/>
  <c r="D1013" i="79"/>
  <c r="K1015" i="79"/>
  <c r="I1015" i="79"/>
  <c r="E1015" i="79"/>
  <c r="J1015" i="79"/>
  <c r="F1015" i="79"/>
  <c r="D1015" i="79"/>
  <c r="K1017" i="79"/>
  <c r="I1017" i="79"/>
  <c r="E1017" i="79"/>
  <c r="J1017" i="79"/>
  <c r="F1017" i="79"/>
  <c r="D1017" i="79"/>
  <c r="K1019" i="79"/>
  <c r="I1019" i="79"/>
  <c r="E1019" i="79"/>
  <c r="J1019" i="79"/>
  <c r="F1019" i="79"/>
  <c r="D1019" i="79"/>
  <c r="K1021" i="79"/>
  <c r="I1021" i="79"/>
  <c r="E1021" i="79"/>
  <c r="J1021" i="79"/>
  <c r="F1021" i="79"/>
  <c r="D1021" i="79"/>
  <c r="K1023" i="79"/>
  <c r="I1023" i="79"/>
  <c r="E1023" i="79"/>
  <c r="J1023" i="79"/>
  <c r="F1023" i="79"/>
  <c r="D1023" i="79"/>
  <c r="K1025" i="79"/>
  <c r="I1025" i="79"/>
  <c r="E1025" i="79"/>
  <c r="J1025" i="79"/>
  <c r="F1025" i="79"/>
  <c r="D1025" i="79"/>
  <c r="K1027" i="79"/>
  <c r="I1027" i="79"/>
  <c r="E1027" i="79"/>
  <c r="J1027" i="79"/>
  <c r="F1027" i="79"/>
  <c r="D1027" i="79"/>
  <c r="K1029" i="79"/>
  <c r="I1029" i="79"/>
  <c r="E1029" i="79"/>
  <c r="J1029" i="79"/>
  <c r="F1029" i="79"/>
  <c r="D1029" i="79"/>
  <c r="K1031" i="79"/>
  <c r="I1031" i="79"/>
  <c r="E1031" i="79"/>
  <c r="J1031" i="79"/>
  <c r="F1031" i="79"/>
  <c r="D1031" i="79"/>
  <c r="O1036" i="79"/>
  <c r="K1036" i="79"/>
  <c r="I1036" i="79"/>
  <c r="E1036" i="79"/>
  <c r="J1036" i="79"/>
  <c r="F1036" i="79"/>
  <c r="D1036" i="79"/>
  <c r="K1038" i="79"/>
  <c r="I1038" i="79"/>
  <c r="E1038" i="79"/>
  <c r="J1038" i="79"/>
  <c r="F1038" i="79"/>
  <c r="D1038" i="79"/>
  <c r="K1040" i="79"/>
  <c r="I1040" i="79"/>
  <c r="E1040" i="79"/>
  <c r="J1040" i="79"/>
  <c r="F1040" i="79"/>
  <c r="D1040" i="79"/>
  <c r="K1042" i="79"/>
  <c r="I1042" i="79"/>
  <c r="E1042" i="79"/>
  <c r="J1042" i="79"/>
  <c r="F1042" i="79"/>
  <c r="D1042" i="79"/>
  <c r="K1044" i="79"/>
  <c r="I1044" i="79"/>
  <c r="E1044" i="79"/>
  <c r="J1044" i="79"/>
  <c r="F1044" i="79"/>
  <c r="D1044" i="79"/>
  <c r="K1046" i="79"/>
  <c r="I1046" i="79"/>
  <c r="E1046" i="79"/>
  <c r="J1046" i="79"/>
  <c r="F1046" i="79"/>
  <c r="D1046" i="79"/>
  <c r="K1048" i="79"/>
  <c r="I1048" i="79"/>
  <c r="E1048" i="79"/>
  <c r="J1048" i="79"/>
  <c r="F1048" i="79"/>
  <c r="D1048" i="79"/>
  <c r="K1050" i="79"/>
  <c r="I1050" i="79"/>
  <c r="E1050" i="79"/>
  <c r="J1050" i="79"/>
  <c r="F1050" i="79"/>
  <c r="D1050" i="79"/>
  <c r="K1052" i="79"/>
  <c r="I1052" i="79"/>
  <c r="E1052" i="79"/>
  <c r="J1052" i="79"/>
  <c r="F1052" i="79"/>
  <c r="D1052" i="79"/>
  <c r="K1054" i="79"/>
  <c r="I1054" i="79"/>
  <c r="E1054" i="79"/>
  <c r="J1054" i="79"/>
  <c r="F1054" i="79"/>
  <c r="D1054" i="79"/>
  <c r="K1056" i="79"/>
  <c r="I1056" i="79"/>
  <c r="E1056" i="79"/>
  <c r="J1056" i="79"/>
  <c r="F1056" i="79"/>
  <c r="D1056" i="79"/>
  <c r="K1058" i="79"/>
  <c r="I1058" i="79"/>
  <c r="E1058" i="79"/>
  <c r="J1058" i="79"/>
  <c r="F1058" i="79"/>
  <c r="D1058" i="79"/>
  <c r="K1060" i="79"/>
  <c r="I1060" i="79"/>
  <c r="E1060" i="79"/>
  <c r="J1060" i="79"/>
  <c r="F1060" i="79"/>
  <c r="D1060" i="79"/>
  <c r="K1062" i="79"/>
  <c r="I1062" i="79"/>
  <c r="E1062" i="79"/>
  <c r="J1062" i="79"/>
  <c r="F1062" i="79"/>
  <c r="D1062" i="79"/>
  <c r="K1064" i="79"/>
  <c r="I1064" i="79"/>
  <c r="E1064" i="79"/>
  <c r="J1064" i="79"/>
  <c r="F1064" i="79"/>
  <c r="D1064" i="79"/>
  <c r="K1066" i="79"/>
  <c r="I1066" i="79"/>
  <c r="E1066" i="79"/>
  <c r="J1066" i="79"/>
  <c r="F1066" i="79"/>
  <c r="D1066" i="79"/>
  <c r="K1068" i="79"/>
  <c r="I1068" i="79"/>
  <c r="E1068" i="79"/>
  <c r="J1068" i="79"/>
  <c r="F1068" i="79"/>
  <c r="D1068" i="79"/>
  <c r="K1070" i="79"/>
  <c r="I1070" i="79"/>
  <c r="E1070" i="79"/>
  <c r="J1070" i="79"/>
  <c r="F1070" i="79"/>
  <c r="D1070" i="79"/>
  <c r="K1072" i="79"/>
  <c r="I1072" i="79"/>
  <c r="E1072" i="79"/>
  <c r="J1072" i="79"/>
  <c r="F1072" i="79"/>
  <c r="D1072" i="79"/>
  <c r="K1074" i="79"/>
  <c r="I1074" i="79"/>
  <c r="E1074" i="79"/>
  <c r="J1074" i="79"/>
  <c r="F1074" i="79"/>
  <c r="D1074" i="79"/>
  <c r="K1076" i="79"/>
  <c r="I1076" i="79"/>
  <c r="E1076" i="79"/>
  <c r="J1076" i="79"/>
  <c r="F1076" i="79"/>
  <c r="D1076" i="79"/>
  <c r="K1078" i="79"/>
  <c r="I1078" i="79"/>
  <c r="E1078" i="79"/>
  <c r="J1078" i="79"/>
  <c r="F1078" i="79"/>
  <c r="D1078" i="79"/>
  <c r="K1080" i="79"/>
  <c r="I1080" i="79"/>
  <c r="E1080" i="79"/>
  <c r="J1080" i="79"/>
  <c r="F1080" i="79"/>
  <c r="D1080" i="79"/>
  <c r="K1082" i="79"/>
  <c r="I1082" i="79"/>
  <c r="E1082" i="79"/>
  <c r="J1082" i="79"/>
  <c r="F1082" i="79"/>
  <c r="D1082" i="79"/>
  <c r="K1084" i="79"/>
  <c r="I1084" i="79"/>
  <c r="E1084" i="79"/>
  <c r="J1084" i="79"/>
  <c r="F1084" i="79"/>
  <c r="D1084" i="79"/>
  <c r="K1086" i="79"/>
  <c r="I1086" i="79"/>
  <c r="E1086" i="79"/>
  <c r="J1086" i="79"/>
  <c r="F1086" i="79"/>
  <c r="D1086" i="79"/>
  <c r="K1088" i="79"/>
  <c r="I1088" i="79"/>
  <c r="E1088" i="79"/>
  <c r="J1088" i="79"/>
  <c r="F1088" i="79"/>
  <c r="D1088" i="79"/>
  <c r="K1090" i="79"/>
  <c r="I1090" i="79"/>
  <c r="E1090" i="79"/>
  <c r="J1090" i="79"/>
  <c r="F1090" i="79"/>
  <c r="D1090" i="79"/>
  <c r="K1092" i="79"/>
  <c r="I1092" i="79"/>
  <c r="E1092" i="79"/>
  <c r="J1092" i="79"/>
  <c r="F1092" i="79"/>
  <c r="D1092" i="79"/>
  <c r="K1094" i="79"/>
  <c r="I1094" i="79"/>
  <c r="E1094" i="79"/>
  <c r="J1094" i="79"/>
  <c r="F1094" i="79"/>
  <c r="D1094" i="79"/>
  <c r="K1096" i="79"/>
  <c r="I1096" i="79"/>
  <c r="E1096" i="79"/>
  <c r="J1096" i="79"/>
  <c r="F1096" i="79"/>
  <c r="D1096" i="79"/>
  <c r="K1098" i="79"/>
  <c r="I1098" i="79"/>
  <c r="E1098" i="79"/>
  <c r="J1098" i="79"/>
  <c r="F1098" i="79"/>
  <c r="D1098" i="79"/>
  <c r="K1100" i="79"/>
  <c r="I1100" i="79"/>
  <c r="E1100" i="79"/>
  <c r="J1100" i="79"/>
  <c r="F1100" i="79"/>
  <c r="D1100" i="79"/>
  <c r="K1102" i="79"/>
  <c r="I1102" i="79"/>
  <c r="E1102" i="79"/>
  <c r="J1102" i="79"/>
  <c r="F1102" i="79"/>
  <c r="D1102" i="79"/>
  <c r="K1104" i="79"/>
  <c r="I1104" i="79"/>
  <c r="E1104" i="79"/>
  <c r="J1104" i="79"/>
  <c r="F1104" i="79"/>
  <c r="D1104" i="79"/>
  <c r="K1106" i="79"/>
  <c r="I1106" i="79"/>
  <c r="E1106" i="79"/>
  <c r="J1106" i="79"/>
  <c r="F1106" i="79"/>
  <c r="D1106" i="79"/>
  <c r="K1108" i="79"/>
  <c r="I1108" i="79"/>
  <c r="E1108" i="79"/>
  <c r="J1108" i="79"/>
  <c r="F1108" i="79"/>
  <c r="D1108" i="79"/>
  <c r="K1110" i="79"/>
  <c r="I1110" i="79"/>
  <c r="E1110" i="79"/>
  <c r="J1110" i="79"/>
  <c r="F1110" i="79"/>
  <c r="D1110" i="79"/>
  <c r="K1112" i="79"/>
  <c r="I1112" i="79"/>
  <c r="E1112" i="79"/>
  <c r="J1112" i="79"/>
  <c r="F1112" i="79"/>
  <c r="D1112" i="79"/>
  <c r="K1114" i="79"/>
  <c r="I1114" i="79"/>
  <c r="E1114" i="79"/>
  <c r="J1114" i="79"/>
  <c r="F1114" i="79"/>
  <c r="D1114" i="79"/>
  <c r="K1116" i="79"/>
  <c r="I1116" i="79"/>
  <c r="E1116" i="79"/>
  <c r="J1116" i="79"/>
  <c r="F1116" i="79"/>
  <c r="D1116" i="79"/>
  <c r="K1118" i="79"/>
  <c r="I1118" i="79"/>
  <c r="E1118" i="79"/>
  <c r="J1118" i="79"/>
  <c r="F1118" i="79"/>
  <c r="D1118" i="79"/>
  <c r="K1120" i="79"/>
  <c r="I1120" i="79"/>
  <c r="E1120" i="79"/>
  <c r="J1120" i="79"/>
  <c r="F1120" i="79"/>
  <c r="D1120" i="79"/>
  <c r="K1122" i="79"/>
  <c r="I1122" i="79"/>
  <c r="E1122" i="79"/>
  <c r="J1122" i="79"/>
  <c r="F1122" i="79"/>
  <c r="D1122" i="79"/>
  <c r="K1124" i="79"/>
  <c r="I1124" i="79"/>
  <c r="E1124" i="79"/>
  <c r="J1124" i="79"/>
  <c r="F1124" i="79"/>
  <c r="D1124" i="79"/>
  <c r="K1126" i="79"/>
  <c r="I1126" i="79"/>
  <c r="E1126" i="79"/>
  <c r="J1126" i="79"/>
  <c r="F1126" i="79"/>
  <c r="D1126" i="79"/>
  <c r="K1128" i="79"/>
  <c r="I1128" i="79"/>
  <c r="E1128" i="79"/>
  <c r="J1128" i="79"/>
  <c r="F1128" i="79"/>
  <c r="D1128" i="79"/>
  <c r="K1130" i="79"/>
  <c r="I1130" i="79"/>
  <c r="E1130" i="79"/>
  <c r="J1130" i="79"/>
  <c r="F1130" i="79"/>
  <c r="D1130" i="79"/>
  <c r="K1132" i="79"/>
  <c r="I1132" i="79"/>
  <c r="E1132" i="79"/>
  <c r="J1132" i="79"/>
  <c r="F1132" i="79"/>
  <c r="D1132" i="79"/>
  <c r="K1134" i="79"/>
  <c r="I1134" i="79"/>
  <c r="E1134" i="79"/>
  <c r="J1134" i="79"/>
  <c r="F1134" i="79"/>
  <c r="D1134" i="79"/>
  <c r="K1136" i="79"/>
  <c r="I1136" i="79"/>
  <c r="E1136" i="79"/>
  <c r="J1136" i="79"/>
  <c r="F1136" i="79"/>
  <c r="D1136" i="79"/>
  <c r="K1138" i="79"/>
  <c r="I1138" i="79"/>
  <c r="E1138" i="79"/>
  <c r="J1138" i="79"/>
  <c r="F1138" i="79"/>
  <c r="D1138" i="79"/>
  <c r="K1140" i="79"/>
  <c r="I1140" i="79"/>
  <c r="E1140" i="79"/>
  <c r="J1140" i="79"/>
  <c r="F1140" i="79"/>
  <c r="D1140" i="79"/>
  <c r="K1142" i="79"/>
  <c r="I1142" i="79"/>
  <c r="E1142" i="79"/>
  <c r="J1142" i="79"/>
  <c r="F1142" i="79"/>
  <c r="D1142" i="79"/>
  <c r="K1144" i="79"/>
  <c r="I1144" i="79"/>
  <c r="E1144" i="79"/>
  <c r="J1144" i="79"/>
  <c r="F1144" i="79"/>
  <c r="D1144" i="79"/>
  <c r="K1146" i="79"/>
  <c r="I1146" i="79"/>
  <c r="E1146" i="79"/>
  <c r="J1146" i="79"/>
  <c r="F1146" i="79"/>
  <c r="D1146" i="79"/>
  <c r="K1148" i="79"/>
  <c r="I1148" i="79"/>
  <c r="E1148" i="79"/>
  <c r="J1148" i="79"/>
  <c r="F1148" i="79"/>
  <c r="D1148" i="79"/>
  <c r="K1150" i="79"/>
  <c r="I1150" i="79"/>
  <c r="E1150" i="79"/>
  <c r="J1150" i="79"/>
  <c r="F1150" i="79"/>
  <c r="D1150" i="79"/>
  <c r="K1152" i="79"/>
  <c r="I1152" i="79"/>
  <c r="E1152" i="79"/>
  <c r="J1152" i="79"/>
  <c r="F1152" i="79"/>
  <c r="D1152" i="79"/>
  <c r="K1154" i="79"/>
  <c r="I1154" i="79"/>
  <c r="E1154" i="79"/>
  <c r="J1154" i="79"/>
  <c r="F1154" i="79"/>
  <c r="D1154" i="79"/>
  <c r="K1156" i="79"/>
  <c r="I1156" i="79"/>
  <c r="E1156" i="79"/>
  <c r="J1156" i="79"/>
  <c r="F1156" i="79"/>
  <c r="D1156" i="79"/>
  <c r="K1158" i="79"/>
  <c r="I1158" i="79"/>
  <c r="E1158" i="79"/>
  <c r="J1158" i="79"/>
  <c r="F1158" i="79"/>
  <c r="D1158" i="79"/>
  <c r="K1160" i="79"/>
  <c r="I1160" i="79"/>
  <c r="E1160" i="79"/>
  <c r="J1160" i="79"/>
  <c r="F1160" i="79"/>
  <c r="D1160" i="79"/>
  <c r="K1162" i="79"/>
  <c r="I1162" i="79"/>
  <c r="E1162" i="79"/>
  <c r="J1162" i="79"/>
  <c r="F1162" i="79"/>
  <c r="D1162" i="79"/>
  <c r="K1164" i="79"/>
  <c r="I1164" i="79"/>
  <c r="E1164" i="79"/>
  <c r="J1164" i="79"/>
  <c r="F1164" i="79"/>
  <c r="D1164" i="79"/>
  <c r="K1166" i="79"/>
  <c r="I1166" i="79"/>
  <c r="E1166" i="79"/>
  <c r="J1166" i="79"/>
  <c r="F1166" i="79"/>
  <c r="D1166" i="79"/>
  <c r="K1168" i="79"/>
  <c r="I1168" i="79"/>
  <c r="E1168" i="79"/>
  <c r="J1168" i="79"/>
  <c r="F1168" i="79"/>
  <c r="D1168" i="79"/>
  <c r="K1170" i="79"/>
  <c r="I1170" i="79"/>
  <c r="E1170" i="79"/>
  <c r="J1170" i="79"/>
  <c r="F1170" i="79"/>
  <c r="D1170" i="79"/>
  <c r="K1172" i="79"/>
  <c r="I1172" i="79"/>
  <c r="E1172" i="79"/>
  <c r="J1172" i="79"/>
  <c r="F1172" i="79"/>
  <c r="D1172" i="79"/>
  <c r="K1174" i="79"/>
  <c r="I1174" i="79"/>
  <c r="E1174" i="79"/>
  <c r="J1174" i="79"/>
  <c r="F1174" i="79"/>
  <c r="D1174" i="79"/>
  <c r="K1182" i="79"/>
  <c r="I1182" i="79"/>
  <c r="E1182" i="79"/>
  <c r="J1182" i="79"/>
  <c r="F1182" i="79"/>
  <c r="D1182" i="79"/>
  <c r="K1184" i="79"/>
  <c r="I1184" i="79"/>
  <c r="E1184" i="79"/>
  <c r="J1184" i="79"/>
  <c r="F1184" i="79"/>
  <c r="D1184" i="79"/>
  <c r="K1186" i="79"/>
  <c r="I1186" i="79"/>
  <c r="E1186" i="79"/>
  <c r="J1186" i="79"/>
  <c r="F1186" i="79"/>
  <c r="D1186" i="79"/>
  <c r="K1188" i="79"/>
  <c r="I1188" i="79"/>
  <c r="E1188" i="79"/>
  <c r="J1188" i="79"/>
  <c r="F1188" i="79"/>
  <c r="D1188" i="79"/>
  <c r="K1190" i="79"/>
  <c r="I1190" i="79"/>
  <c r="E1190" i="79"/>
  <c r="J1190" i="79"/>
  <c r="F1190" i="79"/>
  <c r="D1190" i="79"/>
  <c r="K1197" i="79"/>
  <c r="I1197" i="79"/>
  <c r="E1197" i="79"/>
  <c r="J1197" i="79"/>
  <c r="F1197" i="79"/>
  <c r="D1197" i="79"/>
  <c r="K1199" i="79"/>
  <c r="I1199" i="79"/>
  <c r="E1199" i="79"/>
  <c r="J1199" i="79"/>
  <c r="F1199" i="79"/>
  <c r="D1199" i="79"/>
  <c r="K1201" i="79"/>
  <c r="I1201" i="79"/>
  <c r="E1201" i="79"/>
  <c r="J1201" i="79"/>
  <c r="F1201" i="79"/>
  <c r="D1201" i="79"/>
  <c r="K1203" i="79"/>
  <c r="I1203" i="79"/>
  <c r="E1203" i="79"/>
  <c r="J1203" i="79"/>
  <c r="F1203" i="79"/>
  <c r="D1203" i="79"/>
  <c r="K1205" i="79"/>
  <c r="I1205" i="79"/>
  <c r="E1205" i="79"/>
  <c r="J1205" i="79"/>
  <c r="F1205" i="79"/>
  <c r="D1205" i="79"/>
  <c r="K1207" i="79"/>
  <c r="I1207" i="79"/>
  <c r="E1207" i="79"/>
  <c r="J1207" i="79"/>
  <c r="F1207" i="79"/>
  <c r="D1207" i="79"/>
  <c r="K1212" i="79"/>
  <c r="I1212" i="79"/>
  <c r="E1212" i="79"/>
  <c r="J1212" i="79"/>
  <c r="F1212" i="79"/>
  <c r="D1212" i="79"/>
  <c r="K1214" i="79"/>
  <c r="I1214" i="79"/>
  <c r="E1214" i="79"/>
  <c r="J1214" i="79"/>
  <c r="F1214" i="79"/>
  <c r="D1214" i="79"/>
  <c r="K1216" i="79"/>
  <c r="I1216" i="79"/>
  <c r="E1216" i="79"/>
  <c r="J1216" i="79"/>
  <c r="F1216" i="79"/>
  <c r="D1216" i="79"/>
  <c r="K1218" i="79"/>
  <c r="I1218" i="79"/>
  <c r="E1218" i="79"/>
  <c r="J1218" i="79"/>
  <c r="F1218" i="79"/>
  <c r="D1218" i="79"/>
  <c r="K1220" i="79"/>
  <c r="I1220" i="79"/>
  <c r="E1220" i="79"/>
  <c r="J1220" i="79"/>
  <c r="F1220" i="79"/>
  <c r="D1220" i="79"/>
  <c r="K1222" i="79"/>
  <c r="I1222" i="79"/>
  <c r="E1222" i="79"/>
  <c r="J1222" i="79"/>
  <c r="F1222" i="79"/>
  <c r="D1222" i="79"/>
  <c r="K1227" i="79"/>
  <c r="I1227" i="79"/>
  <c r="E1227" i="79"/>
  <c r="J1227" i="79"/>
  <c r="F1227" i="79"/>
  <c r="D1227" i="79"/>
  <c r="K1229" i="79"/>
  <c r="I1229" i="79"/>
  <c r="E1229" i="79"/>
  <c r="J1229" i="79"/>
  <c r="F1229" i="79"/>
  <c r="D1229" i="79"/>
  <c r="K1231" i="79"/>
  <c r="I1231" i="79"/>
  <c r="E1231" i="79"/>
  <c r="J1231" i="79"/>
  <c r="F1231" i="79"/>
  <c r="D1231" i="79"/>
  <c r="K1233" i="79"/>
  <c r="I1233" i="79"/>
  <c r="E1233" i="79"/>
  <c r="J1233" i="79"/>
  <c r="F1233" i="79"/>
  <c r="D1233" i="79"/>
  <c r="K1235" i="79"/>
  <c r="I1235" i="79"/>
  <c r="E1235" i="79"/>
  <c r="J1235" i="79"/>
  <c r="F1235" i="79"/>
  <c r="D1235" i="79"/>
  <c r="K1237" i="79"/>
  <c r="I1237" i="79"/>
  <c r="E1237" i="79"/>
  <c r="J1237" i="79"/>
  <c r="F1237" i="79"/>
  <c r="D1237" i="79"/>
  <c r="K1243" i="79"/>
  <c r="I1243" i="79"/>
  <c r="E1243" i="79"/>
  <c r="J1243" i="79"/>
  <c r="F1243" i="79"/>
  <c r="D1243" i="79"/>
  <c r="K1245" i="79"/>
  <c r="I1245" i="79"/>
  <c r="E1245" i="79"/>
  <c r="J1245" i="79"/>
  <c r="F1245" i="79"/>
  <c r="D1245" i="79"/>
  <c r="K1247" i="79"/>
  <c r="I1247" i="79"/>
  <c r="E1247" i="79"/>
  <c r="J1247" i="79"/>
  <c r="F1247" i="79"/>
  <c r="D1247" i="79"/>
  <c r="K1249" i="79"/>
  <c r="I1249" i="79"/>
  <c r="E1249" i="79"/>
  <c r="J1249" i="79"/>
  <c r="F1249" i="79"/>
  <c r="D1249" i="79"/>
  <c r="K1251" i="79"/>
  <c r="I1251" i="79"/>
  <c r="E1251" i="79"/>
  <c r="J1251" i="79"/>
  <c r="F1251" i="79"/>
  <c r="D1251" i="79"/>
  <c r="D30" i="78"/>
  <c r="C30" i="78"/>
  <c r="D28" i="78"/>
  <c r="C28" i="78"/>
  <c r="D138" i="78"/>
  <c r="C138" i="78"/>
  <c r="D136" i="78"/>
  <c r="C136" i="78"/>
  <c r="D134" i="78"/>
  <c r="C134" i="78"/>
  <c r="D132" i="78"/>
  <c r="C132" i="78"/>
  <c r="D130" i="78"/>
  <c r="C130" i="78"/>
  <c r="D128" i="78"/>
  <c r="C128" i="78"/>
  <c r="D126" i="78"/>
  <c r="C126" i="78"/>
  <c r="D124" i="78"/>
  <c r="C124" i="78"/>
  <c r="D122" i="78"/>
  <c r="C122" i="78"/>
  <c r="D120" i="78"/>
  <c r="C120" i="78"/>
  <c r="D118" i="78"/>
  <c r="C118" i="78"/>
  <c r="D116" i="78"/>
  <c r="C116" i="78"/>
  <c r="D114" i="78"/>
  <c r="C114" i="78"/>
  <c r="D112" i="78"/>
  <c r="C112" i="78"/>
  <c r="D110" i="78"/>
  <c r="C110" i="78"/>
  <c r="D108" i="78"/>
  <c r="C108" i="78"/>
  <c r="D106" i="78"/>
  <c r="C106" i="78"/>
  <c r="D104" i="78"/>
  <c r="C104" i="78"/>
  <c r="D102" i="78"/>
  <c r="C102" i="78"/>
  <c r="D100" i="78"/>
  <c r="C100" i="78"/>
  <c r="D98" i="78"/>
  <c r="C98" i="78"/>
  <c r="D96" i="78"/>
  <c r="C96" i="78"/>
  <c r="D94" i="78"/>
  <c r="C94" i="78"/>
  <c r="D92" i="78"/>
  <c r="C92" i="78"/>
  <c r="D90" i="78"/>
  <c r="C90" i="78"/>
  <c r="D88" i="78"/>
  <c r="C88" i="78"/>
  <c r="D86" i="78"/>
  <c r="C86" i="78"/>
  <c r="D84" i="78"/>
  <c r="C84" i="78"/>
  <c r="D82" i="78"/>
  <c r="C82" i="78"/>
  <c r="D80" i="78"/>
  <c r="C80" i="78"/>
  <c r="D78" i="78"/>
  <c r="C78" i="78"/>
  <c r="D76" i="78"/>
  <c r="C76" i="78"/>
  <c r="D74" i="78"/>
  <c r="C74" i="78"/>
  <c r="D72" i="78"/>
  <c r="C72" i="78"/>
  <c r="D70" i="78"/>
  <c r="C70" i="78"/>
  <c r="D68" i="78"/>
  <c r="C68" i="78"/>
  <c r="D66" i="78"/>
  <c r="C66" i="78"/>
  <c r="D64" i="78"/>
  <c r="C64" i="78"/>
  <c r="D62" i="78"/>
  <c r="C62" i="78"/>
  <c r="D60" i="78"/>
  <c r="C60" i="78"/>
  <c r="D58" i="78"/>
  <c r="C58" i="78"/>
  <c r="D56" i="78"/>
  <c r="C56" i="78"/>
  <c r="D54" i="78"/>
  <c r="C54" i="78"/>
  <c r="D52" i="78"/>
  <c r="C52" i="78"/>
  <c r="D50" i="78"/>
  <c r="C50" i="78"/>
  <c r="D48" i="78"/>
  <c r="C48" i="78"/>
  <c r="D46" i="78"/>
  <c r="C46" i="78"/>
  <c r="D44" i="78"/>
  <c r="C44" i="78"/>
  <c r="O42" i="78"/>
  <c r="D42" i="78"/>
  <c r="C42" i="78"/>
  <c r="O40" i="78"/>
  <c r="D40" i="78"/>
  <c r="C40" i="78"/>
  <c r="D38" i="78"/>
  <c r="C38" i="78"/>
  <c r="O36" i="78"/>
  <c r="D36" i="78"/>
  <c r="C36" i="78"/>
  <c r="O34" i="78"/>
  <c r="D34" i="78"/>
  <c r="C34" i="78"/>
  <c r="D181" i="78"/>
  <c r="C181" i="78"/>
  <c r="D179" i="78"/>
  <c r="C179" i="78"/>
  <c r="D177" i="78"/>
  <c r="C177" i="78"/>
  <c r="D175" i="78"/>
  <c r="C175" i="78"/>
  <c r="O173" i="78"/>
  <c r="D173" i="78"/>
  <c r="C173" i="78"/>
  <c r="O171" i="78"/>
  <c r="D171" i="78"/>
  <c r="C171" i="78"/>
  <c r="O169" i="78"/>
  <c r="D169" i="78"/>
  <c r="C169" i="78"/>
  <c r="O167" i="78"/>
  <c r="D167" i="78"/>
  <c r="C167" i="78"/>
  <c r="O165" i="78"/>
  <c r="D165" i="78"/>
  <c r="C165" i="78"/>
  <c r="D163" i="78"/>
  <c r="C163" i="78"/>
  <c r="O161" i="78"/>
  <c r="D161" i="78"/>
  <c r="C161" i="78"/>
  <c r="D240" i="78"/>
  <c r="C240" i="78"/>
  <c r="D238" i="78"/>
  <c r="C238" i="78"/>
  <c r="D236" i="78"/>
  <c r="C236" i="78"/>
  <c r="D234" i="78"/>
  <c r="C234" i="78"/>
  <c r="D232" i="78"/>
  <c r="C232" i="78"/>
  <c r="D230" i="78"/>
  <c r="C230" i="78"/>
  <c r="D228" i="78"/>
  <c r="C228" i="78"/>
  <c r="D226" i="78"/>
  <c r="C226" i="78"/>
  <c r="D224" i="78"/>
  <c r="C224" i="78"/>
  <c r="D222" i="78"/>
  <c r="C222" i="78"/>
  <c r="D220" i="78"/>
  <c r="C220" i="78"/>
  <c r="D218" i="78"/>
  <c r="C218" i="78"/>
  <c r="D216" i="78"/>
  <c r="C216" i="78"/>
  <c r="D214" i="78"/>
  <c r="C214" i="78"/>
  <c r="D212" i="78"/>
  <c r="C212" i="78"/>
  <c r="D208" i="78"/>
  <c r="C208" i="78"/>
  <c r="D206" i="78"/>
  <c r="C206" i="78"/>
  <c r="D204" i="78"/>
  <c r="C204" i="78"/>
  <c r="D202" i="78"/>
  <c r="C202" i="78"/>
  <c r="D200" i="78"/>
  <c r="C200" i="78"/>
  <c r="D198" i="78"/>
  <c r="C198" i="78"/>
  <c r="D196" i="78"/>
  <c r="C196" i="78"/>
  <c r="D194" i="78"/>
  <c r="C194" i="78"/>
  <c r="D192" i="78"/>
  <c r="C192" i="78"/>
  <c r="D190" i="78"/>
  <c r="C190" i="78"/>
  <c r="D188" i="78"/>
  <c r="C188" i="78"/>
  <c r="D186" i="78"/>
  <c r="C186" i="78"/>
  <c r="D248" i="78"/>
  <c r="C248" i="78"/>
  <c r="D246" i="78"/>
  <c r="C246" i="78"/>
  <c r="B259" i="78"/>
  <c r="D259" i="78"/>
  <c r="C259" i="78"/>
  <c r="B257" i="78"/>
  <c r="D257" i="78"/>
  <c r="C257" i="78"/>
  <c r="B255" i="78"/>
  <c r="D255" i="78"/>
  <c r="C255" i="78"/>
  <c r="B253" i="78"/>
  <c r="D253" i="78"/>
  <c r="C253" i="78"/>
  <c r="O251" i="78"/>
  <c r="D251" i="78"/>
  <c r="C251" i="78"/>
  <c r="C285" i="78"/>
  <c r="D285" i="78"/>
  <c r="C283" i="78"/>
  <c r="D283" i="78"/>
  <c r="C281" i="78"/>
  <c r="D281" i="78"/>
  <c r="C279" i="78"/>
  <c r="D279" i="78"/>
  <c r="C323" i="78"/>
  <c r="D323" i="78"/>
  <c r="C321" i="78"/>
  <c r="D321" i="78"/>
  <c r="C319" i="78"/>
  <c r="D319" i="78"/>
  <c r="B317" i="78"/>
  <c r="C317" i="78"/>
  <c r="D317" i="78"/>
  <c r="B313" i="78"/>
  <c r="C313" i="78"/>
  <c r="D313" i="78"/>
  <c r="B309" i="78"/>
  <c r="C309" i="78"/>
  <c r="D309" i="78"/>
  <c r="O305" i="78"/>
  <c r="C305" i="78"/>
  <c r="D305" i="78"/>
  <c r="C330" i="78"/>
  <c r="D330" i="78"/>
  <c r="C328" i="78"/>
  <c r="D328" i="78"/>
  <c r="C326" i="78"/>
  <c r="D326" i="78"/>
  <c r="C367" i="78"/>
  <c r="D367" i="78"/>
  <c r="C365" i="78"/>
  <c r="D365" i="78"/>
  <c r="C363" i="78"/>
  <c r="D363" i="78"/>
  <c r="C361" i="78"/>
  <c r="D361" i="78"/>
  <c r="C359" i="78"/>
  <c r="D359" i="78"/>
  <c r="C357" i="78"/>
  <c r="D357" i="78"/>
  <c r="C355" i="78"/>
  <c r="D355" i="78"/>
  <c r="C353" i="78"/>
  <c r="D353" i="78"/>
  <c r="C351" i="78"/>
  <c r="D351" i="78"/>
  <c r="C349" i="78"/>
  <c r="D349" i="78"/>
  <c r="C347" i="78"/>
  <c r="D347" i="78"/>
  <c r="C345" i="78"/>
  <c r="D345" i="78"/>
  <c r="C343" i="78"/>
  <c r="D343" i="78"/>
  <c r="D142" i="78"/>
  <c r="C142" i="78"/>
  <c r="D156" i="78"/>
  <c r="C156" i="78"/>
  <c r="D154" i="78"/>
  <c r="C154" i="78"/>
  <c r="D152" i="78"/>
  <c r="C152" i="78"/>
  <c r="D150" i="78"/>
  <c r="C150" i="78"/>
  <c r="D148" i="78"/>
  <c r="C148" i="78"/>
  <c r="D146" i="78"/>
  <c r="C146" i="78"/>
  <c r="D144" i="78"/>
  <c r="C144" i="78"/>
  <c r="D274" i="78"/>
  <c r="C274" i="78"/>
  <c r="D272" i="78"/>
  <c r="C272" i="78"/>
  <c r="D270" i="78"/>
  <c r="C270" i="78"/>
  <c r="D268" i="78"/>
  <c r="C268" i="78"/>
  <c r="D266" i="78"/>
  <c r="C266" i="78"/>
  <c r="D264" i="78"/>
  <c r="C264" i="78"/>
  <c r="D262" i="78"/>
  <c r="C262" i="78"/>
  <c r="T16" i="4"/>
  <c r="T18" i="4"/>
  <c r="T20" i="4"/>
  <c r="T14" i="4"/>
  <c r="T15" i="4"/>
  <c r="T17" i="4"/>
  <c r="T19" i="4"/>
  <c r="T21" i="4"/>
  <c r="O122" i="78"/>
  <c r="O120" i="78"/>
  <c r="O112" i="78"/>
  <c r="O108" i="78"/>
  <c r="O106" i="78"/>
  <c r="O104" i="78"/>
  <c r="O102" i="78"/>
  <c r="O100" i="78"/>
  <c r="O98" i="78"/>
  <c r="O96" i="78"/>
  <c r="O94" i="78"/>
  <c r="O92" i="78"/>
  <c r="O90" i="78"/>
  <c r="O88" i="78"/>
  <c r="O86" i="78"/>
  <c r="O84" i="78"/>
  <c r="O82" i="78"/>
  <c r="O80" i="78"/>
  <c r="O78" i="78"/>
  <c r="O76" i="78"/>
  <c r="O74" i="78"/>
  <c r="O72" i="78"/>
  <c r="O70" i="78"/>
  <c r="O68" i="78"/>
  <c r="O66" i="78"/>
  <c r="O64" i="78"/>
  <c r="O62" i="78"/>
  <c r="O60" i="78"/>
  <c r="O58" i="78"/>
  <c r="O56" i="78"/>
  <c r="O54" i="78"/>
  <c r="O52" i="78"/>
  <c r="O50" i="78"/>
  <c r="O48" i="78"/>
  <c r="O46" i="78"/>
  <c r="O44" i="78"/>
  <c r="O38" i="78"/>
  <c r="B285" i="78"/>
  <c r="B283" i="78"/>
  <c r="B281" i="78"/>
  <c r="B279" i="78"/>
  <c r="B323" i="78"/>
  <c r="B321" i="78"/>
  <c r="B319" i="78"/>
  <c r="B307" i="78"/>
  <c r="B357" i="78"/>
  <c r="B355" i="78"/>
  <c r="B353" i="78"/>
  <c r="B351" i="78"/>
  <c r="B349" i="78"/>
  <c r="B347" i="78"/>
  <c r="B345" i="78"/>
  <c r="B343" i="78"/>
  <c r="O273" i="78"/>
  <c r="O271" i="78"/>
  <c r="O269" i="78"/>
  <c r="O267" i="78"/>
  <c r="O265" i="78"/>
  <c r="O263" i="78"/>
  <c r="O261" i="78"/>
  <c r="B29" i="78"/>
  <c r="B137" i="78"/>
  <c r="B135" i="78"/>
  <c r="B133" i="78"/>
  <c r="B131" i="78"/>
  <c r="B129" i="78"/>
  <c r="B127" i="78"/>
  <c r="B125" i="78"/>
  <c r="B123" i="78"/>
  <c r="B121" i="78"/>
  <c r="B119" i="78"/>
  <c r="B117" i="78"/>
  <c r="B115" i="78"/>
  <c r="B113" i="78"/>
  <c r="B111" i="78"/>
  <c r="B109" i="78"/>
  <c r="B107" i="78"/>
  <c r="B105" i="78"/>
  <c r="B103" i="78"/>
  <c r="B101" i="78"/>
  <c r="B99" i="78"/>
  <c r="B97" i="78"/>
  <c r="B95" i="78"/>
  <c r="B93" i="78"/>
  <c r="B91" i="78"/>
  <c r="B89" i="78"/>
  <c r="B87" i="78"/>
  <c r="B85" i="78"/>
  <c r="B83" i="78"/>
  <c r="B81" i="78"/>
  <c r="B79" i="78"/>
  <c r="B77" i="78"/>
  <c r="B75" i="78"/>
  <c r="B73" i="78"/>
  <c r="B71" i="78"/>
  <c r="B69" i="78"/>
  <c r="B67" i="78"/>
  <c r="B65" i="78"/>
  <c r="B63" i="78"/>
  <c r="B61" i="78"/>
  <c r="B59" i="78"/>
  <c r="B57" i="78"/>
  <c r="B55" i="78"/>
  <c r="B53" i="78"/>
  <c r="B51" i="78"/>
  <c r="B49" i="78"/>
  <c r="B47" i="78"/>
  <c r="B45" i="78"/>
  <c r="B43" i="78"/>
  <c r="B35" i="78"/>
  <c r="B180" i="78"/>
  <c r="B178" i="78"/>
  <c r="B176" i="78"/>
  <c r="B170" i="78"/>
  <c r="B239" i="78"/>
  <c r="B237" i="78"/>
  <c r="B235" i="78"/>
  <c r="B233" i="78"/>
  <c r="B231" i="78"/>
  <c r="B229" i="78"/>
  <c r="B227" i="78"/>
  <c r="B225" i="78"/>
  <c r="B223" i="78"/>
  <c r="B221" i="78"/>
  <c r="B219" i="78"/>
  <c r="B217" i="78"/>
  <c r="B215" i="78"/>
  <c r="B213" i="78"/>
  <c r="B209" i="78"/>
  <c r="B207" i="78"/>
  <c r="B205" i="78"/>
  <c r="B203" i="78"/>
  <c r="B201" i="78"/>
  <c r="B199" i="78"/>
  <c r="B197" i="78"/>
  <c r="B195" i="78"/>
  <c r="B193" i="78"/>
  <c r="B191" i="78"/>
  <c r="B189" i="78"/>
  <c r="B187" i="78"/>
  <c r="B185" i="78"/>
  <c r="O280" i="78"/>
  <c r="O278" i="78"/>
  <c r="B322" i="78"/>
  <c r="B320" i="78"/>
  <c r="B318" i="78"/>
  <c r="B314" i="78"/>
  <c r="B312" i="78"/>
  <c r="B308" i="78"/>
  <c r="B331" i="78"/>
  <c r="B329" i="78"/>
  <c r="B358" i="78"/>
  <c r="B356" i="78"/>
  <c r="B354" i="78"/>
  <c r="B352" i="78"/>
  <c r="B350" i="78"/>
  <c r="B348" i="78"/>
  <c r="B346" i="78"/>
  <c r="B344" i="78"/>
  <c r="B274" i="78"/>
  <c r="B272" i="78"/>
  <c r="B270" i="78"/>
  <c r="B268" i="78"/>
  <c r="B266" i="78"/>
  <c r="B264" i="78"/>
  <c r="B262" i="78"/>
  <c r="O824" i="79"/>
  <c r="B156" i="78"/>
  <c r="O856" i="79"/>
  <c r="O303" i="79"/>
  <c r="B273" i="78"/>
  <c r="B271" i="78"/>
  <c r="B269" i="78"/>
  <c r="B267" i="78"/>
  <c r="B265" i="78"/>
  <c r="B263" i="78"/>
  <c r="B261" i="78"/>
  <c r="O274" i="78"/>
  <c r="O272" i="78"/>
  <c r="O270" i="78"/>
  <c r="O268" i="78"/>
  <c r="O266" i="78"/>
  <c r="O264" i="78"/>
  <c r="O262" i="78"/>
  <c r="O275" i="78"/>
  <c r="O157" i="78"/>
  <c r="O153" i="78"/>
  <c r="O149" i="78"/>
  <c r="O145" i="78"/>
  <c r="B260" i="78"/>
  <c r="O155" i="78"/>
  <c r="O151" i="78"/>
  <c r="O147" i="78"/>
  <c r="O143" i="78"/>
  <c r="O156" i="78"/>
  <c r="O154" i="78"/>
  <c r="O152" i="78"/>
  <c r="O150" i="78"/>
  <c r="O148" i="78"/>
  <c r="O146" i="78"/>
  <c r="O144" i="78"/>
  <c r="O840" i="79"/>
  <c r="O864" i="79"/>
  <c r="O848" i="79"/>
  <c r="O832" i="79"/>
  <c r="O816" i="79"/>
  <c r="O752" i="79"/>
  <c r="O738" i="79"/>
  <c r="O86" i="79"/>
  <c r="O295" i="79"/>
  <c r="O82" i="79"/>
  <c r="O1028" i="79"/>
  <c r="O1026" i="79"/>
  <c r="O1024" i="79"/>
  <c r="O1022" i="79"/>
  <c r="O1020" i="79"/>
  <c r="O1018" i="79"/>
  <c r="O1016" i="79"/>
  <c r="O1014" i="79"/>
  <c r="O1012" i="79"/>
  <c r="O1010" i="79"/>
  <c r="O1008" i="79"/>
  <c r="O1006" i="79"/>
  <c r="O1004" i="79"/>
  <c r="O1002" i="79"/>
  <c r="O1000" i="79"/>
  <c r="O998" i="79"/>
  <c r="O996" i="79"/>
  <c r="O994" i="79"/>
  <c r="O992" i="79"/>
  <c r="O990" i="79"/>
  <c r="O988" i="79"/>
  <c r="O986" i="79"/>
  <c r="O984" i="79"/>
  <c r="O982" i="79"/>
  <c r="O980" i="79"/>
  <c r="O978" i="79"/>
  <c r="O976" i="79"/>
  <c r="O974" i="79"/>
  <c r="O972" i="79"/>
  <c r="O970" i="79"/>
  <c r="O968" i="79"/>
  <c r="O966" i="79"/>
  <c r="O964" i="79"/>
  <c r="O962" i="79"/>
  <c r="O960" i="79"/>
  <c r="O958" i="79"/>
  <c r="O956" i="79"/>
  <c r="O954" i="79"/>
  <c r="O952" i="79"/>
  <c r="O950" i="79"/>
  <c r="O948" i="79"/>
  <c r="O946" i="79"/>
  <c r="O944" i="79"/>
  <c r="O942" i="79"/>
  <c r="O940" i="79"/>
  <c r="O938" i="79"/>
  <c r="O936" i="79"/>
  <c r="O934" i="79"/>
  <c r="O932" i="79"/>
  <c r="O930" i="79"/>
  <c r="O928" i="79"/>
  <c r="O926" i="79"/>
  <c r="O924" i="79"/>
  <c r="O922" i="79"/>
  <c r="O920" i="79"/>
  <c r="O918" i="79"/>
  <c r="O916" i="79"/>
  <c r="O914" i="79"/>
  <c r="O912" i="79"/>
  <c r="O910" i="79"/>
  <c r="O908" i="79"/>
  <c r="O906" i="79"/>
  <c r="O904" i="79"/>
  <c r="O902" i="79"/>
  <c r="O900" i="79"/>
  <c r="O898" i="79"/>
  <c r="O896" i="79"/>
  <c r="O894" i="79"/>
  <c r="O892" i="79"/>
  <c r="O890" i="79"/>
  <c r="O888" i="79"/>
  <c r="O886" i="79"/>
  <c r="O884" i="79"/>
  <c r="O882" i="79"/>
  <c r="O860" i="79"/>
  <c r="O852" i="79"/>
  <c r="O844" i="79"/>
  <c r="O836" i="79"/>
  <c r="O828" i="79"/>
  <c r="O820" i="79"/>
  <c r="O750" i="79"/>
  <c r="O748" i="79"/>
  <c r="O746" i="79"/>
  <c r="O744" i="79"/>
  <c r="O742" i="79"/>
  <c r="O287" i="79"/>
  <c r="O866" i="79"/>
  <c r="O862" i="79"/>
  <c r="O858" i="79"/>
  <c r="O854" i="79"/>
  <c r="O850" i="79"/>
  <c r="O846" i="79"/>
  <c r="O842" i="79"/>
  <c r="O838" i="79"/>
  <c r="O834" i="79"/>
  <c r="O830" i="79"/>
  <c r="O826" i="79"/>
  <c r="O822" i="79"/>
  <c r="O818" i="79"/>
  <c r="O740" i="79"/>
  <c r="O299" i="79"/>
  <c r="O291" i="79"/>
  <c r="O88" i="79"/>
  <c r="O84" i="79"/>
  <c r="O80" i="79"/>
  <c r="O94" i="79"/>
  <c r="O98" i="79"/>
  <c r="O102" i="79"/>
  <c r="O106" i="79"/>
  <c r="O110" i="79"/>
  <c r="O114" i="79"/>
  <c r="O118" i="79"/>
  <c r="O120" i="79"/>
  <c r="O124" i="79"/>
  <c r="O128" i="79"/>
  <c r="O130" i="79"/>
  <c r="O134" i="79"/>
  <c r="O138" i="79"/>
  <c r="O142" i="79"/>
  <c r="O146" i="79"/>
  <c r="O150" i="79"/>
  <c r="O154" i="79"/>
  <c r="O158" i="79"/>
  <c r="O162" i="79"/>
  <c r="O166" i="79"/>
  <c r="O177" i="79"/>
  <c r="O181" i="79"/>
  <c r="O185" i="79"/>
  <c r="O189" i="79"/>
  <c r="O193" i="79"/>
  <c r="O202" i="79"/>
  <c r="O206" i="79"/>
  <c r="O210" i="79"/>
  <c r="O231" i="79"/>
  <c r="O248" i="79"/>
  <c r="O252" i="79"/>
  <c r="O256" i="79"/>
  <c r="O260" i="79"/>
  <c r="O312" i="79"/>
  <c r="O334" i="79"/>
  <c r="O338" i="79"/>
  <c r="O342" i="79"/>
  <c r="O346" i="79"/>
  <c r="O350" i="79"/>
  <c r="O354" i="79"/>
  <c r="O360" i="79"/>
  <c r="O364" i="79"/>
  <c r="O368" i="79"/>
  <c r="O372" i="79"/>
  <c r="O376" i="79"/>
  <c r="O382" i="79"/>
  <c r="O386" i="79"/>
  <c r="O388" i="79"/>
  <c r="O392" i="79"/>
  <c r="O396" i="79"/>
  <c r="O400" i="79"/>
  <c r="O404" i="79"/>
  <c r="O406" i="79"/>
  <c r="O410" i="79"/>
  <c r="O412" i="79"/>
  <c r="O416" i="79"/>
  <c r="O420" i="79"/>
  <c r="O424" i="79"/>
  <c r="O428" i="79"/>
  <c r="O432" i="79"/>
  <c r="O436" i="79"/>
  <c r="O440" i="79"/>
  <c r="O442" i="79"/>
  <c r="O448" i="79"/>
  <c r="O452" i="79"/>
  <c r="O454" i="79"/>
  <c r="O458" i="79"/>
  <c r="O462" i="79"/>
  <c r="O464" i="79"/>
  <c r="O468" i="79"/>
  <c r="O470" i="79"/>
  <c r="O474" i="79"/>
  <c r="O476" i="79"/>
  <c r="O480" i="79"/>
  <c r="O484" i="79"/>
  <c r="O488" i="79"/>
  <c r="O492" i="79"/>
  <c r="O494" i="79"/>
  <c r="O498" i="79"/>
  <c r="O500" i="79"/>
  <c r="O504" i="79"/>
  <c r="O508" i="79"/>
  <c r="O510" i="79"/>
  <c r="O514" i="79"/>
  <c r="O550" i="79"/>
  <c r="O554" i="79"/>
  <c r="O570" i="79"/>
  <c r="O594" i="79"/>
  <c r="O598" i="79"/>
  <c r="O602" i="79"/>
  <c r="O664" i="79"/>
  <c r="O668" i="79"/>
  <c r="O674" i="79"/>
  <c r="O735" i="79"/>
  <c r="O739" i="79"/>
  <c r="O761" i="79"/>
  <c r="O765" i="79"/>
  <c r="O767" i="79"/>
  <c r="O775" i="79"/>
  <c r="O791" i="79"/>
  <c r="O801" i="79"/>
  <c r="O805" i="79"/>
  <c r="O817" i="79"/>
  <c r="O831" i="79"/>
  <c r="O835" i="79"/>
  <c r="O839" i="79"/>
  <c r="O843" i="79"/>
  <c r="O847" i="79"/>
  <c r="O861" i="79"/>
  <c r="O865" i="79"/>
  <c r="O1038" i="79"/>
  <c r="O1040" i="79"/>
  <c r="O1044" i="79"/>
  <c r="L1050" i="79"/>
  <c r="O1052" i="79"/>
  <c r="L1102" i="79"/>
  <c r="C12" i="79"/>
  <c r="C14" i="79"/>
  <c r="C16" i="79"/>
  <c r="O18" i="79"/>
  <c r="O22" i="79"/>
  <c r="O28" i="79"/>
  <c r="O30" i="79"/>
  <c r="O32" i="79"/>
  <c r="L36" i="79"/>
  <c r="O40" i="79"/>
  <c r="O44" i="79"/>
  <c r="O48" i="79"/>
  <c r="L56" i="79"/>
  <c r="O1251" i="79"/>
  <c r="O1249" i="79"/>
  <c r="O1247" i="79"/>
  <c r="O1245" i="79"/>
  <c r="O1243" i="79"/>
  <c r="O1222" i="79"/>
  <c r="O1220" i="79"/>
  <c r="O1218" i="79"/>
  <c r="O1216" i="79"/>
  <c r="O1214" i="79"/>
  <c r="O1212" i="79"/>
  <c r="O1207" i="79"/>
  <c r="O1205" i="79"/>
  <c r="O1203" i="79"/>
  <c r="O1201" i="79"/>
  <c r="O1199" i="79"/>
  <c r="O1197" i="79"/>
  <c r="O1174" i="79"/>
  <c r="O1172" i="79"/>
  <c r="O1170" i="79"/>
  <c r="O1168" i="79"/>
  <c r="O1166" i="79"/>
  <c r="O1164" i="79"/>
  <c r="O1162" i="79"/>
  <c r="O1160" i="79"/>
  <c r="O1158" i="79"/>
  <c r="O1156" i="79"/>
  <c r="O1154" i="79"/>
  <c r="O1152" i="79"/>
  <c r="O1150" i="79"/>
  <c r="O1148" i="79"/>
  <c r="O1146" i="79"/>
  <c r="O1144" i="79"/>
  <c r="O1142" i="79"/>
  <c r="O1140" i="79"/>
  <c r="O1138" i="79"/>
  <c r="O1136" i="79"/>
  <c r="O1134" i="79"/>
  <c r="O1132" i="79"/>
  <c r="O1130" i="79"/>
  <c r="O1128" i="79"/>
  <c r="O1126" i="79"/>
  <c r="O1124" i="79"/>
  <c r="O1122" i="79"/>
  <c r="O1120" i="79"/>
  <c r="O1118" i="79"/>
  <c r="O1116" i="79"/>
  <c r="O1114" i="79"/>
  <c r="O1112" i="79"/>
  <c r="O1110" i="79"/>
  <c r="O1108" i="79"/>
  <c r="O1106" i="79"/>
  <c r="O1104" i="79"/>
  <c r="O1102" i="79"/>
  <c r="O1100" i="79"/>
  <c r="O1098" i="79"/>
  <c r="O1096" i="79"/>
  <c r="O1094" i="79"/>
  <c r="O1092" i="79"/>
  <c r="O1090" i="79"/>
  <c r="O1088" i="79"/>
  <c r="O1086" i="79"/>
  <c r="O1084" i="79"/>
  <c r="O1082" i="79"/>
  <c r="O1080" i="79"/>
  <c r="O1078" i="79"/>
  <c r="O1076" i="79"/>
  <c r="O1074" i="79"/>
  <c r="O1072" i="79"/>
  <c r="O1070" i="79"/>
  <c r="O1068" i="79"/>
  <c r="O1066" i="79"/>
  <c r="O1064" i="79"/>
  <c r="O1062" i="79"/>
  <c r="O1060" i="79"/>
  <c r="O1058" i="79"/>
  <c r="O1056" i="79"/>
  <c r="O1054" i="79"/>
  <c r="O877" i="79"/>
  <c r="O869" i="79"/>
  <c r="O809" i="79"/>
  <c r="O795" i="79"/>
  <c r="O779" i="79"/>
  <c r="O727" i="79"/>
  <c r="O723" i="79"/>
  <c r="O719" i="79"/>
  <c r="O715" i="79"/>
  <c r="O707" i="79"/>
  <c r="O616" i="79"/>
  <c r="O608" i="79"/>
  <c r="O574" i="79"/>
  <c r="O544" i="79"/>
  <c r="O528" i="79"/>
  <c r="O233" i="79"/>
  <c r="O225" i="79"/>
  <c r="O96" i="79"/>
  <c r="O100" i="79"/>
  <c r="O104" i="79"/>
  <c r="O108" i="79"/>
  <c r="O112" i="79"/>
  <c r="O116" i="79"/>
  <c r="O122" i="79"/>
  <c r="O126" i="79"/>
  <c r="O132" i="79"/>
  <c r="O136" i="79"/>
  <c r="O140" i="79"/>
  <c r="O173" i="79"/>
  <c r="O197" i="79"/>
  <c r="O214" i="79"/>
  <c r="O227" i="79"/>
  <c r="O235" i="79"/>
  <c r="O254" i="79"/>
  <c r="O258" i="79"/>
  <c r="O262" i="79"/>
  <c r="O332" i="79"/>
  <c r="O336" i="79"/>
  <c r="O340" i="79"/>
  <c r="O344" i="79"/>
  <c r="O348" i="79"/>
  <c r="O352" i="79"/>
  <c r="O356" i="79"/>
  <c r="O358" i="79"/>
  <c r="O362" i="79"/>
  <c r="O366" i="79"/>
  <c r="O370" i="79"/>
  <c r="O374" i="79"/>
  <c r="O378" i="79"/>
  <c r="O380" i="79"/>
  <c r="O384" i="79"/>
  <c r="O390" i="79"/>
  <c r="O394" i="79"/>
  <c r="O398" i="79"/>
  <c r="O402" i="79"/>
  <c r="O414" i="79"/>
  <c r="O418" i="79"/>
  <c r="O422" i="79"/>
  <c r="O426" i="79"/>
  <c r="O430" i="79"/>
  <c r="O434" i="79"/>
  <c r="O438" i="79"/>
  <c r="O444" i="79"/>
  <c r="O446" i="79"/>
  <c r="O450" i="79"/>
  <c r="O456" i="79"/>
  <c r="O460" i="79"/>
  <c r="O466" i="79"/>
  <c r="O472" i="79"/>
  <c r="O478" i="79"/>
  <c r="O482" i="79"/>
  <c r="O486" i="79"/>
  <c r="O490" i="79"/>
  <c r="O496" i="79"/>
  <c r="O502" i="79"/>
  <c r="O506" i="79"/>
  <c r="O512" i="79"/>
  <c r="L530" i="79"/>
  <c r="O534" i="79"/>
  <c r="O546" i="79"/>
  <c r="O564" i="79"/>
  <c r="L650" i="79"/>
  <c r="L654" i="79"/>
  <c r="O676" i="79"/>
  <c r="O680" i="79"/>
  <c r="O759" i="79"/>
  <c r="O773" i="79"/>
  <c r="O777" i="79"/>
  <c r="O781" i="79"/>
  <c r="O785" i="79"/>
  <c r="O789" i="79"/>
  <c r="O793" i="79"/>
  <c r="O797" i="79"/>
  <c r="O807" i="79"/>
  <c r="O811" i="79"/>
  <c r="L815" i="79"/>
  <c r="O819" i="79"/>
  <c r="O823" i="79"/>
  <c r="O833" i="79"/>
  <c r="O845" i="79"/>
  <c r="O849" i="79"/>
  <c r="O857" i="79"/>
  <c r="O859" i="79"/>
  <c r="O875" i="79"/>
  <c r="O879" i="79"/>
  <c r="O145" i="79"/>
  <c r="O147" i="79"/>
  <c r="O149" i="79"/>
  <c r="O151" i="79"/>
  <c r="O153" i="79"/>
  <c r="O155" i="79"/>
  <c r="O157" i="79"/>
  <c r="O159" i="79"/>
  <c r="O161" i="79"/>
  <c r="O163" i="79"/>
  <c r="O165" i="79"/>
  <c r="O170" i="79"/>
  <c r="O172" i="79"/>
  <c r="O174" i="79"/>
  <c r="O176" i="79"/>
  <c r="O178" i="79"/>
  <c r="O180" i="79"/>
  <c r="O182" i="79"/>
  <c r="O184" i="79"/>
  <c r="O186" i="79"/>
  <c r="O188" i="79"/>
  <c r="O190" i="79"/>
  <c r="O192" i="79"/>
  <c r="O194" i="79"/>
  <c r="O196" i="79"/>
  <c r="O201" i="79"/>
  <c r="O203" i="79"/>
  <c r="O205" i="79"/>
  <c r="O207" i="79"/>
  <c r="O209" i="79"/>
  <c r="O211" i="79"/>
  <c r="O213" i="79"/>
  <c r="O215" i="79"/>
  <c r="O226" i="79"/>
  <c r="O228" i="79"/>
  <c r="O230" i="79"/>
  <c r="O232" i="79"/>
  <c r="O234" i="79"/>
  <c r="O249" i="79"/>
  <c r="O251" i="79"/>
  <c r="O253" i="79"/>
  <c r="O255" i="79"/>
  <c r="O257" i="79"/>
  <c r="O315" i="79"/>
  <c r="O325" i="79"/>
  <c r="O331" i="79"/>
  <c r="O333" i="79"/>
  <c r="O335" i="79"/>
  <c r="O339" i="79"/>
  <c r="O341" i="79"/>
  <c r="O343" i="79"/>
  <c r="O347" i="79"/>
  <c r="O349" i="79"/>
  <c r="O351" i="79"/>
  <c r="O355" i="79"/>
  <c r="O357" i="79"/>
  <c r="O359" i="79"/>
  <c r="O363" i="79"/>
  <c r="O365" i="79"/>
  <c r="O367" i="79"/>
  <c r="O371" i="79"/>
  <c r="O373" i="79"/>
  <c r="O375" i="79"/>
  <c r="O379" i="79"/>
  <c r="O381" i="79"/>
  <c r="O383" i="79"/>
  <c r="O387" i="79"/>
  <c r="O389" i="79"/>
  <c r="O391" i="79"/>
  <c r="O395" i="79"/>
  <c r="O397" i="79"/>
  <c r="O399" i="79"/>
  <c r="O403" i="79"/>
  <c r="O405" i="79"/>
  <c r="O407" i="79"/>
  <c r="O409" i="79"/>
  <c r="O411" i="79"/>
  <c r="O413" i="79"/>
  <c r="O415" i="79"/>
  <c r="O417" i="79"/>
  <c r="O419" i="79"/>
  <c r="O421" i="79"/>
  <c r="O423" i="79"/>
  <c r="O425" i="79"/>
  <c r="O427" i="79"/>
  <c r="O429" i="79"/>
  <c r="O431" i="79"/>
  <c r="O433" i="79"/>
  <c r="O435" i="79"/>
  <c r="O437" i="79"/>
  <c r="O439" i="79"/>
  <c r="O441" i="79"/>
  <c r="O443" i="79"/>
  <c r="O445" i="79"/>
  <c r="O447" i="79"/>
  <c r="O449" i="79"/>
  <c r="O451" i="79"/>
  <c r="O453" i="79"/>
  <c r="O455" i="79"/>
  <c r="O457" i="79"/>
  <c r="O459" i="79"/>
  <c r="O461" i="79"/>
  <c r="O463" i="79"/>
  <c r="O465" i="79"/>
  <c r="O467" i="79"/>
  <c r="O469" i="79"/>
  <c r="O471" i="79"/>
  <c r="O473" i="79"/>
  <c r="O475" i="79"/>
  <c r="O477" i="79"/>
  <c r="O479" i="79"/>
  <c r="O481" i="79"/>
  <c r="O483" i="79"/>
  <c r="O485" i="79"/>
  <c r="O487" i="79"/>
  <c r="L649" i="79"/>
  <c r="L653" i="79"/>
  <c r="L655" i="79"/>
  <c r="O730" i="79"/>
  <c r="O736" i="79"/>
  <c r="O768" i="79"/>
  <c r="O772" i="79"/>
  <c r="O788" i="79"/>
  <c r="O792" i="79"/>
  <c r="O796" i="79"/>
  <c r="O800" i="79"/>
  <c r="O804" i="79"/>
  <c r="L814" i="79"/>
  <c r="L830" i="79"/>
  <c r="L842" i="79"/>
  <c r="O870" i="79"/>
  <c r="O872" i="79"/>
  <c r="O874" i="79"/>
  <c r="O876" i="79"/>
  <c r="O878" i="79"/>
  <c r="O880" i="79"/>
  <c r="L914" i="79"/>
  <c r="L926" i="79"/>
  <c r="L934" i="79"/>
  <c r="O871" i="79"/>
  <c r="O867" i="79"/>
  <c r="O863" i="79"/>
  <c r="O855" i="79"/>
  <c r="O853" i="79"/>
  <c r="O851" i="79"/>
  <c r="O841" i="79"/>
  <c r="O837" i="79"/>
  <c r="O829" i="79"/>
  <c r="O827" i="79"/>
  <c r="O825" i="79"/>
  <c r="O821" i="79"/>
  <c r="O815" i="79"/>
  <c r="O216" i="79"/>
  <c r="O179" i="79"/>
  <c r="O706" i="79"/>
  <c r="O212" i="79"/>
  <c r="O204" i="79"/>
  <c r="O191" i="79"/>
  <c r="O183" i="79"/>
  <c r="O175" i="79"/>
  <c r="O12" i="79"/>
  <c r="Q11" i="4"/>
  <c r="O11" i="4"/>
  <c r="M11" i="4"/>
  <c r="K11" i="4"/>
  <c r="I11" i="4"/>
  <c r="G11" i="4"/>
  <c r="E11" i="4"/>
  <c r="P11" i="4"/>
  <c r="N11" i="4"/>
  <c r="L11" i="4"/>
  <c r="J11" i="4"/>
  <c r="H11" i="4"/>
  <c r="F11" i="4"/>
  <c r="D11" i="4"/>
  <c r="P12" i="4"/>
  <c r="N12" i="4"/>
  <c r="L12" i="4"/>
  <c r="J12" i="4"/>
  <c r="H12" i="4"/>
  <c r="F12" i="4"/>
  <c r="D12" i="4"/>
  <c r="Q12" i="4"/>
  <c r="O12" i="4"/>
  <c r="M12" i="4"/>
  <c r="K12" i="4"/>
  <c r="I12" i="4"/>
  <c r="G12" i="4"/>
  <c r="E12" i="4"/>
  <c r="O370" i="78"/>
  <c r="O726" i="79"/>
  <c r="O724" i="79"/>
  <c r="O722" i="79"/>
  <c r="O720" i="79"/>
  <c r="O718" i="79"/>
  <c r="O716" i="79"/>
  <c r="O714" i="79"/>
  <c r="O712" i="79"/>
  <c r="O710" i="79"/>
  <c r="O702" i="79"/>
  <c r="O700" i="79"/>
  <c r="O698" i="79"/>
  <c r="O696" i="79"/>
  <c r="O694" i="79"/>
  <c r="O692" i="79"/>
  <c r="O690" i="79"/>
  <c r="O688" i="79"/>
  <c r="O686" i="79"/>
  <c r="O684" i="79"/>
  <c r="O682" i="79"/>
  <c r="O678" i="79"/>
  <c r="O672" i="79"/>
  <c r="O670" i="79"/>
  <c r="O666" i="79"/>
  <c r="O662" i="79"/>
  <c r="O656" i="79"/>
  <c r="O654" i="79"/>
  <c r="O648" i="79"/>
  <c r="O624" i="79"/>
  <c r="O622" i="79"/>
  <c r="O620" i="79"/>
  <c r="O618" i="79"/>
  <c r="O614" i="79"/>
  <c r="O610" i="79"/>
  <c r="O606" i="79"/>
  <c r="O590" i="79"/>
  <c r="O586" i="79"/>
  <c r="O582" i="79"/>
  <c r="O576" i="79"/>
  <c r="O572" i="79"/>
  <c r="O558" i="79"/>
  <c r="O538" i="79"/>
  <c r="O530" i="79"/>
  <c r="O522" i="79"/>
  <c r="O280" i="79"/>
  <c r="O276" i="79"/>
  <c r="O272" i="79"/>
  <c r="O268" i="79"/>
  <c r="O89" i="79"/>
  <c r="O87" i="79"/>
  <c r="O85" i="79"/>
  <c r="O83" i="79"/>
  <c r="L90" i="79"/>
  <c r="O760" i="79"/>
  <c r="O281" i="79"/>
  <c r="O279" i="79"/>
  <c r="O277" i="79"/>
  <c r="O275" i="79"/>
  <c r="O273" i="79"/>
  <c r="O271" i="79"/>
  <c r="O269" i="79"/>
  <c r="C82" i="79"/>
  <c r="O644" i="79"/>
  <c r="O642" i="79"/>
  <c r="O638" i="79"/>
  <c r="O636" i="79"/>
  <c r="O634" i="79"/>
  <c r="O632" i="79"/>
  <c r="O630" i="79"/>
  <c r="O628" i="79"/>
  <c r="O626" i="79"/>
  <c r="O368" i="78"/>
  <c r="O366" i="78"/>
  <c r="O364" i="78"/>
  <c r="O362" i="78"/>
  <c r="O360" i="78"/>
  <c r="O358" i="78"/>
  <c r="O356" i="78"/>
  <c r="O354" i="78"/>
  <c r="O352" i="78"/>
  <c r="O350" i="78"/>
  <c r="O348" i="78"/>
  <c r="O346" i="78"/>
  <c r="O344" i="78"/>
  <c r="O342" i="78"/>
  <c r="O340" i="78"/>
  <c r="O331" i="78"/>
  <c r="O329" i="78"/>
  <c r="O327" i="78"/>
  <c r="O323" i="78"/>
  <c r="O321" i="78"/>
  <c r="O319" i="78"/>
  <c r="O317" i="78"/>
  <c r="O315" i="78"/>
  <c r="O313" i="78"/>
  <c r="O311" i="78"/>
  <c r="O309" i="78"/>
  <c r="O307" i="78"/>
  <c r="O285" i="78"/>
  <c r="O283" i="78"/>
  <c r="O281" i="78"/>
  <c r="O279" i="78"/>
  <c r="O259" i="78"/>
  <c r="O257" i="78"/>
  <c r="O255" i="78"/>
  <c r="O253" i="78"/>
  <c r="O247" i="78"/>
  <c r="O239" i="78"/>
  <c r="O237" i="78"/>
  <c r="O235" i="78"/>
  <c r="O233" i="78"/>
  <c r="O231" i="78"/>
  <c r="O229" i="78"/>
  <c r="O227" i="78"/>
  <c r="O225" i="78"/>
  <c r="O223" i="78"/>
  <c r="O221" i="78"/>
  <c r="O219" i="78"/>
  <c r="O217" i="78"/>
  <c r="O215" i="78"/>
  <c r="O213" i="78"/>
  <c r="O211" i="78"/>
  <c r="O209" i="78"/>
  <c r="O207" i="78"/>
  <c r="O205" i="78"/>
  <c r="O203" i="78"/>
  <c r="O201" i="78"/>
  <c r="O199" i="78"/>
  <c r="O197" i="78"/>
  <c r="O195" i="78"/>
  <c r="O193" i="78"/>
  <c r="O191" i="78"/>
  <c r="O189" i="78"/>
  <c r="O187" i="78"/>
  <c r="O185" i="78"/>
  <c r="O181" i="78"/>
  <c r="O179" i="78"/>
  <c r="O177" i="78"/>
  <c r="O175" i="78"/>
  <c r="O163" i="78"/>
  <c r="O138" i="78"/>
  <c r="O136" i="78"/>
  <c r="O134" i="78"/>
  <c r="O132" i="78"/>
  <c r="O130" i="78"/>
  <c r="O128" i="78"/>
  <c r="O126" i="78"/>
  <c r="O124" i="78"/>
  <c r="O118" i="78"/>
  <c r="O116" i="78"/>
  <c r="O114" i="78"/>
  <c r="O110" i="78"/>
  <c r="O30" i="78"/>
  <c r="O28" i="78"/>
  <c r="O81" i="79"/>
  <c r="O79" i="79"/>
  <c r="O367" i="78"/>
  <c r="O365" i="78"/>
  <c r="O363" i="78"/>
  <c r="O361" i="78"/>
  <c r="O359" i="78"/>
  <c r="O357" i="78"/>
  <c r="O355" i="78"/>
  <c r="O353" i="78"/>
  <c r="O351" i="78"/>
  <c r="O349" i="78"/>
  <c r="O347" i="78"/>
  <c r="O345" i="78"/>
  <c r="O343" i="78"/>
  <c r="O341" i="78"/>
  <c r="O330" i="78"/>
  <c r="O328" i="78"/>
  <c r="O326" i="78"/>
  <c r="O322" i="78"/>
  <c r="O320" i="78"/>
  <c r="O318" i="78"/>
  <c r="O316" i="78"/>
  <c r="O314" i="78"/>
  <c r="O312" i="78"/>
  <c r="O310" i="78"/>
  <c r="O308" i="78"/>
  <c r="O306" i="78"/>
  <c r="O286" i="78"/>
  <c r="O284" i="78"/>
  <c r="O282" i="78"/>
  <c r="O258" i="78"/>
  <c r="O256" i="78"/>
  <c r="O254" i="78"/>
  <c r="O252" i="78"/>
  <c r="O248" i="78"/>
  <c r="O246" i="78"/>
  <c r="O240" i="78"/>
  <c r="O238" i="78"/>
  <c r="O236" i="78"/>
  <c r="O234" i="78"/>
  <c r="O232" i="78"/>
  <c r="O230" i="78"/>
  <c r="O228" i="78"/>
  <c r="O226" i="78"/>
  <c r="O224" i="78"/>
  <c r="O222" i="78"/>
  <c r="O220" i="78"/>
  <c r="O218" i="78"/>
  <c r="O216" i="78"/>
  <c r="O214" i="78"/>
  <c r="O212" i="78"/>
  <c r="O208" i="78"/>
  <c r="O206" i="78"/>
  <c r="O204" i="78"/>
  <c r="O202" i="78"/>
  <c r="O200" i="78"/>
  <c r="O198" i="78"/>
  <c r="O196" i="78"/>
  <c r="O194" i="78"/>
  <c r="O192" i="78"/>
  <c r="O190" i="78"/>
  <c r="O188" i="78"/>
  <c r="O186" i="78"/>
  <c r="O184" i="78"/>
  <c r="O180" i="78"/>
  <c r="O178" i="78"/>
  <c r="O176" i="78"/>
  <c r="O174" i="78"/>
  <c r="O172" i="78"/>
  <c r="O170" i="78"/>
  <c r="O168" i="78"/>
  <c r="O166" i="78"/>
  <c r="O164" i="78"/>
  <c r="O162" i="78"/>
  <c r="O137" i="78"/>
  <c r="O135" i="78"/>
  <c r="O133" i="78"/>
  <c r="O131" i="78"/>
  <c r="O129" i="78"/>
  <c r="O127" i="78"/>
  <c r="O125" i="78"/>
  <c r="O123" i="78"/>
  <c r="O121" i="78"/>
  <c r="O119" i="78"/>
  <c r="O117" i="78"/>
  <c r="O115" i="78"/>
  <c r="O113" i="78"/>
  <c r="O111" i="78"/>
  <c r="O109" i="78"/>
  <c r="O107" i="78"/>
  <c r="O105" i="78"/>
  <c r="O103" i="78"/>
  <c r="O101" i="78"/>
  <c r="O99" i="78"/>
  <c r="O97" i="78"/>
  <c r="O95" i="78"/>
  <c r="O93" i="78"/>
  <c r="O91" i="78"/>
  <c r="O89" i="78"/>
  <c r="O87" i="78"/>
  <c r="O85" i="78"/>
  <c r="O83" i="78"/>
  <c r="O81" i="78"/>
  <c r="O79" i="78"/>
  <c r="O77" i="78"/>
  <c r="O75" i="78"/>
  <c r="O73" i="78"/>
  <c r="O71" i="78"/>
  <c r="O69" i="78"/>
  <c r="O67" i="78"/>
  <c r="O65" i="78"/>
  <c r="O63" i="78"/>
  <c r="O61" i="78"/>
  <c r="O59" i="78"/>
  <c r="O57" i="78"/>
  <c r="O55" i="78"/>
  <c r="O53" i="78"/>
  <c r="O51" i="78"/>
  <c r="O49" i="78"/>
  <c r="O47" i="78"/>
  <c r="O45" i="78"/>
  <c r="O43" i="78"/>
  <c r="O41" i="78"/>
  <c r="O39" i="78"/>
  <c r="O37" i="78"/>
  <c r="O35" i="78"/>
  <c r="O29" i="78"/>
  <c r="O27" i="78"/>
  <c r="O808" i="79"/>
  <c r="O784" i="79"/>
  <c r="O780" i="79"/>
  <c r="O776" i="79"/>
  <c r="O764" i="79"/>
  <c r="C86" i="79"/>
  <c r="B359" i="78"/>
  <c r="E360" i="78"/>
  <c r="B368" i="78"/>
  <c r="B367" i="78"/>
  <c r="B366" i="78"/>
  <c r="B365" i="78"/>
  <c r="B364" i="78"/>
  <c r="B363" i="78"/>
  <c r="B362" i="78"/>
  <c r="B361" i="78"/>
  <c r="B360" i="78"/>
  <c r="O812" i="79"/>
  <c r="O799" i="79"/>
  <c r="O783" i="79"/>
  <c r="O769" i="79"/>
  <c r="O652" i="79"/>
  <c r="O650" i="79"/>
  <c r="O646" i="79"/>
  <c r="O60" i="79"/>
  <c r="O56" i="79"/>
  <c r="O52" i="79"/>
  <c r="O36" i="79"/>
  <c r="O16" i="79"/>
  <c r="C80" i="79"/>
  <c r="C84" i="79"/>
  <c r="C88" i="79"/>
  <c r="B326" i="78"/>
  <c r="B330" i="78"/>
  <c r="B328" i="78"/>
  <c r="B305" i="78"/>
  <c r="B286" i="78"/>
  <c r="B284" i="78"/>
  <c r="B282" i="78"/>
  <c r="B280" i="78"/>
  <c r="E290" i="78"/>
  <c r="O1050" i="79"/>
  <c r="O1048" i="79"/>
  <c r="O1046" i="79"/>
  <c r="O1042" i="79"/>
  <c r="O763" i="79"/>
  <c r="O741" i="79"/>
  <c r="O737" i="79"/>
  <c r="O708" i="79"/>
  <c r="O647" i="79"/>
  <c r="O540" i="79"/>
  <c r="O536" i="79"/>
  <c r="O524" i="79"/>
  <c r="O520" i="79"/>
  <c r="O578" i="79"/>
  <c r="O566" i="79"/>
  <c r="O562" i="79"/>
  <c r="O542" i="79"/>
  <c r="O526" i="79"/>
  <c r="O518" i="79"/>
  <c r="O264" i="79"/>
  <c r="O14" i="79"/>
  <c r="I80" i="79"/>
  <c r="I82" i="79"/>
  <c r="I84" i="79"/>
  <c r="I86" i="79"/>
  <c r="I88" i="79"/>
  <c r="B278" i="78"/>
  <c r="B251" i="78"/>
  <c r="O814" i="79"/>
  <c r="O810" i="79"/>
  <c r="O806" i="79"/>
  <c r="O802" i="79"/>
  <c r="O798" i="79"/>
  <c r="O794" i="79"/>
  <c r="O790" i="79"/>
  <c r="O786" i="79"/>
  <c r="O782" i="79"/>
  <c r="O778" i="79"/>
  <c r="O774" i="79"/>
  <c r="O770" i="79"/>
  <c r="O766" i="79"/>
  <c r="O762" i="79"/>
  <c r="O758" i="79"/>
  <c r="O731" i="79"/>
  <c r="O661" i="79"/>
  <c r="O657" i="79"/>
  <c r="O653" i="79"/>
  <c r="O649" i="79"/>
  <c r="O645" i="79"/>
  <c r="O491" i="79"/>
  <c r="O493" i="79"/>
  <c r="O489" i="79"/>
  <c r="O495" i="79"/>
  <c r="O497" i="79"/>
  <c r="O499" i="79"/>
  <c r="O501" i="79"/>
  <c r="O503" i="79"/>
  <c r="O505" i="79"/>
  <c r="O507" i="79"/>
  <c r="O509" i="79"/>
  <c r="O511" i="79"/>
  <c r="O513" i="79"/>
  <c r="O515" i="79"/>
  <c r="O517" i="79"/>
  <c r="O519" i="79"/>
  <c r="O521" i="79"/>
  <c r="O523" i="79"/>
  <c r="O525" i="79"/>
  <c r="O527" i="79"/>
  <c r="O529" i="79"/>
  <c r="O531" i="79"/>
  <c r="O533" i="79"/>
  <c r="O535" i="79"/>
  <c r="O537" i="79"/>
  <c r="O539" i="79"/>
  <c r="O541" i="79"/>
  <c r="O543" i="79"/>
  <c r="O545" i="79"/>
  <c r="O547" i="79"/>
  <c r="O549" i="79"/>
  <c r="O551" i="79"/>
  <c r="O553" i="79"/>
  <c r="O555" i="79"/>
  <c r="O557" i="79"/>
  <c r="O559" i="79"/>
  <c r="O561" i="79"/>
  <c r="O563" i="79"/>
  <c r="O565" i="79"/>
  <c r="O567" i="79"/>
  <c r="O569" i="79"/>
  <c r="O571" i="79"/>
  <c r="O573" i="79"/>
  <c r="O575" i="79"/>
  <c r="O577" i="79"/>
  <c r="O579" i="79"/>
  <c r="O581" i="79"/>
  <c r="O583" i="79"/>
  <c r="O585" i="79"/>
  <c r="O587" i="79"/>
  <c r="O589" i="79"/>
  <c r="O591" i="79"/>
  <c r="O593" i="79"/>
  <c r="O595" i="79"/>
  <c r="O597" i="79"/>
  <c r="O599" i="79"/>
  <c r="O601" i="79"/>
  <c r="O603" i="79"/>
  <c r="O605" i="79"/>
  <c r="O607" i="79"/>
  <c r="O609" i="79"/>
  <c r="O611" i="79"/>
  <c r="O613" i="79"/>
  <c r="O615" i="79"/>
  <c r="O617" i="79"/>
  <c r="O263" i="79"/>
  <c r="O261" i="79"/>
  <c r="O259" i="79"/>
  <c r="O24" i="79"/>
  <c r="O20" i="79"/>
  <c r="C11" i="79"/>
  <c r="C18" i="79"/>
  <c r="C20" i="79"/>
  <c r="C22" i="79"/>
  <c r="C24" i="79"/>
  <c r="C26" i="79"/>
  <c r="C28" i="79"/>
  <c r="C30" i="79"/>
  <c r="C32" i="79"/>
  <c r="C34" i="79"/>
  <c r="C36" i="79"/>
  <c r="C38" i="79"/>
  <c r="C40" i="79"/>
  <c r="C42" i="79"/>
  <c r="C44" i="79"/>
  <c r="C46" i="79"/>
  <c r="C48" i="79"/>
  <c r="C50" i="79"/>
  <c r="C52" i="79"/>
  <c r="C54" i="79"/>
  <c r="C56" i="79"/>
  <c r="C58" i="79"/>
  <c r="C60" i="79"/>
  <c r="C62" i="79"/>
  <c r="C64" i="79"/>
  <c r="C66" i="79"/>
  <c r="C68" i="79"/>
  <c r="C70" i="79"/>
  <c r="C72" i="79"/>
  <c r="C74" i="79"/>
  <c r="C76" i="79"/>
  <c r="C78" i="79"/>
  <c r="L27" i="79"/>
  <c r="L31" i="79"/>
  <c r="L35" i="79"/>
  <c r="L39" i="79"/>
  <c r="L47" i="79"/>
  <c r="L51" i="79"/>
  <c r="L65" i="79"/>
  <c r="O77" i="79"/>
  <c r="O75" i="79"/>
  <c r="O73" i="79"/>
  <c r="O71" i="79"/>
  <c r="O69" i="79"/>
  <c r="O67" i="79"/>
  <c r="O65" i="79"/>
  <c r="O63" i="79"/>
  <c r="O61" i="79"/>
  <c r="O59" i="79"/>
  <c r="O57" i="79"/>
  <c r="O55" i="79"/>
  <c r="O53" i="79"/>
  <c r="O51" i="79"/>
  <c r="O49" i="79"/>
  <c r="O47" i="79"/>
  <c r="O45" i="79"/>
  <c r="O43" i="79"/>
  <c r="O41" i="79"/>
  <c r="O39" i="79"/>
  <c r="O37" i="79"/>
  <c r="O35" i="79"/>
  <c r="O33" i="79"/>
  <c r="O31" i="79"/>
  <c r="O29" i="79"/>
  <c r="O27" i="79"/>
  <c r="O25" i="79"/>
  <c r="O23" i="79"/>
  <c r="O21" i="79"/>
  <c r="O19" i="79"/>
  <c r="O17" i="79"/>
  <c r="O15" i="79"/>
  <c r="O13" i="79"/>
  <c r="C13" i="79"/>
  <c r="C15" i="79"/>
  <c r="C17" i="79"/>
  <c r="C19" i="79"/>
  <c r="C21" i="79"/>
  <c r="C23" i="79"/>
  <c r="C25" i="79"/>
  <c r="C27" i="79"/>
  <c r="C29" i="79"/>
  <c r="C31" i="79"/>
  <c r="C33" i="79"/>
  <c r="C35" i="79"/>
  <c r="C37" i="79"/>
  <c r="C39" i="79"/>
  <c r="C41" i="79"/>
  <c r="C43" i="79"/>
  <c r="C45" i="79"/>
  <c r="C47" i="79"/>
  <c r="C49" i="79"/>
  <c r="C51" i="79"/>
  <c r="L52" i="79"/>
  <c r="C53" i="79"/>
  <c r="C55" i="79"/>
  <c r="C57" i="79"/>
  <c r="C59" i="79"/>
  <c r="C61" i="79"/>
  <c r="L62" i="79"/>
  <c r="C63" i="79"/>
  <c r="L64" i="79"/>
  <c r="C65" i="79"/>
  <c r="C67" i="79"/>
  <c r="C69" i="79"/>
  <c r="C71" i="79"/>
  <c r="C73" i="79"/>
  <c r="C75" i="79"/>
  <c r="C77" i="79"/>
  <c r="C79" i="79"/>
  <c r="I79" i="79"/>
  <c r="E80" i="79"/>
  <c r="K80" i="79"/>
  <c r="L80" i="79" s="1"/>
  <c r="C81" i="79"/>
  <c r="I81" i="79"/>
  <c r="E82" i="79"/>
  <c r="K82" i="79"/>
  <c r="L82" i="79" s="1"/>
  <c r="C83" i="79"/>
  <c r="I83" i="79"/>
  <c r="E84" i="79"/>
  <c r="K84" i="79"/>
  <c r="L84" i="79" s="1"/>
  <c r="C85" i="79"/>
  <c r="I85" i="79"/>
  <c r="E86" i="79"/>
  <c r="K86" i="79"/>
  <c r="L86" i="79" s="1"/>
  <c r="C87" i="79"/>
  <c r="I87" i="79"/>
  <c r="E88" i="79"/>
  <c r="K88" i="79"/>
  <c r="L88" i="79" s="1"/>
  <c r="C89" i="79"/>
  <c r="I89" i="79"/>
  <c r="L25" i="79"/>
  <c r="L63" i="79"/>
  <c r="E79" i="79"/>
  <c r="K79" i="79"/>
  <c r="L79" i="79" s="1"/>
  <c r="E81" i="79"/>
  <c r="K81" i="79"/>
  <c r="L81" i="79" s="1"/>
  <c r="E83" i="79"/>
  <c r="K83" i="79"/>
  <c r="L83" i="79" s="1"/>
  <c r="E85" i="79"/>
  <c r="K85" i="79"/>
  <c r="L85" i="79" s="1"/>
  <c r="E87" i="79"/>
  <c r="K87" i="79"/>
  <c r="L87" i="79" s="1"/>
  <c r="E89" i="79"/>
  <c r="K89" i="79"/>
  <c r="L89" i="79" s="1"/>
  <c r="B245" i="78"/>
  <c r="B248" i="78"/>
  <c r="B247" i="78"/>
  <c r="B246" i="78"/>
  <c r="B184" i="78"/>
  <c r="B210" i="78"/>
  <c r="B208" i="78"/>
  <c r="B206" i="78"/>
  <c r="B204" i="78"/>
  <c r="B202" i="78"/>
  <c r="B200" i="78"/>
  <c r="B198" i="78"/>
  <c r="B196" i="78"/>
  <c r="B194" i="78"/>
  <c r="B192" i="78"/>
  <c r="B190" i="78"/>
  <c r="B188" i="78"/>
  <c r="B186" i="78"/>
  <c r="B240" i="78"/>
  <c r="B238" i="78"/>
  <c r="B236" i="78"/>
  <c r="B234" i="78"/>
  <c r="B232" i="78"/>
  <c r="B230" i="78"/>
  <c r="B228" i="78"/>
  <c r="B226" i="78"/>
  <c r="B224" i="78"/>
  <c r="B222" i="78"/>
  <c r="B220" i="78"/>
  <c r="B218" i="78"/>
  <c r="B216" i="78"/>
  <c r="B214" i="78"/>
  <c r="B212" i="78"/>
  <c r="B28" i="78"/>
  <c r="B181" i="78"/>
  <c r="B179" i="78"/>
  <c r="B177" i="78"/>
  <c r="B175" i="78"/>
  <c r="B173" i="78"/>
  <c r="B171" i="78"/>
  <c r="B169" i="78"/>
  <c r="B167" i="78"/>
  <c r="B165" i="78"/>
  <c r="B163" i="78"/>
  <c r="B161" i="78"/>
  <c r="B138" i="78"/>
  <c r="B136" i="78"/>
  <c r="B134" i="78"/>
  <c r="B132" i="78"/>
  <c r="B130" i="78"/>
  <c r="B128" i="78"/>
  <c r="B126" i="78"/>
  <c r="B124" i="78"/>
  <c r="B122" i="78"/>
  <c r="B120" i="78"/>
  <c r="B118" i="78"/>
  <c r="B116" i="78"/>
  <c r="B114" i="78"/>
  <c r="B112" i="78"/>
  <c r="B110" i="78"/>
  <c r="B108" i="78"/>
  <c r="B106" i="78"/>
  <c r="B104" i="78"/>
  <c r="B102" i="78"/>
  <c r="B100" i="78"/>
  <c r="B98" i="78"/>
  <c r="B96" i="78"/>
  <c r="B94" i="78"/>
  <c r="B92" i="78"/>
  <c r="B90" i="78"/>
  <c r="B88" i="78"/>
  <c r="B86" i="78"/>
  <c r="B84" i="78"/>
  <c r="B82" i="78"/>
  <c r="B80" i="78"/>
  <c r="B78" i="78"/>
  <c r="B76" i="78"/>
  <c r="B74" i="78"/>
  <c r="B72" i="78"/>
  <c r="B70" i="78"/>
  <c r="B68" i="78"/>
  <c r="B66" i="78"/>
  <c r="B64" i="78"/>
  <c r="B62" i="78"/>
  <c r="B60" i="78"/>
  <c r="B58" i="78"/>
  <c r="B56" i="78"/>
  <c r="B54" i="78"/>
  <c r="B52" i="78"/>
  <c r="B50" i="78"/>
  <c r="B48" i="78"/>
  <c r="B46" i="78"/>
  <c r="B44" i="78"/>
  <c r="B42" i="78"/>
  <c r="B40" i="78"/>
  <c r="B38" i="78"/>
  <c r="B36" i="78"/>
  <c r="B34" i="78"/>
  <c r="B30" i="78"/>
  <c r="B33" i="78"/>
  <c r="B142" i="78"/>
  <c r="C94" i="79"/>
  <c r="C95" i="79"/>
  <c r="C96" i="79"/>
  <c r="C97" i="79"/>
  <c r="C98" i="79"/>
  <c r="C99" i="79"/>
  <c r="C100" i="79"/>
  <c r="C101" i="79"/>
  <c r="C102" i="79"/>
  <c r="C103" i="79"/>
  <c r="C104" i="79"/>
  <c r="C105" i="79"/>
  <c r="C106" i="79"/>
  <c r="C107" i="79"/>
  <c r="C108" i="79"/>
  <c r="C109" i="79"/>
  <c r="C110" i="79"/>
  <c r="C111" i="79"/>
  <c r="C112" i="79"/>
  <c r="C113" i="79"/>
  <c r="C114" i="79"/>
  <c r="C115" i="79"/>
  <c r="C116" i="79"/>
  <c r="C117" i="79"/>
  <c r="C118" i="79"/>
  <c r="C119" i="79"/>
  <c r="C120" i="79"/>
  <c r="C121" i="79"/>
  <c r="C122" i="79"/>
  <c r="C123" i="79"/>
  <c r="C124" i="79"/>
  <c r="C125" i="79"/>
  <c r="C126" i="79"/>
  <c r="C127" i="79"/>
  <c r="C128" i="79"/>
  <c r="C129" i="79"/>
  <c r="C130" i="79"/>
  <c r="C131" i="79"/>
  <c r="C132" i="79"/>
  <c r="C133" i="79"/>
  <c r="C134" i="79"/>
  <c r="C135" i="79"/>
  <c r="C136" i="79"/>
  <c r="C137" i="79"/>
  <c r="C138" i="79"/>
  <c r="C139" i="79"/>
  <c r="C140" i="79"/>
  <c r="C141" i="79"/>
  <c r="C142" i="79"/>
  <c r="C143" i="79"/>
  <c r="C144" i="79"/>
  <c r="C145" i="79"/>
  <c r="C146" i="79"/>
  <c r="C147" i="79"/>
  <c r="C148" i="79"/>
  <c r="C149" i="79"/>
  <c r="C150" i="79"/>
  <c r="C151" i="79"/>
  <c r="C152" i="79"/>
  <c r="C153" i="79"/>
  <c r="C154" i="79"/>
  <c r="C155" i="79"/>
  <c r="C156" i="79"/>
  <c r="C157" i="79"/>
  <c r="C158" i="79"/>
  <c r="C159" i="79"/>
  <c r="C160" i="79"/>
  <c r="C161" i="79"/>
  <c r="C162" i="79"/>
  <c r="C163" i="79"/>
  <c r="C164" i="79"/>
  <c r="C165" i="79"/>
  <c r="C166" i="79"/>
  <c r="C170" i="79"/>
  <c r="C171" i="79"/>
  <c r="C172" i="79"/>
  <c r="C173" i="79"/>
  <c r="C174" i="79"/>
  <c r="C175" i="79"/>
  <c r="C176" i="79"/>
  <c r="C177" i="79"/>
  <c r="C178" i="79"/>
  <c r="C179" i="79"/>
  <c r="C180" i="79"/>
  <c r="C181" i="79"/>
  <c r="C182" i="79"/>
  <c r="C183" i="79"/>
  <c r="C184" i="79"/>
  <c r="C185" i="79"/>
  <c r="C186" i="79"/>
  <c r="C187" i="79"/>
  <c r="C188" i="79"/>
  <c r="C189" i="79"/>
  <c r="C190" i="79"/>
  <c r="C191" i="79"/>
  <c r="C192" i="79"/>
  <c r="C193" i="79"/>
  <c r="C194" i="79"/>
  <c r="C195" i="79"/>
  <c r="C196" i="79"/>
  <c r="C197" i="79"/>
  <c r="C201" i="79"/>
  <c r="C202" i="79"/>
  <c r="C203" i="79"/>
  <c r="C204" i="79"/>
  <c r="C205" i="79"/>
  <c r="C206" i="79"/>
  <c r="C207" i="79"/>
  <c r="C208" i="79"/>
  <c r="C209" i="79"/>
  <c r="C210" i="79"/>
  <c r="C211" i="79"/>
  <c r="C212" i="79"/>
  <c r="C213" i="79"/>
  <c r="C214" i="79"/>
  <c r="C215" i="79"/>
  <c r="C216" i="79"/>
  <c r="C220" i="79"/>
  <c r="C221" i="79"/>
  <c r="C222" i="79"/>
  <c r="C223" i="79"/>
  <c r="C224" i="79"/>
  <c r="C225" i="79"/>
  <c r="C226" i="79"/>
  <c r="C227" i="79"/>
  <c r="C228" i="79"/>
  <c r="C229" i="79"/>
  <c r="C230" i="79"/>
  <c r="C231" i="79"/>
  <c r="C232" i="79"/>
  <c r="C233" i="79"/>
  <c r="C234" i="79"/>
  <c r="C235" i="79"/>
  <c r="C247" i="79"/>
  <c r="C248" i="79"/>
  <c r="C249" i="79"/>
  <c r="C250" i="79"/>
  <c r="C251" i="79"/>
  <c r="C252" i="79"/>
  <c r="C253" i="79"/>
  <c r="C254" i="79"/>
  <c r="C255" i="79"/>
  <c r="C256" i="79"/>
  <c r="C257" i="79"/>
  <c r="C258" i="79"/>
  <c r="C294" i="79"/>
  <c r="C295" i="79"/>
  <c r="C296" i="79"/>
  <c r="C297" i="79"/>
  <c r="C298" i="79"/>
  <c r="C299" i="79"/>
  <c r="C300" i="79"/>
  <c r="C301" i="79"/>
  <c r="C302" i="79"/>
  <c r="C303" i="79"/>
  <c r="C304" i="79"/>
  <c r="C305" i="79"/>
  <c r="C306" i="79"/>
  <c r="C309" i="79"/>
  <c r="C310" i="79"/>
  <c r="C311" i="79"/>
  <c r="C312" i="79"/>
  <c r="C313" i="79"/>
  <c r="C314" i="79"/>
  <c r="C315" i="79"/>
  <c r="C316" i="79"/>
  <c r="C317" i="79"/>
  <c r="C318" i="79"/>
  <c r="C319" i="79"/>
  <c r="C320" i="79"/>
  <c r="C321" i="79"/>
  <c r="C322" i="79"/>
  <c r="C323" i="79"/>
  <c r="C324" i="79"/>
  <c r="C325" i="79"/>
  <c r="C326" i="79"/>
  <c r="C327" i="79"/>
  <c r="C328" i="79"/>
  <c r="C329" i="79"/>
  <c r="C330" i="79"/>
  <c r="C331" i="79"/>
  <c r="C332" i="79"/>
  <c r="C333" i="79"/>
  <c r="C334" i="79"/>
  <c r="C335" i="79"/>
  <c r="C336" i="79"/>
  <c r="C337" i="79"/>
  <c r="C338" i="79"/>
  <c r="C339" i="79"/>
  <c r="C340" i="79"/>
  <c r="C341" i="79"/>
  <c r="C342" i="79"/>
  <c r="C343" i="79"/>
  <c r="C344" i="79"/>
  <c r="C345" i="79"/>
  <c r="C346" i="79"/>
  <c r="C347" i="79"/>
  <c r="C348" i="79"/>
  <c r="C349" i="79"/>
  <c r="C350" i="79"/>
  <c r="C351" i="79"/>
  <c r="C352" i="79"/>
  <c r="C353" i="79"/>
  <c r="C354" i="79"/>
  <c r="C355" i="79"/>
  <c r="C356" i="79"/>
  <c r="C357" i="79"/>
  <c r="C358" i="79"/>
  <c r="C359" i="79"/>
  <c r="C360" i="79"/>
  <c r="C361" i="79"/>
  <c r="C362" i="79"/>
  <c r="C363" i="79"/>
  <c r="C364" i="79"/>
  <c r="C365" i="79"/>
  <c r="C366" i="79"/>
  <c r="C367" i="79"/>
  <c r="C368" i="79"/>
  <c r="C369" i="79"/>
  <c r="C370" i="79"/>
  <c r="C371" i="79"/>
  <c r="C372" i="79"/>
  <c r="C373" i="79"/>
  <c r="C374" i="79"/>
  <c r="C375" i="79"/>
  <c r="C376" i="79"/>
  <c r="C377" i="79"/>
  <c r="C378" i="79"/>
  <c r="C379" i="79"/>
  <c r="C380" i="79"/>
  <c r="C381" i="79"/>
  <c r="C382" i="79"/>
  <c r="C383" i="79"/>
  <c r="C384" i="79"/>
  <c r="C385" i="79"/>
  <c r="C386" i="79"/>
  <c r="C387" i="79"/>
  <c r="C388" i="79"/>
  <c r="C389" i="79"/>
  <c r="C390" i="79"/>
  <c r="C391" i="79"/>
  <c r="C392" i="79"/>
  <c r="C393" i="79"/>
  <c r="C394" i="79"/>
  <c r="C395" i="79"/>
  <c r="C396" i="79"/>
  <c r="C397" i="79"/>
  <c r="C398" i="79"/>
  <c r="C399" i="79"/>
  <c r="C400" i="79"/>
  <c r="C401" i="79"/>
  <c r="C402" i="79"/>
  <c r="C403" i="79"/>
  <c r="C404" i="79"/>
  <c r="C405" i="79"/>
  <c r="C406" i="79"/>
  <c r="C407" i="79"/>
  <c r="C408" i="79"/>
  <c r="C409" i="79"/>
  <c r="C410" i="79"/>
  <c r="C411" i="79"/>
  <c r="C412" i="79"/>
  <c r="C413" i="79"/>
  <c r="C414" i="79"/>
  <c r="C415" i="79"/>
  <c r="C416" i="79"/>
  <c r="C417" i="79"/>
  <c r="C418" i="79"/>
  <c r="C419" i="79"/>
  <c r="C420" i="79"/>
  <c r="C421" i="79"/>
  <c r="C422" i="79"/>
  <c r="C423" i="79"/>
  <c r="C424" i="79"/>
  <c r="C425" i="79"/>
  <c r="C426" i="79"/>
  <c r="C427" i="79"/>
  <c r="C428" i="79"/>
  <c r="C429" i="79"/>
  <c r="C430" i="79"/>
  <c r="C431" i="79"/>
  <c r="C432" i="79"/>
  <c r="C433" i="79"/>
  <c r="C434" i="79"/>
  <c r="C435" i="79"/>
  <c r="C436" i="79"/>
  <c r="C437" i="79"/>
  <c r="C438" i="79"/>
  <c r="C439" i="79"/>
  <c r="C440" i="79"/>
  <c r="C441" i="79"/>
  <c r="C442" i="79"/>
  <c r="C443" i="79"/>
  <c r="C444" i="79"/>
  <c r="C445" i="79"/>
  <c r="C446" i="79"/>
  <c r="C447" i="79"/>
  <c r="C448" i="79"/>
  <c r="C449" i="79"/>
  <c r="C450" i="79"/>
  <c r="C451" i="79"/>
  <c r="C452" i="79"/>
  <c r="C453" i="79"/>
  <c r="C454" i="79"/>
  <c r="C455" i="79"/>
  <c r="C456" i="79"/>
  <c r="C457" i="79"/>
  <c r="C458" i="79"/>
  <c r="C459" i="79"/>
  <c r="C460" i="79"/>
  <c r="C461" i="79"/>
  <c r="C462" i="79"/>
  <c r="C463" i="79"/>
  <c r="C464" i="79"/>
  <c r="C465" i="79"/>
  <c r="C466" i="79"/>
  <c r="C467" i="79"/>
  <c r="C468" i="79"/>
  <c r="C469" i="79"/>
  <c r="C470" i="79"/>
  <c r="C471" i="79"/>
  <c r="C472" i="79"/>
  <c r="C473" i="79"/>
  <c r="C474" i="79"/>
  <c r="C475" i="79"/>
  <c r="C476" i="79"/>
  <c r="C477" i="79"/>
  <c r="C478" i="79"/>
  <c r="C479" i="79"/>
  <c r="C480" i="79"/>
  <c r="C481" i="79"/>
  <c r="C482" i="79"/>
  <c r="C483" i="79"/>
  <c r="C484" i="79"/>
  <c r="C485" i="79"/>
  <c r="C486" i="79"/>
  <c r="C487" i="79"/>
  <c r="C488" i="79"/>
  <c r="C259" i="79"/>
  <c r="C260" i="79"/>
  <c r="C261" i="79"/>
  <c r="C262" i="79"/>
  <c r="C263" i="79"/>
  <c r="L264" i="79"/>
  <c r="C264" i="79"/>
  <c r="C265" i="79"/>
  <c r="C268" i="79"/>
  <c r="C269" i="79"/>
  <c r="C270" i="79"/>
  <c r="C271" i="79"/>
  <c r="C272" i="79"/>
  <c r="C273" i="79"/>
  <c r="C274" i="79"/>
  <c r="C275" i="79"/>
  <c r="C276" i="79"/>
  <c r="C277" i="79"/>
  <c r="C278" i="79"/>
  <c r="C279" i="79"/>
  <c r="C280" i="79"/>
  <c r="C281" i="79"/>
  <c r="C282" i="79"/>
  <c r="C283" i="79"/>
  <c r="C286" i="79"/>
  <c r="C287" i="79"/>
  <c r="C288" i="79"/>
  <c r="C289" i="79"/>
  <c r="C290" i="79"/>
  <c r="C291" i="79"/>
  <c r="C292" i="79"/>
  <c r="C293" i="79"/>
  <c r="D79" i="79"/>
  <c r="F79" i="79"/>
  <c r="D80" i="79"/>
  <c r="F80" i="79"/>
  <c r="D81" i="79"/>
  <c r="F81" i="79"/>
  <c r="D82" i="79"/>
  <c r="F82" i="79"/>
  <c r="D83" i="79"/>
  <c r="F83" i="79"/>
  <c r="D84" i="79"/>
  <c r="F84" i="79"/>
  <c r="D85" i="79"/>
  <c r="F85" i="79"/>
  <c r="D86" i="79"/>
  <c r="F86" i="79"/>
  <c r="D87" i="79"/>
  <c r="F87" i="79"/>
  <c r="D88" i="79"/>
  <c r="F88" i="79"/>
  <c r="D89" i="79"/>
  <c r="F89" i="79"/>
  <c r="C489" i="79"/>
  <c r="C490" i="79"/>
  <c r="C491" i="79"/>
  <c r="C492" i="79"/>
  <c r="C493" i="79"/>
  <c r="C494" i="79"/>
  <c r="C495" i="79"/>
  <c r="C496" i="79"/>
  <c r="C497" i="79"/>
  <c r="C498" i="79"/>
  <c r="C499" i="79"/>
  <c r="C500" i="79"/>
  <c r="C501" i="79"/>
  <c r="C502" i="79"/>
  <c r="C503" i="79"/>
  <c r="C504" i="79"/>
  <c r="C505" i="79"/>
  <c r="C506" i="79"/>
  <c r="C507" i="79"/>
  <c r="C508" i="79"/>
  <c r="C509" i="79"/>
  <c r="C510" i="79"/>
  <c r="C511" i="79"/>
  <c r="C512" i="79"/>
  <c r="C513" i="79"/>
  <c r="C514" i="79"/>
  <c r="C515" i="79"/>
  <c r="C516" i="79"/>
  <c r="C517" i="79"/>
  <c r="C518" i="79"/>
  <c r="C519" i="79"/>
  <c r="L520" i="79"/>
  <c r="C520" i="79"/>
  <c r="C521" i="79"/>
  <c r="C522" i="79"/>
  <c r="C523" i="79"/>
  <c r="L524" i="79"/>
  <c r="C524" i="79"/>
  <c r="C525" i="79"/>
  <c r="C526" i="79"/>
  <c r="C527" i="79"/>
  <c r="L528" i="79"/>
  <c r="C528" i="79"/>
  <c r="C529" i="79"/>
  <c r="C530" i="79"/>
  <c r="C531" i="79"/>
  <c r="L532" i="79"/>
  <c r="C532" i="79"/>
  <c r="C533" i="79"/>
  <c r="C534" i="79"/>
  <c r="L535" i="79"/>
  <c r="C535" i="79"/>
  <c r="L536" i="79"/>
  <c r="C536" i="79"/>
  <c r="C537" i="79"/>
  <c r="C538" i="79"/>
  <c r="C539" i="79"/>
  <c r="L540" i="79"/>
  <c r="C540" i="79"/>
  <c r="C541" i="79"/>
  <c r="C542" i="79"/>
  <c r="C543" i="79"/>
  <c r="L544" i="79"/>
  <c r="C544" i="79"/>
  <c r="C545" i="79"/>
  <c r="C546" i="79"/>
  <c r="C547" i="79"/>
  <c r="C548" i="79"/>
  <c r="C549" i="79"/>
  <c r="C550" i="79"/>
  <c r="C551" i="79"/>
  <c r="C552" i="79"/>
  <c r="C553" i="79"/>
  <c r="C554" i="79"/>
  <c r="C555" i="79"/>
  <c r="C556" i="79"/>
  <c r="L557" i="79"/>
  <c r="C557" i="79"/>
  <c r="C558" i="79"/>
  <c r="L559" i="79"/>
  <c r="C559" i="79"/>
  <c r="C560" i="79"/>
  <c r="C561" i="79"/>
  <c r="C562" i="79"/>
  <c r="C563" i="79"/>
  <c r="C564" i="79"/>
  <c r="C565" i="79"/>
  <c r="C566" i="79"/>
  <c r="C567" i="79"/>
  <c r="C568" i="79"/>
  <c r="C569" i="79"/>
  <c r="C570" i="79"/>
  <c r="C571" i="79"/>
  <c r="C572" i="79"/>
  <c r="C573" i="79"/>
  <c r="C574" i="79"/>
  <c r="C575" i="79"/>
  <c r="L576" i="79"/>
  <c r="C576" i="79"/>
  <c r="C577" i="79"/>
  <c r="C578" i="79"/>
  <c r="C579" i="79"/>
  <c r="C580" i="79"/>
  <c r="C581" i="79"/>
  <c r="C582" i="79"/>
  <c r="C583" i="79"/>
  <c r="L584" i="79"/>
  <c r="C584" i="79"/>
  <c r="C585" i="79"/>
  <c r="L586" i="79"/>
  <c r="C586" i="79"/>
  <c r="C587" i="79"/>
  <c r="C588" i="79"/>
  <c r="C589" i="79"/>
  <c r="L590" i="79"/>
  <c r="C590" i="79"/>
  <c r="C591" i="79"/>
  <c r="C592" i="79"/>
  <c r="C593" i="79"/>
  <c r="C594" i="79"/>
  <c r="C595" i="79"/>
  <c r="C596" i="79"/>
  <c r="C597" i="79"/>
  <c r="C598" i="79"/>
  <c r="C599" i="79"/>
  <c r="C600" i="79"/>
  <c r="C601" i="79"/>
  <c r="C602" i="79"/>
  <c r="C603" i="79"/>
  <c r="L604" i="79"/>
  <c r="C604" i="79"/>
  <c r="C605" i="79"/>
  <c r="C606" i="79"/>
  <c r="L607" i="79"/>
  <c r="C607" i="79"/>
  <c r="L608" i="79"/>
  <c r="C608" i="79"/>
  <c r="C609" i="79"/>
  <c r="C610" i="79"/>
  <c r="L611" i="79"/>
  <c r="C611" i="79"/>
  <c r="L612" i="79"/>
  <c r="C612" i="79"/>
  <c r="C613" i="79"/>
  <c r="C614" i="79"/>
  <c r="L615" i="79"/>
  <c r="C615" i="79"/>
  <c r="L616" i="79"/>
  <c r="C616" i="79"/>
  <c r="C617" i="79"/>
  <c r="C618" i="79"/>
  <c r="L619" i="79"/>
  <c r="C619" i="79"/>
  <c r="L620" i="79"/>
  <c r="C620" i="79"/>
  <c r="L621" i="79"/>
  <c r="C621" i="79"/>
  <c r="C622" i="79"/>
  <c r="C623" i="79"/>
  <c r="L624" i="79"/>
  <c r="C624" i="79"/>
  <c r="C625" i="79"/>
  <c r="C626" i="79"/>
  <c r="L627" i="79"/>
  <c r="C627" i="79"/>
  <c r="L628" i="79"/>
  <c r="C628" i="79"/>
  <c r="C629" i="79"/>
  <c r="C630" i="79"/>
  <c r="C631" i="79"/>
  <c r="L632" i="79"/>
  <c r="C632" i="79"/>
  <c r="C633" i="79"/>
  <c r="C634" i="79"/>
  <c r="L635" i="79"/>
  <c r="C635" i="79"/>
  <c r="L636" i="79"/>
  <c r="C636" i="79"/>
  <c r="C637" i="79"/>
  <c r="C638" i="79"/>
  <c r="C639" i="79"/>
  <c r="C642" i="79"/>
  <c r="C643" i="79"/>
  <c r="C644" i="79"/>
  <c r="C645" i="79"/>
  <c r="C646" i="79"/>
  <c r="C647" i="79"/>
  <c r="C648" i="79"/>
  <c r="C649" i="79"/>
  <c r="C650" i="79"/>
  <c r="C651" i="79"/>
  <c r="C652" i="79"/>
  <c r="C653" i="79"/>
  <c r="C654" i="79"/>
  <c r="C655" i="79"/>
  <c r="C656" i="79"/>
  <c r="C657" i="79"/>
  <c r="C658" i="79"/>
  <c r="C659" i="79"/>
  <c r="C660" i="79"/>
  <c r="C661" i="79"/>
  <c r="L662" i="79"/>
  <c r="C662" i="79"/>
  <c r="C663" i="79"/>
  <c r="C664" i="79"/>
  <c r="L665" i="79"/>
  <c r="C665" i="79"/>
  <c r="L666" i="79"/>
  <c r="C666" i="79"/>
  <c r="C667" i="79"/>
  <c r="C668" i="79"/>
  <c r="C669" i="79"/>
  <c r="L670" i="79"/>
  <c r="C670" i="79"/>
  <c r="L671" i="79"/>
  <c r="C671" i="79"/>
  <c r="C672" i="79"/>
  <c r="L673" i="79"/>
  <c r="C673" i="79"/>
  <c r="C674" i="79"/>
  <c r="C675" i="79"/>
  <c r="C676" i="79"/>
  <c r="C677" i="79"/>
  <c r="L678" i="79"/>
  <c r="C678" i="79"/>
  <c r="C679" i="79"/>
  <c r="C680" i="79"/>
  <c r="L681" i="79"/>
  <c r="C681" i="79"/>
  <c r="L682" i="79"/>
  <c r="C682" i="79"/>
  <c r="C683" i="79"/>
  <c r="C684" i="79"/>
  <c r="C685" i="79"/>
  <c r="L686" i="79"/>
  <c r="C686" i="79"/>
  <c r="C687" i="79"/>
  <c r="C688" i="79"/>
  <c r="C689" i="79"/>
  <c r="L690" i="79"/>
  <c r="C690" i="79"/>
  <c r="C691" i="79"/>
  <c r="C692" i="79"/>
  <c r="C693" i="79"/>
  <c r="L694" i="79"/>
  <c r="C694" i="79"/>
  <c r="C695" i="79"/>
  <c r="C696" i="79"/>
  <c r="C697" i="79"/>
  <c r="L698" i="79"/>
  <c r="C698" i="79"/>
  <c r="C699" i="79"/>
  <c r="C700" i="79"/>
  <c r="C701" i="79"/>
  <c r="L702" i="79"/>
  <c r="C702" i="79"/>
  <c r="C706" i="79"/>
  <c r="C707" i="79"/>
  <c r="C708" i="79"/>
  <c r="C709" i="79"/>
  <c r="C710" i="79"/>
  <c r="L711" i="79"/>
  <c r="C711" i="79"/>
  <c r="C712" i="79"/>
  <c r="C713" i="79"/>
  <c r="C714" i="79"/>
  <c r="L715" i="79"/>
  <c r="C715" i="79"/>
  <c r="C716" i="79"/>
  <c r="L717" i="79"/>
  <c r="C717" i="79"/>
  <c r="C718" i="79"/>
  <c r="L719" i="79"/>
  <c r="C719" i="79"/>
  <c r="C720" i="79"/>
  <c r="C721" i="79"/>
  <c r="C722" i="79"/>
  <c r="L723" i="79"/>
  <c r="C723" i="79"/>
  <c r="C724" i="79"/>
  <c r="C725" i="79"/>
  <c r="L726" i="79"/>
  <c r="C726" i="79"/>
  <c r="L727" i="79"/>
  <c r="C727" i="79"/>
  <c r="C730" i="79"/>
  <c r="C731" i="79"/>
  <c r="C732" i="79"/>
  <c r="C733" i="79"/>
  <c r="C734" i="79"/>
  <c r="C735" i="79"/>
  <c r="C736" i="79"/>
  <c r="C737" i="79"/>
  <c r="C738" i="79"/>
  <c r="C739" i="79"/>
  <c r="C740" i="79"/>
  <c r="C741" i="79"/>
  <c r="C742" i="79"/>
  <c r="C743" i="79"/>
  <c r="C744" i="79"/>
  <c r="C745" i="79"/>
  <c r="L746" i="79"/>
  <c r="C746" i="79"/>
  <c r="C747" i="79"/>
  <c r="C748" i="79"/>
  <c r="C749" i="79"/>
  <c r="L750" i="79"/>
  <c r="C750" i="79"/>
  <c r="C751" i="79"/>
  <c r="C752" i="79"/>
  <c r="C753" i="79"/>
  <c r="C756" i="79"/>
  <c r="C757" i="79"/>
  <c r="C758" i="79"/>
  <c r="C759" i="79"/>
  <c r="C760" i="79"/>
  <c r="C761" i="79"/>
  <c r="C762" i="79"/>
  <c r="C763" i="79"/>
  <c r="C764" i="79"/>
  <c r="C765" i="79"/>
  <c r="C766" i="79"/>
  <c r="C767" i="79"/>
  <c r="C768" i="79"/>
  <c r="C769" i="79"/>
  <c r="C770" i="79"/>
  <c r="C771" i="79"/>
  <c r="C772" i="79"/>
  <c r="C773" i="79"/>
  <c r="C774" i="79"/>
  <c r="C775" i="79"/>
  <c r="C776" i="79"/>
  <c r="C777" i="79"/>
  <c r="C778" i="79"/>
  <c r="C779" i="79"/>
  <c r="C780" i="79"/>
  <c r="C781" i="79"/>
  <c r="L782" i="79"/>
  <c r="C782" i="79"/>
  <c r="C783" i="79"/>
  <c r="C784" i="79"/>
  <c r="C785" i="79"/>
  <c r="C786" i="79"/>
  <c r="C787" i="79"/>
  <c r="C788" i="79"/>
  <c r="C789" i="79"/>
  <c r="C790" i="79"/>
  <c r="C791" i="79"/>
  <c r="C792" i="79"/>
  <c r="C793" i="79"/>
  <c r="C794" i="79"/>
  <c r="C795" i="79"/>
  <c r="C796" i="79"/>
  <c r="C797" i="79"/>
  <c r="C798" i="79"/>
  <c r="C799" i="79"/>
  <c r="C800" i="79"/>
  <c r="C801" i="79"/>
  <c r="C802" i="79"/>
  <c r="C803" i="79"/>
  <c r="C804" i="79"/>
  <c r="C805" i="79"/>
  <c r="C806" i="79"/>
  <c r="C807" i="79"/>
  <c r="C808" i="79"/>
  <c r="C809" i="79"/>
  <c r="C810" i="79"/>
  <c r="C811" i="79"/>
  <c r="C812" i="79"/>
  <c r="C813" i="79"/>
  <c r="C814" i="79"/>
  <c r="C815" i="79"/>
  <c r="C816" i="79"/>
  <c r="C817" i="79"/>
  <c r="C818" i="79"/>
  <c r="C819" i="79"/>
  <c r="C820" i="79"/>
  <c r="C821" i="79"/>
  <c r="C822" i="79"/>
  <c r="C823" i="79"/>
  <c r="C824" i="79"/>
  <c r="C825" i="79"/>
  <c r="C826" i="79"/>
  <c r="C827" i="79"/>
  <c r="C828" i="79"/>
  <c r="C829" i="79"/>
  <c r="C830" i="79"/>
  <c r="C831" i="79"/>
  <c r="C832" i="79"/>
  <c r="C833" i="79"/>
  <c r="C834" i="79"/>
  <c r="C835" i="79"/>
  <c r="C836" i="79"/>
  <c r="C837" i="79"/>
  <c r="C838" i="79"/>
  <c r="C839" i="79"/>
  <c r="C840" i="79"/>
  <c r="C841" i="79"/>
  <c r="C842" i="79"/>
  <c r="C843" i="79"/>
  <c r="C844" i="79"/>
  <c r="C845" i="79"/>
  <c r="C846" i="79"/>
  <c r="C847" i="79"/>
  <c r="C848" i="79"/>
  <c r="C849" i="79"/>
  <c r="C850" i="79"/>
  <c r="C851" i="79"/>
  <c r="C852" i="79"/>
  <c r="C853" i="79"/>
  <c r="C854" i="79"/>
  <c r="C855" i="79"/>
  <c r="C856" i="79"/>
  <c r="C857" i="79"/>
  <c r="C858" i="79"/>
  <c r="C859" i="79"/>
  <c r="C860" i="79"/>
  <c r="C861" i="79"/>
  <c r="C862" i="79"/>
  <c r="C863" i="79"/>
  <c r="C864" i="79"/>
  <c r="C865" i="79"/>
  <c r="C866" i="79"/>
  <c r="C867" i="79"/>
  <c r="C868" i="79"/>
  <c r="C869" i="79"/>
  <c r="C870" i="79"/>
  <c r="C871" i="79"/>
  <c r="C872" i="79"/>
  <c r="C873" i="79"/>
  <c r="C874" i="79"/>
  <c r="C875" i="79"/>
  <c r="C876" i="79"/>
  <c r="C877" i="79"/>
  <c r="C878" i="79"/>
  <c r="C879" i="79"/>
  <c r="C880" i="79"/>
  <c r="C881" i="79"/>
  <c r="L882" i="79"/>
  <c r="C882" i="79"/>
  <c r="L883" i="79"/>
  <c r="C883" i="79"/>
  <c r="C884" i="79"/>
  <c r="C885" i="79"/>
  <c r="L886" i="79"/>
  <c r="C886" i="79"/>
  <c r="C887" i="79"/>
  <c r="C888" i="79"/>
  <c r="C889" i="79"/>
  <c r="L890" i="79"/>
  <c r="C890" i="79"/>
  <c r="L891" i="79"/>
  <c r="C891" i="79"/>
  <c r="C892" i="79"/>
  <c r="C893" i="79"/>
  <c r="C894" i="79"/>
  <c r="C895" i="79"/>
  <c r="C896" i="79"/>
  <c r="C897" i="79"/>
  <c r="C898" i="79"/>
  <c r="C899" i="79"/>
  <c r="C900" i="79"/>
  <c r="C901" i="79"/>
  <c r="C902" i="79"/>
  <c r="C903" i="79"/>
  <c r="C904" i="79"/>
  <c r="C905" i="79"/>
  <c r="C906" i="79"/>
  <c r="C907" i="79"/>
  <c r="C908" i="79"/>
  <c r="C909" i="79"/>
  <c r="C910" i="79"/>
  <c r="C911" i="79"/>
  <c r="C912" i="79"/>
  <c r="C913" i="79"/>
  <c r="C914" i="79"/>
  <c r="C915" i="79"/>
  <c r="C916" i="79"/>
  <c r="C917" i="79"/>
  <c r="C918" i="79"/>
  <c r="C919" i="79"/>
  <c r="C920" i="79"/>
  <c r="C921" i="79"/>
  <c r="C922" i="79"/>
  <c r="C923" i="79"/>
  <c r="C924" i="79"/>
  <c r="C925" i="79"/>
  <c r="C926" i="79"/>
  <c r="C927" i="79"/>
  <c r="C928" i="79"/>
  <c r="C929" i="79"/>
  <c r="C930" i="79"/>
  <c r="C931" i="79"/>
  <c r="C932" i="79"/>
  <c r="C933" i="79"/>
  <c r="C934" i="79"/>
  <c r="C935" i="79"/>
  <c r="C936" i="79"/>
  <c r="C937" i="79"/>
  <c r="C938" i="79"/>
  <c r="C939" i="79"/>
  <c r="C940" i="79"/>
  <c r="C941" i="79"/>
  <c r="C942" i="79"/>
  <c r="C943" i="79"/>
  <c r="C944" i="79"/>
  <c r="C945" i="79"/>
  <c r="C946" i="79"/>
  <c r="C947" i="79"/>
  <c r="C948" i="79"/>
  <c r="C949" i="79"/>
  <c r="C950" i="79"/>
  <c r="C951" i="79"/>
  <c r="C952" i="79"/>
  <c r="C953" i="79"/>
  <c r="C954" i="79"/>
  <c r="C955" i="79"/>
  <c r="C956" i="79"/>
  <c r="C957" i="79"/>
  <c r="C958" i="79"/>
  <c r="C959" i="79"/>
  <c r="C960" i="79"/>
  <c r="C961" i="79"/>
  <c r="C962" i="79"/>
  <c r="C963" i="79"/>
  <c r="C964" i="79"/>
  <c r="C965" i="79"/>
  <c r="C966" i="79"/>
  <c r="C967" i="79"/>
  <c r="C968" i="79"/>
  <c r="C969" i="79"/>
  <c r="C970" i="79"/>
  <c r="C971" i="79"/>
  <c r="C972" i="79"/>
  <c r="C973" i="79"/>
  <c r="L974" i="79"/>
  <c r="C974" i="79"/>
  <c r="C975" i="79"/>
  <c r="C976" i="79"/>
  <c r="C977" i="79"/>
  <c r="C978" i="79"/>
  <c r="C979" i="79"/>
  <c r="C980" i="79"/>
  <c r="C981" i="79"/>
  <c r="C982" i="79"/>
  <c r="C983" i="79"/>
  <c r="C984" i="79"/>
  <c r="C985" i="79"/>
  <c r="C986" i="79"/>
  <c r="L987" i="79"/>
  <c r="C987" i="79"/>
  <c r="C988" i="79"/>
  <c r="C989" i="79"/>
  <c r="C990" i="79"/>
  <c r="C991" i="79"/>
  <c r="C992" i="79"/>
  <c r="C993" i="79"/>
  <c r="C994" i="79"/>
  <c r="C995" i="79"/>
  <c r="C996" i="79"/>
  <c r="C997" i="79"/>
  <c r="C998" i="79"/>
  <c r="C999" i="79"/>
  <c r="C1000" i="79"/>
  <c r="C1001" i="79"/>
  <c r="C1002" i="79"/>
  <c r="C1003" i="79"/>
  <c r="C1004" i="79"/>
  <c r="C1005" i="79"/>
  <c r="C1006" i="79"/>
  <c r="C1007" i="79"/>
  <c r="C1008" i="79"/>
  <c r="C1009" i="79"/>
  <c r="C1010" i="79"/>
  <c r="C1011" i="79"/>
  <c r="C1012" i="79"/>
  <c r="C1013" i="79"/>
  <c r="C1014" i="79"/>
  <c r="C1015" i="79"/>
  <c r="C1016" i="79"/>
  <c r="C1017" i="79"/>
  <c r="C1018" i="79"/>
  <c r="C1019" i="79"/>
  <c r="C1020" i="79"/>
  <c r="C1021" i="79"/>
  <c r="C1022" i="79"/>
  <c r="C1023" i="79"/>
  <c r="C1024" i="79"/>
  <c r="C1025" i="79"/>
  <c r="C1026" i="79"/>
  <c r="C1027" i="79"/>
  <c r="C1028" i="79"/>
  <c r="C1029" i="79"/>
  <c r="C1030" i="79"/>
  <c r="C1031" i="79"/>
  <c r="C1035" i="79"/>
  <c r="C1036" i="79"/>
  <c r="C1037" i="79"/>
  <c r="C1038" i="79"/>
  <c r="C1039" i="79"/>
  <c r="C1040" i="79"/>
  <c r="C1041" i="79"/>
  <c r="C1042" i="79"/>
  <c r="L1042" i="79"/>
  <c r="C1043" i="79"/>
  <c r="C1044" i="79"/>
  <c r="C1045" i="79"/>
  <c r="C1046" i="79"/>
  <c r="C1047" i="79"/>
  <c r="C1048" i="79"/>
  <c r="C1049" i="79"/>
  <c r="C1050" i="79"/>
  <c r="C1051" i="79"/>
  <c r="C1052" i="79"/>
  <c r="C1053" i="79"/>
  <c r="C1054" i="79"/>
  <c r="L1054" i="79"/>
  <c r="C1055" i="79"/>
  <c r="C1056" i="79"/>
  <c r="C1057" i="79"/>
  <c r="C1058" i="79"/>
  <c r="C1059" i="79"/>
  <c r="C1060" i="79"/>
  <c r="C1061" i="79"/>
  <c r="C1062" i="79"/>
  <c r="C1063" i="79"/>
  <c r="C1064" i="79"/>
  <c r="C1065" i="79"/>
  <c r="C1066" i="79"/>
  <c r="L1066" i="79"/>
  <c r="C1067" i="79"/>
  <c r="C1068" i="79"/>
  <c r="C1069" i="79"/>
  <c r="C1070" i="79"/>
  <c r="C1071" i="79"/>
  <c r="C1072" i="79"/>
  <c r="C1073" i="79"/>
  <c r="C1074" i="79"/>
  <c r="C1075" i="79"/>
  <c r="C1076" i="79"/>
  <c r="C1077" i="79"/>
  <c r="C1078" i="79"/>
  <c r="L1078" i="79"/>
  <c r="C1079" i="79"/>
  <c r="C1080" i="79"/>
  <c r="C1081" i="79"/>
  <c r="C1082" i="79"/>
  <c r="C1083" i="79"/>
  <c r="C1084" i="79"/>
  <c r="C1085" i="79"/>
  <c r="C1086" i="79"/>
  <c r="C1087" i="79"/>
  <c r="C1088" i="79"/>
  <c r="C1089" i="79"/>
  <c r="C1090" i="79"/>
  <c r="C1091" i="79"/>
  <c r="C1092" i="79"/>
  <c r="C1093" i="79"/>
  <c r="C1094" i="79"/>
  <c r="C1095" i="79"/>
  <c r="C1096" i="79"/>
  <c r="C1097" i="79"/>
  <c r="C1098" i="79"/>
  <c r="C1099" i="79"/>
  <c r="C1100" i="79"/>
  <c r="C1101" i="79"/>
  <c r="C1102" i="79"/>
  <c r="C1103" i="79"/>
  <c r="C1104" i="79"/>
  <c r="C1105" i="79"/>
  <c r="C1106" i="79"/>
  <c r="C1107" i="79"/>
  <c r="C1108" i="79"/>
  <c r="C1109" i="79"/>
  <c r="C1110" i="79"/>
  <c r="C1111" i="79"/>
  <c r="C1112" i="79"/>
  <c r="C1113" i="79"/>
  <c r="C1114" i="79"/>
  <c r="C1115" i="79"/>
  <c r="C1116" i="79"/>
  <c r="C1117" i="79"/>
  <c r="C1118" i="79"/>
  <c r="C1119" i="79"/>
  <c r="C1120" i="79"/>
  <c r="C1121" i="79"/>
  <c r="C1122" i="79"/>
  <c r="C1123" i="79"/>
  <c r="C1124" i="79"/>
  <c r="C1125" i="79"/>
  <c r="C1126" i="79"/>
  <c r="C1127" i="79"/>
  <c r="C1128" i="79"/>
  <c r="C1129" i="79"/>
  <c r="C1130" i="79"/>
  <c r="C1131" i="79"/>
  <c r="C1132" i="79"/>
  <c r="C1133" i="79"/>
  <c r="C1134" i="79"/>
  <c r="C1135" i="79"/>
  <c r="C1136" i="79"/>
  <c r="C1137" i="79"/>
  <c r="C1138" i="79"/>
  <c r="C1139" i="79"/>
  <c r="C1140" i="79"/>
  <c r="C1141" i="79"/>
  <c r="C1142" i="79"/>
  <c r="C1143" i="79"/>
  <c r="C1144" i="79"/>
  <c r="C1145" i="79"/>
  <c r="C1146" i="79"/>
  <c r="C1147" i="79"/>
  <c r="C1148" i="79"/>
  <c r="C1149" i="79"/>
  <c r="C1150" i="79"/>
  <c r="C1151" i="79"/>
  <c r="C1152" i="79"/>
  <c r="C1153" i="79"/>
  <c r="C1154" i="79"/>
  <c r="C1155" i="79"/>
  <c r="C1156" i="79"/>
  <c r="C1157" i="79"/>
  <c r="C1158" i="79"/>
  <c r="C1159" i="79"/>
  <c r="C1160" i="79"/>
  <c r="C1161" i="79"/>
  <c r="C1168" i="79"/>
  <c r="C1169" i="79"/>
  <c r="C1170" i="79"/>
  <c r="C1171" i="79"/>
  <c r="C1172" i="79"/>
  <c r="C1173" i="79"/>
  <c r="C1174" i="79"/>
  <c r="C1181" i="79"/>
  <c r="C1182" i="79"/>
  <c r="C1162" i="79"/>
  <c r="C1163" i="79"/>
  <c r="C1164" i="79"/>
  <c r="C1165" i="79"/>
  <c r="C1166" i="79"/>
  <c r="C1167" i="79"/>
  <c r="C1183" i="79"/>
  <c r="C1184" i="79"/>
  <c r="C1185" i="79"/>
  <c r="C1186" i="79"/>
  <c r="C1187" i="79"/>
  <c r="C1188" i="79"/>
  <c r="L1188" i="79"/>
  <c r="C1189" i="79"/>
  <c r="C1190" i="79"/>
  <c r="C1191" i="79"/>
  <c r="C1197" i="79"/>
  <c r="C1198" i="79"/>
  <c r="C1199" i="79"/>
  <c r="C1200" i="79"/>
  <c r="C1201" i="79"/>
  <c r="C1202" i="79"/>
  <c r="C1203" i="79"/>
  <c r="C1204" i="79"/>
  <c r="C1205" i="79"/>
  <c r="C1206" i="79"/>
  <c r="C1207" i="79"/>
  <c r="C1208" i="79"/>
  <c r="C1212" i="79"/>
  <c r="C1213" i="79"/>
  <c r="C1214" i="79"/>
  <c r="C1215" i="79"/>
  <c r="C1216" i="79"/>
  <c r="C1217" i="79"/>
  <c r="C1218" i="79"/>
  <c r="C1219" i="79"/>
  <c r="C1220" i="79"/>
  <c r="C1221" i="79"/>
  <c r="C1222" i="79"/>
  <c r="C1226" i="79"/>
  <c r="C1227" i="79"/>
  <c r="C1228" i="79"/>
  <c r="C1229" i="79"/>
  <c r="C1230" i="79"/>
  <c r="C1231" i="79"/>
  <c r="C1232" i="79"/>
  <c r="C1233" i="79"/>
  <c r="C1234" i="79"/>
  <c r="C1235" i="79"/>
  <c r="C1236" i="79"/>
  <c r="C1237" i="79"/>
  <c r="C1242" i="79"/>
  <c r="C1243" i="79"/>
  <c r="C1244" i="79"/>
  <c r="C1245" i="79"/>
  <c r="C1246" i="79"/>
  <c r="C1247" i="79"/>
  <c r="C1248" i="79"/>
  <c r="C1249" i="79"/>
  <c r="C1250" i="79"/>
  <c r="C1251" i="79"/>
  <c r="C1252" i="79"/>
  <c r="O868" i="79"/>
  <c r="O408" i="79"/>
  <c r="O143" i="79"/>
  <c r="L1231" i="79" l="1"/>
  <c r="L1251" i="79"/>
  <c r="L853" i="79"/>
  <c r="L661" i="79"/>
  <c r="L561" i="79"/>
  <c r="L1046" i="79"/>
  <c r="L718" i="79"/>
  <c r="L1023" i="79"/>
  <c r="L997" i="79"/>
  <c r="L993" i="79"/>
  <c r="L989" i="79"/>
  <c r="L957" i="79"/>
  <c r="L953" i="79"/>
  <c r="L945" i="79"/>
  <c r="L941" i="79"/>
  <c r="L921" i="79"/>
  <c r="L917" i="79"/>
  <c r="L913" i="79"/>
  <c r="L909" i="79"/>
  <c r="L905" i="79"/>
  <c r="L901" i="79"/>
  <c r="L897" i="79"/>
  <c r="L893" i="79"/>
  <c r="L889" i="79"/>
  <c r="L885" i="79"/>
  <c r="L881" i="79"/>
  <c r="L877" i="79"/>
  <c r="L873" i="79"/>
  <c r="L841" i="79"/>
  <c r="L837" i="79"/>
  <c r="L829" i="79"/>
  <c r="L825" i="79"/>
  <c r="L821" i="79"/>
  <c r="L769" i="79"/>
  <c r="L696" i="79"/>
  <c r="L638" i="79"/>
  <c r="L634" i="79"/>
  <c r="L630" i="79"/>
  <c r="L626" i="79"/>
  <c r="L622" i="79"/>
  <c r="L618" i="79"/>
  <c r="L614" i="79"/>
  <c r="L610" i="79"/>
  <c r="L606" i="79"/>
  <c r="L582" i="79"/>
  <c r="L578" i="79"/>
  <c r="L574" i="79"/>
  <c r="L566" i="79"/>
  <c r="L562" i="79"/>
  <c r="E199" i="79"/>
  <c r="L38" i="79"/>
  <c r="L669" i="79"/>
  <c r="L637" i="79"/>
  <c r="L911" i="79"/>
  <c r="L955" i="79"/>
  <c r="L887" i="79"/>
  <c r="L863" i="79"/>
  <c r="L725" i="79"/>
  <c r="L721" i="79"/>
  <c r="L973" i="79"/>
  <c r="L925" i="79"/>
  <c r="L854" i="79"/>
  <c r="L629" i="79"/>
  <c r="L753" i="79"/>
  <c r="L749" i="79"/>
  <c r="L741" i="79"/>
  <c r="L737" i="79"/>
  <c r="L722" i="79"/>
  <c r="L714" i="79"/>
  <c r="L1031" i="79"/>
  <c r="L1027" i="79"/>
  <c r="L1019" i="79"/>
  <c r="L1015" i="79"/>
  <c r="L1011" i="79"/>
  <c r="L1007" i="79"/>
  <c r="E284" i="78"/>
  <c r="E184" i="78"/>
  <c r="E190" i="78"/>
  <c r="L1021" i="79"/>
  <c r="E118" i="78"/>
  <c r="L1237" i="79"/>
  <c r="L1199" i="79"/>
  <c r="L1096" i="79"/>
  <c r="L1048" i="79"/>
  <c r="E267" i="78"/>
  <c r="E185" i="78"/>
  <c r="E246" i="78"/>
  <c r="E216" i="78"/>
  <c r="E220" i="78"/>
  <c r="E181" i="78"/>
  <c r="L1029" i="79"/>
  <c r="L1025" i="79"/>
  <c r="L1017" i="79"/>
  <c r="L1001" i="79"/>
  <c r="E312" i="78"/>
  <c r="E282" i="78"/>
  <c r="E286" i="78"/>
  <c r="E215" i="78"/>
  <c r="L983" i="79"/>
  <c r="L979" i="79"/>
  <c r="L975" i="79"/>
  <c r="L751" i="79"/>
  <c r="L747" i="79"/>
  <c r="L707" i="79"/>
  <c r="L700" i="79"/>
  <c r="L692" i="79"/>
  <c r="L688" i="79"/>
  <c r="L684" i="79"/>
  <c r="L672" i="79"/>
  <c r="L656" i="79"/>
  <c r="L588" i="79"/>
  <c r="L558" i="79"/>
  <c r="L60" i="79"/>
  <c r="L50" i="79"/>
  <c r="L752" i="79"/>
  <c r="L748" i="79"/>
  <c r="L724" i="79"/>
  <c r="L720" i="79"/>
  <c r="L716" i="79"/>
  <c r="L639" i="79"/>
  <c r="L631" i="79"/>
  <c r="L623" i="79"/>
  <c r="L1249" i="79"/>
  <c r="L1229" i="79"/>
  <c r="L1218" i="79"/>
  <c r="L1207" i="79"/>
  <c r="L1186" i="79"/>
  <c r="L1144" i="79"/>
  <c r="L1108" i="79"/>
  <c r="L1104" i="79"/>
  <c r="L1100" i="79"/>
  <c r="L1092" i="79"/>
  <c r="L1088" i="79"/>
  <c r="L1084" i="79"/>
  <c r="L1064" i="79"/>
  <c r="L1060" i="79"/>
  <c r="E362" i="78"/>
  <c r="E366" i="78"/>
  <c r="L951" i="79"/>
  <c r="L947" i="79"/>
  <c r="L935" i="79"/>
  <c r="L931" i="79"/>
  <c r="L927" i="79"/>
  <c r="L915" i="79"/>
  <c r="L899" i="79"/>
  <c r="L895" i="79"/>
  <c r="L871" i="79"/>
  <c r="L867" i="79"/>
  <c r="L855" i="79"/>
  <c r="L851" i="79"/>
  <c r="L827" i="79"/>
  <c r="L580" i="79"/>
  <c r="L572" i="79"/>
  <c r="L77" i="79"/>
  <c r="L73" i="79"/>
  <c r="L37" i="79"/>
  <c r="L799" i="79"/>
  <c r="L783" i="79"/>
  <c r="L779" i="79"/>
  <c r="L771" i="79"/>
  <c r="L763" i="79"/>
  <c r="L560" i="79"/>
  <c r="L542" i="79"/>
  <c r="L526" i="79"/>
  <c r="L522" i="79"/>
  <c r="L518" i="79"/>
  <c r="L26" i="79"/>
  <c r="L972" i="79"/>
  <c r="L928" i="79"/>
  <c r="L924" i="79"/>
  <c r="L912" i="79"/>
  <c r="L892" i="79"/>
  <c r="L888" i="79"/>
  <c r="L884" i="79"/>
  <c r="L840" i="79"/>
  <c r="L828" i="79"/>
  <c r="L816" i="79"/>
  <c r="L808" i="79"/>
  <c r="L784" i="79"/>
  <c r="L764" i="79"/>
  <c r="L760" i="79"/>
  <c r="L657" i="79"/>
  <c r="L633" i="79"/>
  <c r="L625" i="79"/>
  <c r="L617" i="79"/>
  <c r="L613" i="79"/>
  <c r="L609" i="79"/>
  <c r="L605" i="79"/>
  <c r="L537" i="79"/>
  <c r="L199" i="79"/>
  <c r="E217" i="79"/>
  <c r="E363" i="78"/>
  <c r="L1212" i="79"/>
  <c r="E138" i="78"/>
  <c r="E214" i="78"/>
  <c r="E226" i="78"/>
  <c r="E177" i="78"/>
  <c r="E194" i="78"/>
  <c r="E361" i="78"/>
  <c r="E330" i="78"/>
  <c r="L1247" i="79"/>
  <c r="L1243" i="79"/>
  <c r="L1235" i="79"/>
  <c r="L1227" i="79"/>
  <c r="L1220" i="79"/>
  <c r="L1216" i="79"/>
  <c r="L1205" i="79"/>
  <c r="L1201" i="79"/>
  <c r="L1197" i="79"/>
  <c r="L1166" i="79"/>
  <c r="L1146" i="79"/>
  <c r="L1094" i="79"/>
  <c r="L1086" i="79"/>
  <c r="L1074" i="79"/>
  <c r="L1058" i="79"/>
  <c r="E230" i="78"/>
  <c r="E234" i="78"/>
  <c r="E238" i="78"/>
  <c r="E114" i="78"/>
  <c r="E126" i="78"/>
  <c r="E130" i="78"/>
  <c r="E134" i="78"/>
  <c r="E30" i="78"/>
  <c r="E328" i="78"/>
  <c r="E365" i="78"/>
  <c r="E186" i="78"/>
  <c r="E224" i="78"/>
  <c r="E228" i="78"/>
  <c r="E232" i="78"/>
  <c r="E236" i="78"/>
  <c r="E240" i="78"/>
  <c r="E116" i="78"/>
  <c r="E124" i="78"/>
  <c r="E128" i="78"/>
  <c r="E132" i="78"/>
  <c r="E136" i="78"/>
  <c r="E28" i="78"/>
  <c r="L1106" i="79"/>
  <c r="L1098" i="79"/>
  <c r="L1090" i="79"/>
  <c r="E367" i="78"/>
  <c r="E248" i="78"/>
  <c r="E192" i="78"/>
  <c r="E196" i="78"/>
  <c r="E218" i="78"/>
  <c r="E110" i="78"/>
  <c r="L1245" i="79"/>
  <c r="L1233" i="79"/>
  <c r="L1222" i="79"/>
  <c r="L1214" i="79"/>
  <c r="L1203" i="79"/>
  <c r="L1190" i="79"/>
  <c r="L1164" i="79"/>
  <c r="L1082" i="79"/>
  <c r="E175" i="78"/>
  <c r="E179" i="78"/>
  <c r="E263" i="78"/>
  <c r="E271" i="78"/>
  <c r="L982" i="79"/>
  <c r="L950" i="79"/>
  <c r="L1091" i="79"/>
  <c r="L998" i="79"/>
  <c r="L996" i="79"/>
  <c r="L980" i="79"/>
  <c r="L958" i="79"/>
  <c r="L956" i="79"/>
  <c r="L954" i="79"/>
  <c r="L942" i="79"/>
  <c r="L922" i="79"/>
  <c r="L918" i="79"/>
  <c r="L908" i="79"/>
  <c r="L902" i="79"/>
  <c r="L900" i="79"/>
  <c r="L898" i="79"/>
  <c r="L896" i="79"/>
  <c r="L712" i="79"/>
  <c r="L701" i="79"/>
  <c r="L699" i="79"/>
  <c r="L697" i="79"/>
  <c r="L695" i="79"/>
  <c r="L693" i="79"/>
  <c r="L691" i="79"/>
  <c r="L689" i="79"/>
  <c r="L687" i="79"/>
  <c r="L685" i="79"/>
  <c r="L659" i="79"/>
  <c r="L647" i="79"/>
  <c r="L545" i="79"/>
  <c r="L543" i="79"/>
  <c r="L541" i="79"/>
  <c r="L539" i="79"/>
  <c r="L533" i="79"/>
  <c r="L531" i="79"/>
  <c r="L529" i="79"/>
  <c r="L527" i="79"/>
  <c r="L525" i="79"/>
  <c r="L523" i="79"/>
  <c r="L521" i="79"/>
  <c r="L519" i="79"/>
  <c r="L517" i="79"/>
  <c r="L265" i="79"/>
  <c r="L868" i="79"/>
  <c r="L866" i="79"/>
  <c r="L850" i="79"/>
  <c r="L838" i="79"/>
  <c r="L834" i="79"/>
  <c r="L824" i="79"/>
  <c r="L818" i="79"/>
  <c r="L812" i="79"/>
  <c r="L780" i="79"/>
  <c r="L776" i="79"/>
  <c r="L770" i="79"/>
  <c r="L766" i="79"/>
  <c r="L742" i="79"/>
  <c r="L740" i="79"/>
  <c r="K217" i="79"/>
  <c r="K199" i="79"/>
  <c r="L820" i="79"/>
  <c r="L538" i="79"/>
  <c r="L24" i="79"/>
  <c r="E152" i="78"/>
  <c r="E264" i="78"/>
  <c r="E268" i="78"/>
  <c r="E272" i="78"/>
  <c r="E156" i="78"/>
  <c r="E155" i="78"/>
  <c r="E157" i="78"/>
  <c r="L930" i="79"/>
  <c r="L652" i="79"/>
  <c r="L940" i="79"/>
  <c r="L651" i="79"/>
  <c r="L1083" i="79"/>
  <c r="L1081" i="79"/>
  <c r="L1059" i="79"/>
  <c r="L1049" i="79"/>
  <c r="L1047" i="79"/>
  <c r="L1045" i="79"/>
  <c r="L1012" i="79"/>
  <c r="L1010" i="79"/>
  <c r="L994" i="79"/>
  <c r="L992" i="79"/>
  <c r="L988" i="79"/>
  <c r="L986" i="79"/>
  <c r="L1230" i="79"/>
  <c r="L1228" i="79"/>
  <c r="L1226" i="79"/>
  <c r="L1221" i="79"/>
  <c r="L1219" i="79"/>
  <c r="L1217" i="79"/>
  <c r="L1215" i="79"/>
  <c r="L1213" i="79"/>
  <c r="L1208" i="79"/>
  <c r="L1206" i="79"/>
  <c r="L1204" i="79"/>
  <c r="L1202" i="79"/>
  <c r="L1200" i="79"/>
  <c r="L1198" i="79"/>
  <c r="L1191" i="79"/>
  <c r="L1189" i="79"/>
  <c r="L1187" i="79"/>
  <c r="L1183" i="79"/>
  <c r="L1167" i="79"/>
  <c r="L1165" i="79"/>
  <c r="L1163" i="79"/>
  <c r="L1145" i="79"/>
  <c r="L1107" i="79"/>
  <c r="L1105" i="79"/>
  <c r="L1103" i="79"/>
  <c r="L1101" i="79"/>
  <c r="L1099" i="79"/>
  <c r="L1097" i="79"/>
  <c r="L1095" i="79"/>
  <c r="L1087" i="79"/>
  <c r="L1079" i="79"/>
  <c r="L1065" i="79"/>
  <c r="L1030" i="79"/>
  <c r="L1028" i="79"/>
  <c r="L1026" i="79"/>
  <c r="L1022" i="79"/>
  <c r="L1020" i="79"/>
  <c r="L1018" i="79"/>
  <c r="L1016" i="79"/>
  <c r="L1014" i="79"/>
  <c r="L1008" i="79"/>
  <c r="L1002" i="79"/>
  <c r="L1000" i="79"/>
  <c r="E270" i="78"/>
  <c r="E265" i="78"/>
  <c r="E269" i="78"/>
  <c r="E273" i="78"/>
  <c r="L78" i="79"/>
  <c r="L76" i="79"/>
  <c r="L33" i="79"/>
  <c r="L1024" i="79"/>
  <c r="L589" i="79"/>
  <c r="L587" i="79"/>
  <c r="L585" i="79"/>
  <c r="L583" i="79"/>
  <c r="L581" i="79"/>
  <c r="L579" i="79"/>
  <c r="L577" i="79"/>
  <c r="L575" i="79"/>
  <c r="L573" i="79"/>
  <c r="L571" i="79"/>
  <c r="L283" i="79"/>
  <c r="L271" i="79"/>
  <c r="L282" i="79"/>
  <c r="D287" i="78"/>
  <c r="D23" i="81" s="1"/>
  <c r="L1252" i="79"/>
  <c r="L1250" i="79"/>
  <c r="L1248" i="79"/>
  <c r="L1246" i="79"/>
  <c r="L1244" i="79"/>
  <c r="L1242" i="79"/>
  <c r="L1236" i="79"/>
  <c r="L1234" i="79"/>
  <c r="L1232" i="79"/>
  <c r="E262" i="78"/>
  <c r="E266" i="78"/>
  <c r="E274" i="78"/>
  <c r="J1224" i="79"/>
  <c r="E261" i="78"/>
  <c r="J1210" i="79"/>
  <c r="E283" i="78"/>
  <c r="J1254" i="79"/>
  <c r="E227" i="78"/>
  <c r="E235" i="78"/>
  <c r="E193" i="78"/>
  <c r="E322" i="78"/>
  <c r="E321" i="78"/>
  <c r="E111" i="78"/>
  <c r="E239" i="78"/>
  <c r="E231" i="78"/>
  <c r="E225" i="78"/>
  <c r="E195" i="78"/>
  <c r="E191" i="78"/>
  <c r="E314" i="78"/>
  <c r="J1239" i="79"/>
  <c r="E115" i="78"/>
  <c r="E135" i="78"/>
  <c r="E233" i="78"/>
  <c r="E217" i="78"/>
  <c r="E187" i="78"/>
  <c r="L217" i="79"/>
  <c r="R12" i="4"/>
  <c r="S12" i="4"/>
  <c r="S11" i="4"/>
  <c r="R11" i="4"/>
  <c r="L1174" i="79"/>
  <c r="L1173" i="79"/>
  <c r="L1172" i="79"/>
  <c r="L1171" i="79"/>
  <c r="L1170" i="79"/>
  <c r="L1169" i="79"/>
  <c r="L1168" i="79"/>
  <c r="L471" i="79"/>
  <c r="L470" i="79"/>
  <c r="L469" i="79"/>
  <c r="L468" i="79"/>
  <c r="L450" i="79"/>
  <c r="L449" i="79"/>
  <c r="L448" i="79"/>
  <c r="L447" i="79"/>
  <c r="L446" i="79"/>
  <c r="L445" i="79"/>
  <c r="L444" i="79"/>
  <c r="L443" i="79"/>
  <c r="L442" i="79"/>
  <c r="L441" i="79"/>
  <c r="L440" i="79"/>
  <c r="L439" i="79"/>
  <c r="L438" i="79"/>
  <c r="L437" i="79"/>
  <c r="L436" i="79"/>
  <c r="L435" i="79"/>
  <c r="L434" i="79"/>
  <c r="L433" i="79"/>
  <c r="L432" i="79"/>
  <c r="L431" i="79"/>
  <c r="L430" i="79"/>
  <c r="L429" i="79"/>
  <c r="L428" i="79"/>
  <c r="L427" i="79"/>
  <c r="L426" i="79"/>
  <c r="L425" i="79"/>
  <c r="L424" i="79"/>
  <c r="L423" i="79"/>
  <c r="L422" i="79"/>
  <c r="L421" i="79"/>
  <c r="L420" i="79"/>
  <c r="L419" i="79"/>
  <c r="L418" i="79"/>
  <c r="L417" i="79"/>
  <c r="L416" i="79"/>
  <c r="L415" i="79"/>
  <c r="L414" i="79"/>
  <c r="L413" i="79"/>
  <c r="L412" i="79"/>
  <c r="L411" i="79"/>
  <c r="L410" i="79"/>
  <c r="L409" i="79"/>
  <c r="L408" i="79"/>
  <c r="L407" i="79"/>
  <c r="L406" i="79"/>
  <c r="L405" i="79"/>
  <c r="L404" i="79"/>
  <c r="L403" i="79"/>
  <c r="L402" i="79"/>
  <c r="L401" i="79"/>
  <c r="L400" i="79"/>
  <c r="L315" i="79"/>
  <c r="L306" i="79"/>
  <c r="L305" i="79"/>
  <c r="L304" i="79"/>
  <c r="L303" i="79"/>
  <c r="L302" i="79"/>
  <c r="L301" i="79"/>
  <c r="L294" i="79"/>
  <c r="L487" i="79"/>
  <c r="L486" i="79"/>
  <c r="L485" i="79"/>
  <c r="L454" i="79"/>
  <c r="L453" i="79"/>
  <c r="L452" i="79"/>
  <c r="L398" i="79"/>
  <c r="L393" i="79"/>
  <c r="L390" i="79"/>
  <c r="L389" i="79"/>
  <c r="L372" i="79"/>
  <c r="L371" i="79"/>
  <c r="L370" i="79"/>
  <c r="L369" i="79"/>
  <c r="L368" i="79"/>
  <c r="L367" i="79"/>
  <c r="L366" i="79"/>
  <c r="L365" i="79"/>
  <c r="L364" i="79"/>
  <c r="L363" i="79"/>
  <c r="L362" i="79"/>
  <c r="L361" i="79"/>
  <c r="L360" i="79"/>
  <c r="L359" i="79"/>
  <c r="L358" i="79"/>
  <c r="L357" i="79"/>
  <c r="L356" i="79"/>
  <c r="L355" i="79"/>
  <c r="L354" i="79"/>
  <c r="L353" i="79"/>
  <c r="L352" i="79"/>
  <c r="L351" i="79"/>
  <c r="L350" i="79"/>
  <c r="L349" i="79"/>
  <c r="L348" i="79"/>
  <c r="L347" i="79"/>
  <c r="L346" i="79"/>
  <c r="L345" i="79"/>
  <c r="L344" i="79"/>
  <c r="L343" i="79"/>
  <c r="L342" i="79"/>
  <c r="L341" i="79"/>
  <c r="L340" i="79"/>
  <c r="L339" i="79"/>
  <c r="L338" i="79"/>
  <c r="L337" i="79"/>
  <c r="L336" i="79"/>
  <c r="L335" i="79"/>
  <c r="L334" i="79"/>
  <c r="L333" i="79"/>
  <c r="L332" i="79"/>
  <c r="L331" i="79"/>
  <c r="L325" i="79"/>
  <c r="L235" i="79"/>
  <c r="L234" i="79"/>
  <c r="L233" i="79"/>
  <c r="L232" i="79"/>
  <c r="L231" i="79"/>
  <c r="L230" i="79"/>
  <c r="L120" i="79"/>
  <c r="L119" i="79"/>
  <c r="L118" i="79"/>
  <c r="L117" i="79"/>
  <c r="L97" i="79"/>
  <c r="L166" i="79"/>
  <c r="L165" i="79"/>
  <c r="L164" i="79"/>
  <c r="L163" i="79"/>
  <c r="L162" i="79"/>
  <c r="L161" i="79"/>
  <c r="L160" i="79"/>
  <c r="L159" i="79"/>
  <c r="L158" i="79"/>
  <c r="L157" i="79"/>
  <c r="L156" i="79"/>
  <c r="L153" i="79"/>
  <c r="L150" i="79"/>
  <c r="L145" i="79"/>
  <c r="L144" i="79"/>
  <c r="L143" i="79"/>
  <c r="L142" i="79"/>
  <c r="L141" i="79"/>
  <c r="L140" i="79"/>
  <c r="L137" i="79"/>
  <c r="L132" i="79"/>
  <c r="L131" i="79"/>
  <c r="L130" i="79"/>
  <c r="L129" i="79"/>
  <c r="L128" i="79"/>
  <c r="L127" i="79"/>
  <c r="L124" i="79"/>
  <c r="L115" i="79"/>
  <c r="L114" i="79"/>
  <c r="L111" i="79"/>
  <c r="L106" i="79"/>
  <c r="L105" i="79"/>
  <c r="L104" i="79"/>
  <c r="L103" i="79"/>
  <c r="E319" i="78"/>
  <c r="E323" i="78"/>
  <c r="K1210" i="79"/>
  <c r="K1224" i="79"/>
  <c r="E331" i="78"/>
  <c r="K1239" i="79"/>
  <c r="E29" i="78"/>
  <c r="E285" i="78"/>
  <c r="I1254" i="79"/>
  <c r="I199" i="79"/>
  <c r="E125" i="78"/>
  <c r="E129" i="78"/>
  <c r="E133" i="78"/>
  <c r="E137" i="78"/>
  <c r="E176" i="78"/>
  <c r="E180" i="78"/>
  <c r="E213" i="78"/>
  <c r="E221" i="78"/>
  <c r="E229" i="78"/>
  <c r="E237" i="78"/>
  <c r="E117" i="78"/>
  <c r="K1254" i="79"/>
  <c r="E1254" i="79"/>
  <c r="E1239" i="79"/>
  <c r="E1224" i="79"/>
  <c r="E1210" i="79"/>
  <c r="E247" i="78"/>
  <c r="E127" i="78"/>
  <c r="E131" i="78"/>
  <c r="E170" i="78"/>
  <c r="E178" i="78"/>
  <c r="F1254" i="79"/>
  <c r="F1239" i="79"/>
  <c r="F1210" i="79"/>
  <c r="J217" i="79"/>
  <c r="J199" i="79"/>
  <c r="F217" i="79"/>
  <c r="F199" i="79"/>
  <c r="F1224" i="79"/>
  <c r="D1254" i="79"/>
  <c r="D1239" i="79"/>
  <c r="D1224" i="79"/>
  <c r="D1210" i="79"/>
  <c r="D217" i="79"/>
  <c r="D199" i="79"/>
  <c r="I217" i="79"/>
  <c r="I1210" i="79"/>
  <c r="I1224" i="79"/>
  <c r="I1239" i="79"/>
  <c r="L1224" i="79" l="1"/>
  <c r="L1254" i="79"/>
  <c r="L1210" i="79"/>
  <c r="L1239" i="79"/>
  <c r="T12" i="4"/>
  <c r="T11" i="4"/>
  <c r="B10" i="4"/>
  <c r="C10" i="4" s="1"/>
  <c r="B9" i="4"/>
  <c r="C9" i="4" s="1"/>
  <c r="A23" i="78"/>
  <c r="A24" i="78"/>
  <c r="A15" i="78"/>
  <c r="A16" i="78"/>
  <c r="A17" i="78"/>
  <c r="A18" i="78"/>
  <c r="A19" i="78"/>
  <c r="A20" i="78"/>
  <c r="A21" i="78"/>
  <c r="A22" i="78"/>
  <c r="E183" i="78"/>
  <c r="E250" i="78"/>
  <c r="E277" i="78"/>
  <c r="E291" i="78"/>
  <c r="E292" i="78"/>
  <c r="E293" i="78"/>
  <c r="E294" i="78"/>
  <c r="E295" i="78"/>
  <c r="E296" i="78"/>
  <c r="E297" i="78"/>
  <c r="E298" i="78"/>
  <c r="E299" i="78"/>
  <c r="E300" i="78"/>
  <c r="E301" i="78"/>
  <c r="E302" i="78"/>
  <c r="E303" i="78"/>
  <c r="E304" i="78"/>
  <c r="E325" i="78"/>
  <c r="B2" i="57"/>
  <c r="C2" i="57"/>
  <c r="D2" i="57"/>
  <c r="B3" i="57"/>
  <c r="C3" i="57"/>
  <c r="D3" i="57"/>
  <c r="B4" i="57"/>
  <c r="C4" i="57"/>
  <c r="D4" i="57"/>
  <c r="B5" i="57"/>
  <c r="C5" i="57"/>
  <c r="D5" i="57"/>
  <c r="B6" i="57"/>
  <c r="C6" i="57"/>
  <c r="D6" i="57"/>
  <c r="B7" i="57"/>
  <c r="C7" i="57"/>
  <c r="D7" i="57"/>
  <c r="B8" i="57"/>
  <c r="C8" i="57"/>
  <c r="D8" i="57"/>
  <c r="B9" i="57"/>
  <c r="C9" i="57"/>
  <c r="D9" i="57"/>
  <c r="B10" i="57"/>
  <c r="C10" i="57"/>
  <c r="D10" i="57"/>
  <c r="B11" i="57"/>
  <c r="C11" i="57"/>
  <c r="D11" i="57"/>
  <c r="B12" i="57"/>
  <c r="C12" i="57"/>
  <c r="D12" i="57"/>
  <c r="B13" i="57"/>
  <c r="C13" i="57"/>
  <c r="D13" i="57"/>
  <c r="B14" i="57"/>
  <c r="C14" i="57"/>
  <c r="D14" i="57"/>
  <c r="B15" i="57"/>
  <c r="C15" i="57"/>
  <c r="D15" i="57"/>
  <c r="B16" i="57"/>
  <c r="C16" i="57"/>
  <c r="D16" i="57"/>
  <c r="B17" i="57"/>
  <c r="C17" i="57"/>
  <c r="D17" i="57"/>
  <c r="B18" i="57"/>
  <c r="C18" i="57"/>
  <c r="D18" i="57"/>
  <c r="B19" i="57"/>
  <c r="C19" i="57"/>
  <c r="D19" i="57"/>
  <c r="B20" i="57"/>
  <c r="C20" i="57"/>
  <c r="D20" i="57"/>
  <c r="B21" i="57"/>
  <c r="C21" i="57"/>
  <c r="D21" i="57"/>
  <c r="B22" i="57"/>
  <c r="C22" i="57"/>
  <c r="D22" i="57"/>
  <c r="B23" i="57"/>
  <c r="C23" i="57"/>
  <c r="D23" i="57"/>
  <c r="B24" i="57"/>
  <c r="C24" i="57"/>
  <c r="D24" i="57"/>
  <c r="B25" i="57"/>
  <c r="C25" i="57"/>
  <c r="D25" i="57"/>
  <c r="B26" i="57"/>
  <c r="C26" i="57"/>
  <c r="D26" i="57"/>
  <c r="B27" i="57"/>
  <c r="C27" i="57"/>
  <c r="D27" i="57"/>
  <c r="B28" i="57"/>
  <c r="C28" i="57"/>
  <c r="D28" i="57"/>
  <c r="B29" i="57"/>
  <c r="C29" i="57"/>
  <c r="D29" i="57"/>
  <c r="B30" i="57"/>
  <c r="C30" i="57"/>
  <c r="D30" i="57"/>
  <c r="B31" i="57"/>
  <c r="C31" i="57"/>
  <c r="D31" i="57"/>
  <c r="B32" i="57"/>
  <c r="C32" i="57"/>
  <c r="D32" i="57"/>
  <c r="B33" i="57"/>
  <c r="C33" i="57"/>
  <c r="D33" i="57"/>
  <c r="B34" i="57"/>
  <c r="C34" i="57"/>
  <c r="D34" i="57"/>
  <c r="B35" i="57"/>
  <c r="C35" i="57"/>
  <c r="D35" i="57"/>
  <c r="B36" i="57"/>
  <c r="C36" i="57"/>
  <c r="D36" i="57"/>
  <c r="B37" i="57"/>
  <c r="C37" i="57"/>
  <c r="D37" i="57"/>
  <c r="B38" i="57"/>
  <c r="C38" i="57"/>
  <c r="D38" i="57"/>
  <c r="B39" i="57"/>
  <c r="C39" i="57"/>
  <c r="D39" i="57"/>
  <c r="B40" i="57"/>
  <c r="C40" i="57"/>
  <c r="D40" i="57"/>
  <c r="B41" i="57"/>
  <c r="C41" i="57"/>
  <c r="D41" i="57"/>
  <c r="B42" i="57"/>
  <c r="C42" i="57"/>
  <c r="D42" i="57"/>
  <c r="B43" i="57"/>
  <c r="C43" i="57"/>
  <c r="D43" i="57"/>
  <c r="B44" i="57"/>
  <c r="C44" i="57"/>
  <c r="D44" i="57"/>
  <c r="B45" i="57"/>
  <c r="C45" i="57"/>
  <c r="D45" i="57"/>
  <c r="B46" i="57"/>
  <c r="C46" i="57"/>
  <c r="D46" i="57"/>
  <c r="B47" i="57"/>
  <c r="C47" i="57"/>
  <c r="D47" i="57"/>
  <c r="B48" i="57"/>
  <c r="C48" i="57"/>
  <c r="D48" i="57"/>
  <c r="B49" i="57"/>
  <c r="C49" i="57"/>
  <c r="D49" i="57"/>
  <c r="B50" i="57"/>
  <c r="C50" i="57"/>
  <c r="D50" i="57"/>
  <c r="B51" i="57"/>
  <c r="C51" i="57"/>
  <c r="D51" i="57"/>
  <c r="B52" i="57"/>
  <c r="C52" i="57"/>
  <c r="D52" i="57"/>
  <c r="D1" i="57"/>
  <c r="C1" i="57"/>
  <c r="B1" i="57"/>
  <c r="D22" i="78" l="1"/>
  <c r="C22" i="78"/>
  <c r="D20" i="78"/>
  <c r="C20" i="78"/>
  <c r="D18" i="78"/>
  <c r="C18" i="78"/>
  <c r="D16" i="78"/>
  <c r="C16" i="78"/>
  <c r="D24" i="78"/>
  <c r="C24" i="78"/>
  <c r="D21" i="78"/>
  <c r="C21" i="78"/>
  <c r="D19" i="78"/>
  <c r="C19" i="78"/>
  <c r="D17" i="78"/>
  <c r="C17" i="78"/>
  <c r="D15" i="78"/>
  <c r="C15" i="78"/>
  <c r="D23" i="78"/>
  <c r="C23" i="78"/>
  <c r="O21" i="78"/>
  <c r="O19" i="78"/>
  <c r="O17" i="78"/>
  <c r="O15" i="78"/>
  <c r="O23" i="78"/>
  <c r="O22" i="78"/>
  <c r="O20" i="78"/>
  <c r="O18" i="78"/>
  <c r="O16" i="78"/>
  <c r="O24" i="78"/>
  <c r="B21" i="78"/>
  <c r="B19" i="78"/>
  <c r="B17" i="78"/>
  <c r="B15" i="78"/>
  <c r="B23" i="78"/>
  <c r="B22" i="78"/>
  <c r="B20" i="78"/>
  <c r="B18" i="78"/>
  <c r="B16" i="78"/>
  <c r="B24" i="78"/>
  <c r="D9" i="4"/>
  <c r="F9" i="4"/>
  <c r="H9" i="4"/>
  <c r="J9" i="4"/>
  <c r="L9" i="4"/>
  <c r="N9" i="4"/>
  <c r="P9" i="4"/>
  <c r="E9" i="4"/>
  <c r="G9" i="4"/>
  <c r="I9" i="4"/>
  <c r="K9" i="4"/>
  <c r="M9" i="4"/>
  <c r="O9" i="4"/>
  <c r="Q9" i="4"/>
  <c r="D10" i="4"/>
  <c r="F10" i="4"/>
  <c r="H10" i="4"/>
  <c r="J10" i="4"/>
  <c r="L10" i="4"/>
  <c r="N10" i="4"/>
  <c r="P10" i="4"/>
  <c r="E10" i="4"/>
  <c r="G10" i="4"/>
  <c r="I10" i="4"/>
  <c r="K10" i="4"/>
  <c r="M10" i="4"/>
  <c r="O10" i="4"/>
  <c r="Q10" i="4"/>
  <c r="A3" i="9"/>
  <c r="C3" i="5"/>
  <c r="G3" i="5" s="1"/>
  <c r="C4" i="5"/>
  <c r="F4" i="5" s="1"/>
  <c r="C5" i="5"/>
  <c r="D5" i="5" s="1"/>
  <c r="C6" i="5"/>
  <c r="D6" i="5" s="1"/>
  <c r="C7" i="5"/>
  <c r="D7" i="5" s="1"/>
  <c r="C8" i="5"/>
  <c r="F8" i="5" s="1"/>
  <c r="C9" i="5"/>
  <c r="D9" i="5" s="1"/>
  <c r="C10" i="5"/>
  <c r="F10" i="5" s="1"/>
  <c r="AU1" i="4" s="1"/>
  <c r="C11" i="5"/>
  <c r="F11" i="5" s="1"/>
  <c r="C12" i="5"/>
  <c r="F12" i="5" s="1"/>
  <c r="C13" i="5"/>
  <c r="F13" i="5" s="1"/>
  <c r="C2" i="5"/>
  <c r="F2" i="5" s="1"/>
  <c r="C3" i="26"/>
  <c r="D3" i="26" s="1"/>
  <c r="C4" i="26"/>
  <c r="F4" i="26" s="1"/>
  <c r="C5" i="26"/>
  <c r="F5" i="26" s="1"/>
  <c r="C6" i="26"/>
  <c r="F6" i="26" s="1"/>
  <c r="C7" i="26"/>
  <c r="F7" i="26" s="1"/>
  <c r="C8" i="26"/>
  <c r="G8" i="26" s="1"/>
  <c r="C9" i="26"/>
  <c r="D9" i="26" s="1"/>
  <c r="C10" i="26"/>
  <c r="D10" i="26" s="1"/>
  <c r="C11" i="26"/>
  <c r="D11" i="26" s="1"/>
  <c r="C12" i="26"/>
  <c r="F12" i="26" s="1"/>
  <c r="C13" i="26"/>
  <c r="F13" i="26" s="1"/>
  <c r="C2" i="26"/>
  <c r="F2" i="26" s="1"/>
  <c r="F36" i="19"/>
  <c r="D36" i="19"/>
  <c r="B36" i="19"/>
  <c r="C36" i="19" s="1"/>
  <c r="F35" i="19"/>
  <c r="D35" i="19"/>
  <c r="B35" i="19"/>
  <c r="C35" i="19" s="1"/>
  <c r="F34" i="19"/>
  <c r="D34" i="19"/>
  <c r="B34" i="19"/>
  <c r="C34" i="19" s="1"/>
  <c r="F33" i="19"/>
  <c r="D33" i="19"/>
  <c r="B33" i="19"/>
  <c r="C33" i="19" s="1"/>
  <c r="F32" i="19"/>
  <c r="D32" i="19"/>
  <c r="B32" i="19"/>
  <c r="C32" i="19" s="1"/>
  <c r="F31" i="19"/>
  <c r="D31" i="19"/>
  <c r="B31" i="19"/>
  <c r="C31" i="19" s="1"/>
  <c r="F30" i="19"/>
  <c r="D30" i="19"/>
  <c r="B30" i="19"/>
  <c r="C30" i="19" s="1"/>
  <c r="F29" i="19"/>
  <c r="D29" i="19"/>
  <c r="B29" i="19"/>
  <c r="C29" i="19" s="1"/>
  <c r="F28" i="19"/>
  <c r="D28" i="19"/>
  <c r="B28" i="19"/>
  <c r="C28" i="19" s="1"/>
  <c r="F27" i="19"/>
  <c r="D27" i="19"/>
  <c r="B27" i="19"/>
  <c r="C27" i="19" s="1"/>
  <c r="F26" i="19"/>
  <c r="D26" i="19"/>
  <c r="B26" i="19"/>
  <c r="C26" i="19" s="1"/>
  <c r="F25" i="19"/>
  <c r="D25" i="19"/>
  <c r="B25" i="19"/>
  <c r="C25" i="19" s="1"/>
  <c r="F24" i="19"/>
  <c r="D24" i="19"/>
  <c r="B24" i="19"/>
  <c r="C24" i="19" s="1"/>
  <c r="F23" i="19"/>
  <c r="D23" i="19"/>
  <c r="B23" i="19"/>
  <c r="C23" i="19" s="1"/>
  <c r="F22" i="19"/>
  <c r="D22" i="19"/>
  <c r="B22" i="19"/>
  <c r="C22" i="19" s="1"/>
  <c r="F21" i="19"/>
  <c r="D21" i="19"/>
  <c r="B21" i="19"/>
  <c r="C21" i="19" s="1"/>
  <c r="F20" i="19"/>
  <c r="D20" i="19"/>
  <c r="B20" i="19"/>
  <c r="C20" i="19" s="1"/>
  <c r="F19" i="19"/>
  <c r="D19" i="19"/>
  <c r="B19" i="19"/>
  <c r="C19" i="19" s="1"/>
  <c r="F18" i="19"/>
  <c r="D18" i="19"/>
  <c r="B18" i="19"/>
  <c r="C18" i="19" s="1"/>
  <c r="F17" i="19"/>
  <c r="D17" i="19"/>
  <c r="B17" i="19"/>
  <c r="C17" i="19" s="1"/>
  <c r="F16" i="19"/>
  <c r="D16" i="19"/>
  <c r="B16" i="19"/>
  <c r="C16" i="19" s="1"/>
  <c r="F15" i="19"/>
  <c r="D15" i="19"/>
  <c r="B15" i="19"/>
  <c r="C15" i="19" s="1"/>
  <c r="F14" i="19"/>
  <c r="D14" i="19"/>
  <c r="B14" i="19"/>
  <c r="C14" i="19" s="1"/>
  <c r="F13" i="19"/>
  <c r="D13" i="19"/>
  <c r="B13" i="19"/>
  <c r="C13" i="19" s="1"/>
  <c r="F12" i="19"/>
  <c r="D12" i="19"/>
  <c r="B12" i="19"/>
  <c r="C12" i="19" s="1"/>
  <c r="F11" i="19"/>
  <c r="D11" i="19"/>
  <c r="B11" i="19"/>
  <c r="C11" i="19" s="1"/>
  <c r="F10" i="19"/>
  <c r="D10" i="19"/>
  <c r="B10" i="19"/>
  <c r="C10" i="19" s="1"/>
  <c r="F9" i="19"/>
  <c r="D9" i="19"/>
  <c r="B9" i="19"/>
  <c r="C9" i="19" s="1"/>
  <c r="F8" i="19"/>
  <c r="D8" i="19"/>
  <c r="B8" i="19"/>
  <c r="C8" i="19" s="1"/>
  <c r="F7" i="19"/>
  <c r="D7" i="19"/>
  <c r="B7" i="19"/>
  <c r="C7" i="19" s="1"/>
  <c r="F6" i="19"/>
  <c r="D6" i="19"/>
  <c r="B6" i="19"/>
  <c r="C6" i="19" s="1"/>
  <c r="F5" i="19"/>
  <c r="D5" i="19"/>
  <c r="B5" i="19"/>
  <c r="C5" i="19" s="1"/>
  <c r="E7" i="9"/>
  <c r="E6" i="9"/>
  <c r="F5" i="5"/>
  <c r="AE1" i="4" s="1"/>
  <c r="C4" i="21"/>
  <c r="A1" i="9" s="1"/>
  <c r="B2" i="19"/>
  <c r="C2" i="19" s="1"/>
  <c r="D2" i="19"/>
  <c r="F2" i="19"/>
  <c r="X5" i="4"/>
  <c r="AA5" i="4" s="1"/>
  <c r="AD5" i="4" s="1"/>
  <c r="AG5" i="4" s="1"/>
  <c r="AJ5" i="4" s="1"/>
  <c r="AM5" i="4" s="1"/>
  <c r="AP5" i="4" s="1"/>
  <c r="AS5" i="4" s="1"/>
  <c r="AV5" i="4" s="1"/>
  <c r="AY5" i="4" s="1"/>
  <c r="BB5" i="4" s="1"/>
  <c r="B6" i="4"/>
  <c r="C6" i="4" s="1"/>
  <c r="C7" i="9"/>
  <c r="E4" i="9"/>
  <c r="E3" i="9"/>
  <c r="E2" i="9"/>
  <c r="M10" i="9"/>
  <c r="BP5" i="4"/>
  <c r="BP13" i="4" s="1"/>
  <c r="Z5" i="4"/>
  <c r="AC5" i="4" s="1"/>
  <c r="AF5" i="4" s="1"/>
  <c r="AI5" i="4" s="1"/>
  <c r="AL5" i="4" s="1"/>
  <c r="AO5" i="4" s="1"/>
  <c r="AR5" i="4" s="1"/>
  <c r="AU5" i="4" s="1"/>
  <c r="AX5" i="4" s="1"/>
  <c r="BA5" i="4" s="1"/>
  <c r="BD5" i="4" s="1"/>
  <c r="Y5" i="4"/>
  <c r="AB5" i="4" s="1"/>
  <c r="AE5" i="4" s="1"/>
  <c r="AH5" i="4" s="1"/>
  <c r="AK5" i="4" s="1"/>
  <c r="AN5" i="4" s="1"/>
  <c r="AQ5" i="4" s="1"/>
  <c r="AT5" i="4" s="1"/>
  <c r="AW5" i="4" s="1"/>
  <c r="AZ5" i="4" s="1"/>
  <c r="BC5" i="4" s="1"/>
  <c r="BP16" i="4" l="1"/>
  <c r="BP18" i="4"/>
  <c r="BP17" i="4"/>
  <c r="BP21" i="4"/>
  <c r="BP20" i="4"/>
  <c r="BP14" i="4"/>
  <c r="BP15" i="4"/>
  <c r="BP19" i="4"/>
  <c r="BP12" i="4"/>
  <c r="BP11" i="4"/>
  <c r="E21" i="78"/>
  <c r="E24" i="78"/>
  <c r="E20" i="78"/>
  <c r="E22" i="78"/>
  <c r="E23" i="78"/>
  <c r="S9" i="4"/>
  <c r="R9" i="4"/>
  <c r="S10" i="4"/>
  <c r="R10" i="4"/>
  <c r="G6" i="5"/>
  <c r="G2" i="5"/>
  <c r="H2" i="5" s="1"/>
  <c r="G10" i="5"/>
  <c r="H10" i="5" s="1"/>
  <c r="F6" i="5"/>
  <c r="AH1" i="4" s="1"/>
  <c r="D2" i="5"/>
  <c r="G6" i="26"/>
  <c r="H6" i="26" s="1"/>
  <c r="D10" i="5"/>
  <c r="G2" i="26"/>
  <c r="H2" i="26" s="1"/>
  <c r="D6" i="26"/>
  <c r="D13" i="5"/>
  <c r="G13" i="26"/>
  <c r="I13" i="26" s="1"/>
  <c r="J13" i="26" s="1"/>
  <c r="K13" i="26" s="1"/>
  <c r="D12" i="26"/>
  <c r="D12" i="5"/>
  <c r="D8" i="26"/>
  <c r="G4" i="26"/>
  <c r="H4" i="26" s="1"/>
  <c r="D4" i="26"/>
  <c r="G12" i="5"/>
  <c r="H12" i="5" s="1"/>
  <c r="G12" i="26"/>
  <c r="H12" i="26" s="1"/>
  <c r="G4" i="5"/>
  <c r="H4" i="5" s="1"/>
  <c r="F8" i="26"/>
  <c r="H8" i="26" s="1"/>
  <c r="D4" i="5"/>
  <c r="F9" i="26"/>
  <c r="G5" i="26"/>
  <c r="H5" i="26" s="1"/>
  <c r="G9" i="26"/>
  <c r="G5" i="5"/>
  <c r="H5" i="5" s="1"/>
  <c r="F9" i="5"/>
  <c r="AQ1" i="4" s="1"/>
  <c r="D5" i="26"/>
  <c r="F10" i="26"/>
  <c r="D2" i="26"/>
  <c r="G10" i="26"/>
  <c r="G3" i="26"/>
  <c r="G7" i="5"/>
  <c r="D11" i="5"/>
  <c r="G7" i="26"/>
  <c r="H7" i="26" s="1"/>
  <c r="AT1" i="4"/>
  <c r="BK5" i="4"/>
  <c r="BK13" i="4" s="1"/>
  <c r="BL5" i="4"/>
  <c r="BL13" i="4" s="1"/>
  <c r="AV1" i="4"/>
  <c r="AX1" i="4"/>
  <c r="AW1" i="4"/>
  <c r="AO1" i="4"/>
  <c r="AM1" i="4"/>
  <c r="AN1" i="4"/>
  <c r="AF1" i="4"/>
  <c r="D13" i="26"/>
  <c r="F3" i="26"/>
  <c r="D7" i="26"/>
  <c r="G13" i="5"/>
  <c r="H13" i="5" s="1"/>
  <c r="G9" i="5"/>
  <c r="G11" i="5"/>
  <c r="H11" i="5" s="1"/>
  <c r="F11" i="26"/>
  <c r="G11" i="26"/>
  <c r="AD1" i="4"/>
  <c r="G8" i="5"/>
  <c r="H8" i="5" s="1"/>
  <c r="D8" i="5"/>
  <c r="D3" i="5"/>
  <c r="F7" i="5"/>
  <c r="F3" i="5"/>
  <c r="H3" i="5" s="1"/>
  <c r="H2" i="19"/>
  <c r="U1" i="4"/>
  <c r="T1" i="4"/>
  <c r="W1" i="4"/>
  <c r="V1" i="4"/>
  <c r="AY1" i="4"/>
  <c r="AZ1" i="4"/>
  <c r="BA1" i="4"/>
  <c r="AB1" i="4"/>
  <c r="AC1" i="4"/>
  <c r="AA1" i="4"/>
  <c r="BD1" i="4"/>
  <c r="BB1" i="4"/>
  <c r="BC1" i="4"/>
  <c r="Q6" i="4"/>
  <c r="O6" i="4"/>
  <c r="J6" i="4"/>
  <c r="L6" i="4"/>
  <c r="P6" i="4"/>
  <c r="H6" i="4"/>
  <c r="K6" i="4"/>
  <c r="D6" i="4"/>
  <c r="N6" i="4"/>
  <c r="I6" i="4"/>
  <c r="M6" i="4"/>
  <c r="G6" i="4"/>
  <c r="E6" i="4"/>
  <c r="F6" i="4"/>
  <c r="AS1" i="4"/>
  <c r="AG1" i="4" l="1"/>
  <c r="BK16" i="4"/>
  <c r="BK20" i="4"/>
  <c r="BK14" i="4"/>
  <c r="BK15" i="4"/>
  <c r="BK19" i="4"/>
  <c r="BK18" i="4"/>
  <c r="BK17" i="4"/>
  <c r="BK21" i="4"/>
  <c r="BL20" i="4"/>
  <c r="BL14" i="4"/>
  <c r="BL17" i="4"/>
  <c r="BL21" i="4"/>
  <c r="BL16" i="4"/>
  <c r="BL18" i="4"/>
  <c r="BL15" i="4"/>
  <c r="BL19" i="4"/>
  <c r="BM5" i="4"/>
  <c r="BM13" i="4" s="1"/>
  <c r="BL12" i="4"/>
  <c r="BL11" i="4"/>
  <c r="BK12" i="4"/>
  <c r="BK11" i="4"/>
  <c r="BK10" i="4"/>
  <c r="T10" i="4"/>
  <c r="BL10" i="4"/>
  <c r="BP10" i="4"/>
  <c r="BM10" i="4"/>
  <c r="T9" i="4"/>
  <c r="BL9" i="4"/>
  <c r="BP9" i="4"/>
  <c r="BM9" i="4"/>
  <c r="BK9" i="4"/>
  <c r="H6" i="5"/>
  <c r="AI1" i="4"/>
  <c r="H9" i="5"/>
  <c r="H13" i="26"/>
  <c r="N2" i="4"/>
  <c r="BA3" i="4" s="1"/>
  <c r="H9" i="26"/>
  <c r="H3" i="26"/>
  <c r="AR1" i="4"/>
  <c r="AP1" i="4"/>
  <c r="H10" i="26"/>
  <c r="H11" i="26"/>
  <c r="X1" i="4"/>
  <c r="Z1" i="4"/>
  <c r="Y1" i="4"/>
  <c r="BL1" i="4"/>
  <c r="I13" i="5"/>
  <c r="AJ1" i="4"/>
  <c r="H7" i="5"/>
  <c r="AK1" i="4"/>
  <c r="AL1" i="4"/>
  <c r="S6" i="4"/>
  <c r="R6" i="4"/>
  <c r="BA13" i="4" l="1"/>
  <c r="BA29" i="4"/>
  <c r="BA27" i="4"/>
  <c r="BA25" i="4"/>
  <c r="BA28" i="4"/>
  <c r="BA24" i="4"/>
  <c r="BA26" i="4"/>
  <c r="BM18" i="4"/>
  <c r="BM14" i="4"/>
  <c r="BM15" i="4"/>
  <c r="BM19" i="4"/>
  <c r="BM16" i="4"/>
  <c r="BM20" i="4"/>
  <c r="BM17" i="4"/>
  <c r="BM21" i="4"/>
  <c r="BA21" i="4"/>
  <c r="BA18" i="4"/>
  <c r="BA17" i="4"/>
  <c r="BA14" i="4"/>
  <c r="BA20" i="4"/>
  <c r="BA19" i="4"/>
  <c r="BA16" i="4"/>
  <c r="BA15" i="4"/>
  <c r="BN5" i="4"/>
  <c r="BN13" i="4" s="1"/>
  <c r="BM12" i="4"/>
  <c r="BM11" i="4"/>
  <c r="BA11" i="4"/>
  <c r="BA12" i="4"/>
  <c r="BA9" i="4"/>
  <c r="BA10" i="4"/>
  <c r="BD3" i="4"/>
  <c r="AD3" i="4"/>
  <c r="BB3" i="4"/>
  <c r="BF4" i="4"/>
  <c r="AG3" i="4"/>
  <c r="AO3" i="4"/>
  <c r="BC3" i="4"/>
  <c r="AT3" i="4"/>
  <c r="AW3" i="4"/>
  <c r="AC3" i="4"/>
  <c r="AX3" i="4"/>
  <c r="AU3" i="4"/>
  <c r="U3" i="4"/>
  <c r="AH3" i="4"/>
  <c r="AQ3" i="4"/>
  <c r="W3" i="4"/>
  <c r="AA3" i="4"/>
  <c r="AS3" i="4"/>
  <c r="V3" i="4"/>
  <c r="AR3" i="4"/>
  <c r="AE3" i="4"/>
  <c r="AL3" i="4"/>
  <c r="AF3" i="4"/>
  <c r="AP3" i="4"/>
  <c r="AN3" i="4"/>
  <c r="AY3" i="4"/>
  <c r="AI3" i="4"/>
  <c r="N1" i="4"/>
  <c r="BE4" i="4"/>
  <c r="BE5" i="4" s="1"/>
  <c r="X3" i="4"/>
  <c r="AB3" i="4"/>
  <c r="AM3" i="4"/>
  <c r="BG4" i="4"/>
  <c r="AV3" i="4"/>
  <c r="AZ3" i="4"/>
  <c r="Z3" i="4"/>
  <c r="AJ3" i="4"/>
  <c r="AK3" i="4"/>
  <c r="Y3" i="4"/>
  <c r="J13" i="5"/>
  <c r="BM1" i="4"/>
  <c r="BK6" i="4"/>
  <c r="BP6" i="4"/>
  <c r="T6" i="4"/>
  <c r="BN6" i="4"/>
  <c r="BL6" i="4"/>
  <c r="BM6" i="4"/>
  <c r="BA6" i="4"/>
  <c r="AL13" i="4" l="1"/>
  <c r="AL24" i="4"/>
  <c r="AL27" i="4"/>
  <c r="AL26" i="4"/>
  <c r="AL28" i="4"/>
  <c r="AL25" i="4"/>
  <c r="AL29" i="4"/>
  <c r="AM13" i="4"/>
  <c r="AM25" i="4"/>
  <c r="BS25" i="4" s="1"/>
  <c r="AM28" i="4"/>
  <c r="AM24" i="4"/>
  <c r="AM27" i="4"/>
  <c r="AM29" i="4"/>
  <c r="AM26" i="4"/>
  <c r="AB13" i="4"/>
  <c r="AB28" i="4"/>
  <c r="AB29" i="4"/>
  <c r="AB25" i="4"/>
  <c r="AB24" i="4"/>
  <c r="AB27" i="4"/>
  <c r="AB26" i="4"/>
  <c r="V13" i="4"/>
  <c r="V25" i="4"/>
  <c r="V26" i="4"/>
  <c r="V29" i="4"/>
  <c r="V27" i="4"/>
  <c r="V28" i="4"/>
  <c r="V24" i="4"/>
  <c r="BC13" i="4"/>
  <c r="BC24" i="4"/>
  <c r="BC25" i="4"/>
  <c r="BC29" i="4"/>
  <c r="BC26" i="4"/>
  <c r="BC28" i="4"/>
  <c r="BC27" i="4"/>
  <c r="X13" i="4"/>
  <c r="X25" i="4"/>
  <c r="X27" i="4"/>
  <c r="X24" i="4"/>
  <c r="X28" i="4"/>
  <c r="X29" i="4"/>
  <c r="X26" i="4"/>
  <c r="AS13" i="4"/>
  <c r="AS24" i="4"/>
  <c r="AS29" i="4"/>
  <c r="AS27" i="4"/>
  <c r="AS26" i="4"/>
  <c r="AS25" i="4"/>
  <c r="AS28" i="4"/>
  <c r="AO13" i="4"/>
  <c r="AO27" i="4"/>
  <c r="AO25" i="4"/>
  <c r="AO26" i="4"/>
  <c r="AO29" i="4"/>
  <c r="AO24" i="4"/>
  <c r="AO28" i="4"/>
  <c r="AC13" i="4"/>
  <c r="AC24" i="4"/>
  <c r="AC28" i="4"/>
  <c r="AC29" i="4"/>
  <c r="AC26" i="4"/>
  <c r="AC25" i="4"/>
  <c r="AC27" i="4"/>
  <c r="AE13" i="4"/>
  <c r="AE26" i="4"/>
  <c r="AE27" i="4"/>
  <c r="AE28" i="4"/>
  <c r="AE24" i="4"/>
  <c r="AE29" i="4"/>
  <c r="AE25" i="4"/>
  <c r="AR13" i="4"/>
  <c r="AR27" i="4"/>
  <c r="AR25" i="4"/>
  <c r="AR24" i="4"/>
  <c r="AR26" i="4"/>
  <c r="AR29" i="4"/>
  <c r="AR28" i="4"/>
  <c r="AT13" i="4"/>
  <c r="AT28" i="4"/>
  <c r="AT24" i="4"/>
  <c r="AT27" i="4"/>
  <c r="AT26" i="4"/>
  <c r="AT29" i="4"/>
  <c r="AT25" i="4"/>
  <c r="BE13" i="4"/>
  <c r="BE26" i="4"/>
  <c r="BE27" i="4"/>
  <c r="BE25" i="4"/>
  <c r="BE28" i="4"/>
  <c r="BE29" i="4"/>
  <c r="BE24" i="4"/>
  <c r="AA13" i="4"/>
  <c r="AA27" i="4"/>
  <c r="AA28" i="4"/>
  <c r="AA24" i="4"/>
  <c r="AA25" i="4"/>
  <c r="AA26" i="4"/>
  <c r="AA29" i="4"/>
  <c r="AG13" i="4"/>
  <c r="AG29" i="4"/>
  <c r="AG25" i="4"/>
  <c r="AG28" i="4"/>
  <c r="AG24" i="4"/>
  <c r="AG27" i="4"/>
  <c r="AG26" i="4"/>
  <c r="AV13" i="4"/>
  <c r="AV26" i="4"/>
  <c r="AV24" i="4"/>
  <c r="AV27" i="4"/>
  <c r="AV25" i="4"/>
  <c r="AV28" i="4"/>
  <c r="AV29" i="4"/>
  <c r="AW13" i="4"/>
  <c r="AW27" i="4"/>
  <c r="AW28" i="4"/>
  <c r="AW29" i="4"/>
  <c r="AW24" i="4"/>
  <c r="AW26" i="4"/>
  <c r="AW25" i="4"/>
  <c r="W13" i="4"/>
  <c r="W26" i="4"/>
  <c r="W27" i="4"/>
  <c r="W24" i="4"/>
  <c r="W28" i="4"/>
  <c r="W25" i="4"/>
  <c r="W29" i="4"/>
  <c r="Y13" i="4"/>
  <c r="Y28" i="4"/>
  <c r="Y27" i="4"/>
  <c r="Y24" i="4"/>
  <c r="Y26" i="4"/>
  <c r="Y25" i="4"/>
  <c r="Y29" i="4"/>
  <c r="AJ13" i="4"/>
  <c r="AJ28" i="4"/>
  <c r="AJ26" i="4"/>
  <c r="AJ29" i="4"/>
  <c r="AJ27" i="4"/>
  <c r="AJ24" i="4"/>
  <c r="AJ25" i="4"/>
  <c r="U13" i="4"/>
  <c r="BQ13" i="4" s="1"/>
  <c r="U24" i="4"/>
  <c r="U25" i="4"/>
  <c r="U29" i="4"/>
  <c r="U27" i="4"/>
  <c r="U26" i="4"/>
  <c r="U28" i="4"/>
  <c r="AI13" i="4"/>
  <c r="AI26" i="4"/>
  <c r="AI24" i="4"/>
  <c r="AI27" i="4"/>
  <c r="AI29" i="4"/>
  <c r="AI25" i="4"/>
  <c r="AI28" i="4"/>
  <c r="AQ13" i="4"/>
  <c r="AQ26" i="4"/>
  <c r="AQ29" i="4"/>
  <c r="AQ25" i="4"/>
  <c r="AQ24" i="4"/>
  <c r="AQ27" i="4"/>
  <c r="AQ28" i="4"/>
  <c r="BB13" i="4"/>
  <c r="BB24" i="4"/>
  <c r="BB25" i="4"/>
  <c r="BB27" i="4"/>
  <c r="BB28" i="4"/>
  <c r="BB26" i="4"/>
  <c r="BB29" i="4"/>
  <c r="AK13" i="4"/>
  <c r="AK24" i="4"/>
  <c r="AK29" i="4"/>
  <c r="AK26" i="4"/>
  <c r="AK25" i="4"/>
  <c r="AK28" i="4"/>
  <c r="AK27" i="4"/>
  <c r="AY13" i="4"/>
  <c r="AY25" i="4"/>
  <c r="AY27" i="4"/>
  <c r="AY28" i="4"/>
  <c r="AY29" i="4"/>
  <c r="AY24" i="4"/>
  <c r="AY26" i="4"/>
  <c r="AH13" i="4"/>
  <c r="AH27" i="4"/>
  <c r="AH25" i="4"/>
  <c r="AH28" i="4"/>
  <c r="AH24" i="4"/>
  <c r="AH29" i="4"/>
  <c r="AH26" i="4"/>
  <c r="AD13" i="4"/>
  <c r="AD29" i="4"/>
  <c r="AD28" i="4"/>
  <c r="AD25" i="4"/>
  <c r="AD27" i="4"/>
  <c r="AD26" i="4"/>
  <c r="AD24" i="4"/>
  <c r="BR24" i="4" s="1"/>
  <c r="AN13" i="4"/>
  <c r="AN24" i="4"/>
  <c r="AN25" i="4"/>
  <c r="AN27" i="4"/>
  <c r="AN26" i="4"/>
  <c r="AN28" i="4"/>
  <c r="AN29" i="4"/>
  <c r="BD13" i="4"/>
  <c r="BD26" i="4"/>
  <c r="BD24" i="4"/>
  <c r="BD28" i="4"/>
  <c r="BD27" i="4"/>
  <c r="BD25" i="4"/>
  <c r="BD29" i="4"/>
  <c r="Z13" i="4"/>
  <c r="Z26" i="4"/>
  <c r="Z25" i="4"/>
  <c r="Z27" i="4"/>
  <c r="Z24" i="4"/>
  <c r="Z28" i="4"/>
  <c r="Z29" i="4"/>
  <c r="AP13" i="4"/>
  <c r="AP27" i="4"/>
  <c r="AP29" i="4"/>
  <c r="AP24" i="4"/>
  <c r="AP7" i="4" s="1"/>
  <c r="AP25" i="4"/>
  <c r="AP26" i="4"/>
  <c r="AP28" i="4"/>
  <c r="AU13" i="4"/>
  <c r="AU27" i="4"/>
  <c r="AU24" i="4"/>
  <c r="AU25" i="4"/>
  <c r="AU26" i="4"/>
  <c r="AU28" i="4"/>
  <c r="AU29" i="4"/>
  <c r="AZ13" i="4"/>
  <c r="AZ27" i="4"/>
  <c r="AZ26" i="4"/>
  <c r="AZ29" i="4"/>
  <c r="AZ28" i="4"/>
  <c r="AZ25" i="4"/>
  <c r="AZ24" i="4"/>
  <c r="AF13" i="4"/>
  <c r="AF26" i="4"/>
  <c r="AF28" i="4"/>
  <c r="AF29" i="4"/>
  <c r="AF24" i="4"/>
  <c r="AF25" i="4"/>
  <c r="AF27" i="4"/>
  <c r="AX13" i="4"/>
  <c r="AX28" i="4"/>
  <c r="AX29" i="4"/>
  <c r="AX24" i="4"/>
  <c r="AX25" i="4"/>
  <c r="AX26" i="4"/>
  <c r="AX27" i="4"/>
  <c r="BN18" i="4"/>
  <c r="BN14" i="4"/>
  <c r="BN17" i="4"/>
  <c r="BN21" i="4"/>
  <c r="BN16" i="4"/>
  <c r="BN20" i="4"/>
  <c r="BN15" i="4"/>
  <c r="BN19" i="4"/>
  <c r="Y16" i="4"/>
  <c r="Y18" i="4"/>
  <c r="Y20" i="4"/>
  <c r="Y14" i="4"/>
  <c r="Y15" i="4"/>
  <c r="Y19" i="4"/>
  <c r="Y21" i="4"/>
  <c r="Y17" i="4"/>
  <c r="AJ14" i="4"/>
  <c r="AJ17" i="4"/>
  <c r="AJ19" i="4"/>
  <c r="AJ21" i="4"/>
  <c r="AJ16" i="4"/>
  <c r="AJ18" i="4"/>
  <c r="AJ20" i="4"/>
  <c r="AJ15" i="4"/>
  <c r="AZ20" i="4"/>
  <c r="AZ19" i="4"/>
  <c r="AZ16" i="4"/>
  <c r="AZ15" i="4"/>
  <c r="AZ21" i="4"/>
  <c r="AZ18" i="4"/>
  <c r="AZ17" i="4"/>
  <c r="AZ14" i="4"/>
  <c r="AB14" i="4"/>
  <c r="AB17" i="4"/>
  <c r="AB19" i="4"/>
  <c r="AB21" i="4"/>
  <c r="AB16" i="4"/>
  <c r="AB18" i="4"/>
  <c r="AB20" i="4"/>
  <c r="AB15" i="4"/>
  <c r="BE18" i="4"/>
  <c r="BE16" i="4"/>
  <c r="BE20" i="4"/>
  <c r="BE14" i="4"/>
  <c r="F309" i="79" s="1"/>
  <c r="BE15" i="4"/>
  <c r="BE17" i="4"/>
  <c r="BE19" i="4"/>
  <c r="BE21" i="4"/>
  <c r="AI18" i="4"/>
  <c r="AI20" i="4"/>
  <c r="AI16" i="4"/>
  <c r="AI14" i="4"/>
  <c r="AI15" i="4"/>
  <c r="AI17" i="4"/>
  <c r="AI19" i="4"/>
  <c r="AI21" i="4"/>
  <c r="AN16" i="4"/>
  <c r="AN18" i="4"/>
  <c r="AN20" i="4"/>
  <c r="AN14" i="4"/>
  <c r="AN15" i="4"/>
  <c r="AN17" i="4"/>
  <c r="AN19" i="4"/>
  <c r="AN21" i="4"/>
  <c r="AF16" i="4"/>
  <c r="AF18" i="4"/>
  <c r="AF20" i="4"/>
  <c r="AF15" i="4"/>
  <c r="AF14" i="4"/>
  <c r="AF17" i="4"/>
  <c r="AF19" i="4"/>
  <c r="AF21" i="4"/>
  <c r="AE16" i="4"/>
  <c r="AE15" i="4"/>
  <c r="AE17" i="4"/>
  <c r="AE19" i="4"/>
  <c r="AE21" i="4"/>
  <c r="AE18" i="4"/>
  <c r="AE20" i="4"/>
  <c r="AE14" i="4"/>
  <c r="V16" i="4"/>
  <c r="V20" i="4"/>
  <c r="V17" i="4"/>
  <c r="V18" i="4"/>
  <c r="V14" i="4"/>
  <c r="V15" i="4"/>
  <c r="V19" i="4"/>
  <c r="V21" i="4"/>
  <c r="AA16" i="4"/>
  <c r="AA18" i="4"/>
  <c r="AA14" i="4"/>
  <c r="AA20" i="4"/>
  <c r="AA15" i="4"/>
  <c r="AA17" i="4"/>
  <c r="AA19" i="4"/>
  <c r="AA21" i="4"/>
  <c r="AQ16" i="4"/>
  <c r="AQ20" i="4"/>
  <c r="AQ14" i="4"/>
  <c r="AQ18" i="4"/>
  <c r="AQ15" i="4"/>
  <c r="AQ17" i="4"/>
  <c r="AQ19" i="4"/>
  <c r="AQ21" i="4"/>
  <c r="U15" i="4"/>
  <c r="U19" i="4"/>
  <c r="U16" i="4"/>
  <c r="U18" i="4"/>
  <c r="U20" i="4"/>
  <c r="U14" i="4"/>
  <c r="U17" i="4"/>
  <c r="U21" i="4"/>
  <c r="AX18" i="4"/>
  <c r="AX17" i="4"/>
  <c r="AX19" i="4"/>
  <c r="AX21" i="4"/>
  <c r="AX16" i="4"/>
  <c r="AX20" i="4"/>
  <c r="AX14" i="4"/>
  <c r="AX15" i="4"/>
  <c r="AW20" i="4"/>
  <c r="AW14" i="4"/>
  <c r="AW17" i="4"/>
  <c r="AW16" i="4"/>
  <c r="AW18" i="4"/>
  <c r="AW15" i="4"/>
  <c r="AW19" i="4"/>
  <c r="AW21" i="4"/>
  <c r="BC21" i="4"/>
  <c r="BC18" i="4"/>
  <c r="BC17" i="4"/>
  <c r="BC14" i="4"/>
  <c r="BC20" i="4"/>
  <c r="BC19" i="4"/>
  <c r="BC16" i="4"/>
  <c r="BC15" i="4"/>
  <c r="AG18" i="4"/>
  <c r="AG20" i="4"/>
  <c r="AG17" i="4"/>
  <c r="AG16" i="4"/>
  <c r="AG14" i="4"/>
  <c r="AG15" i="4"/>
  <c r="AG19" i="4"/>
  <c r="AG21" i="4"/>
  <c r="BB20" i="4"/>
  <c r="BB19" i="4"/>
  <c r="BB16" i="4"/>
  <c r="BB15" i="4"/>
  <c r="BB21" i="4"/>
  <c r="BB18" i="4"/>
  <c r="BB17" i="4"/>
  <c r="BB14" i="4"/>
  <c r="BD20" i="4"/>
  <c r="BD19" i="4"/>
  <c r="BD16" i="4"/>
  <c r="BD15" i="4"/>
  <c r="BD21" i="4"/>
  <c r="BD18" i="4"/>
  <c r="BD17" i="4"/>
  <c r="BD14" i="4"/>
  <c r="AK15" i="4"/>
  <c r="AK19" i="4"/>
  <c r="AK16" i="4"/>
  <c r="AK18" i="4"/>
  <c r="AK20" i="4"/>
  <c r="AK14" i="4"/>
  <c r="AK17" i="4"/>
  <c r="AK21" i="4"/>
  <c r="Z16" i="4"/>
  <c r="Z18" i="4"/>
  <c r="Z20" i="4"/>
  <c r="Z14" i="4"/>
  <c r="Z15" i="4"/>
  <c r="Z17" i="4"/>
  <c r="Z19" i="4"/>
  <c r="Z21" i="4"/>
  <c r="AV16" i="4"/>
  <c r="AV18" i="4"/>
  <c r="AV20" i="4"/>
  <c r="AV15" i="4"/>
  <c r="AV14" i="4"/>
  <c r="AV17" i="4"/>
  <c r="AV19" i="4"/>
  <c r="AV21" i="4"/>
  <c r="AM18" i="4"/>
  <c r="AM20" i="4"/>
  <c r="AM15" i="4"/>
  <c r="AM17" i="4"/>
  <c r="AM19" i="4"/>
  <c r="AM21" i="4"/>
  <c r="AM16" i="4"/>
  <c r="AM14" i="4"/>
  <c r="X16" i="4"/>
  <c r="X18" i="4"/>
  <c r="X20" i="4"/>
  <c r="X15" i="4"/>
  <c r="X14" i="4"/>
  <c r="X17" i="4"/>
  <c r="X19" i="4"/>
  <c r="X21" i="4"/>
  <c r="AY21" i="4"/>
  <c r="AY18" i="4"/>
  <c r="AY17" i="4"/>
  <c r="AY14" i="4"/>
  <c r="AY20" i="4"/>
  <c r="AY19" i="4"/>
  <c r="AY16" i="4"/>
  <c r="AY15" i="4"/>
  <c r="AP16" i="4"/>
  <c r="AP20" i="4"/>
  <c r="AP15" i="4"/>
  <c r="AP18" i="4"/>
  <c r="AP14" i="4"/>
  <c r="AP17" i="4"/>
  <c r="AP19" i="4"/>
  <c r="AP21" i="4"/>
  <c r="AL16" i="4"/>
  <c r="AL14" i="4"/>
  <c r="AL17" i="4"/>
  <c r="AL18" i="4"/>
  <c r="AL20" i="4"/>
  <c r="AL15" i="4"/>
  <c r="AL19" i="4"/>
  <c r="AL21" i="4"/>
  <c r="AR14" i="4"/>
  <c r="AR15" i="4"/>
  <c r="AR17" i="4"/>
  <c r="AR19" i="4"/>
  <c r="AR21" i="4"/>
  <c r="AR16" i="4"/>
  <c r="AR18" i="4"/>
  <c r="AR20" i="4"/>
  <c r="AS16" i="4"/>
  <c r="AS14" i="4"/>
  <c r="AS7" i="4" s="1"/>
  <c r="AS17" i="4"/>
  <c r="AS21" i="4"/>
  <c r="AS18" i="4"/>
  <c r="AS20" i="4"/>
  <c r="AS15" i="4"/>
  <c r="AS19" i="4"/>
  <c r="W18" i="4"/>
  <c r="W20" i="4"/>
  <c r="W14" i="4"/>
  <c r="W15" i="4"/>
  <c r="W17" i="4"/>
  <c r="W19" i="4"/>
  <c r="W21" i="4"/>
  <c r="W16" i="4"/>
  <c r="AH18" i="4"/>
  <c r="AH20" i="4"/>
  <c r="AH17" i="4"/>
  <c r="AH19" i="4"/>
  <c r="AH21" i="4"/>
  <c r="AH16" i="4"/>
  <c r="AH14" i="4"/>
  <c r="AH15" i="4"/>
  <c r="AU14" i="4"/>
  <c r="AU15" i="4"/>
  <c r="AU17" i="4"/>
  <c r="AU19" i="4"/>
  <c r="AU21" i="4"/>
  <c r="AU16" i="4"/>
  <c r="AU18" i="4"/>
  <c r="AU20" i="4"/>
  <c r="AC16" i="4"/>
  <c r="AC14" i="4"/>
  <c r="AC17" i="4"/>
  <c r="AC21" i="4"/>
  <c r="AC18" i="4"/>
  <c r="AC20" i="4"/>
  <c r="AC15" i="4"/>
  <c r="AC19" i="4"/>
  <c r="AT18" i="4"/>
  <c r="AT20" i="4"/>
  <c r="AT14" i="4"/>
  <c r="AT15" i="4"/>
  <c r="AT17" i="4"/>
  <c r="AT21" i="4"/>
  <c r="AT16" i="4"/>
  <c r="AT19" i="4"/>
  <c r="AO16" i="4"/>
  <c r="AO18" i="4"/>
  <c r="AO20" i="4"/>
  <c r="AO14" i="4"/>
  <c r="AO15" i="4"/>
  <c r="AO19" i="4"/>
  <c r="AO21" i="4"/>
  <c r="AO17" i="4"/>
  <c r="AD18" i="4"/>
  <c r="AD14" i="4"/>
  <c r="AD15" i="4"/>
  <c r="AD19" i="4"/>
  <c r="AD21" i="4"/>
  <c r="AD16" i="4"/>
  <c r="AD20" i="4"/>
  <c r="AD17" i="4"/>
  <c r="BO5" i="4"/>
  <c r="BO13" i="4" s="1"/>
  <c r="BN12" i="4"/>
  <c r="BN11" i="4"/>
  <c r="BN10" i="4"/>
  <c r="BN9" i="4"/>
  <c r="AK11" i="4"/>
  <c r="AK12" i="4"/>
  <c r="Z11" i="4"/>
  <c r="Z12" i="4"/>
  <c r="AV12" i="4"/>
  <c r="AV11" i="4"/>
  <c r="AM11" i="4"/>
  <c r="AM12" i="4"/>
  <c r="X11" i="4"/>
  <c r="X12" i="4"/>
  <c r="Y12" i="4"/>
  <c r="Y11" i="4"/>
  <c r="AJ12" i="4"/>
  <c r="AJ11" i="4"/>
  <c r="AZ12" i="4"/>
  <c r="AZ11" i="4"/>
  <c r="AB12" i="4"/>
  <c r="AB11" i="4"/>
  <c r="BE11" i="4"/>
  <c r="BE12" i="4"/>
  <c r="AI12" i="4"/>
  <c r="AI11" i="4"/>
  <c r="AN12" i="4"/>
  <c r="AN11" i="4"/>
  <c r="AF11" i="4"/>
  <c r="AF12" i="4"/>
  <c r="AE11" i="4"/>
  <c r="AE12" i="4"/>
  <c r="V12" i="4"/>
  <c r="V11" i="4"/>
  <c r="AA12" i="4"/>
  <c r="AA11" i="4"/>
  <c r="AQ11" i="4"/>
  <c r="AQ12" i="4"/>
  <c r="U11" i="4"/>
  <c r="U12" i="4"/>
  <c r="AX12" i="4"/>
  <c r="AX11" i="4"/>
  <c r="AW11" i="4"/>
  <c r="AW12" i="4"/>
  <c r="BC11" i="4"/>
  <c r="BC12" i="4"/>
  <c r="AG12" i="4"/>
  <c r="AG11" i="4"/>
  <c r="BB12" i="4"/>
  <c r="BB11" i="4"/>
  <c r="BD12" i="4"/>
  <c r="BD11" i="4"/>
  <c r="AY11" i="4"/>
  <c r="AY12" i="4"/>
  <c r="AP12" i="4"/>
  <c r="AP11" i="4"/>
  <c r="AL12" i="4"/>
  <c r="AL11" i="4"/>
  <c r="AR12" i="4"/>
  <c r="AR11" i="4"/>
  <c r="AS11" i="4"/>
  <c r="AS12" i="4"/>
  <c r="W11" i="4"/>
  <c r="W12" i="4"/>
  <c r="AH11" i="4"/>
  <c r="AH12" i="4"/>
  <c r="AU11" i="4"/>
  <c r="AU12" i="4"/>
  <c r="AC11" i="4"/>
  <c r="AC12" i="4"/>
  <c r="AT12" i="4"/>
  <c r="AT11" i="4"/>
  <c r="AO11" i="4"/>
  <c r="AO12" i="4"/>
  <c r="AD12" i="4"/>
  <c r="AD11" i="4"/>
  <c r="AP10" i="4"/>
  <c r="AP9" i="4"/>
  <c r="AL10" i="4"/>
  <c r="AL9" i="4"/>
  <c r="AR10" i="4"/>
  <c r="AR9" i="4"/>
  <c r="AS10" i="4"/>
  <c r="AS9" i="4"/>
  <c r="AH10" i="4"/>
  <c r="AH9" i="4"/>
  <c r="AU10" i="4"/>
  <c r="AU9" i="4"/>
  <c r="AC10" i="4"/>
  <c r="AC9" i="4"/>
  <c r="AT10" i="4"/>
  <c r="AT9" i="4"/>
  <c r="AO10" i="4"/>
  <c r="AO9" i="4"/>
  <c r="AD10" i="4"/>
  <c r="AD9" i="4"/>
  <c r="Y10" i="4"/>
  <c r="Y9" i="4"/>
  <c r="AJ10" i="4"/>
  <c r="AJ9" i="4"/>
  <c r="AZ10" i="4"/>
  <c r="AZ9" i="4"/>
  <c r="AB10" i="4"/>
  <c r="AB9" i="4"/>
  <c r="BE10" i="4"/>
  <c r="BE9" i="4"/>
  <c r="AI10" i="4"/>
  <c r="AI9" i="4"/>
  <c r="AN10" i="4"/>
  <c r="AN9" i="4"/>
  <c r="AF10" i="4"/>
  <c r="AF9" i="4"/>
  <c r="AE10" i="4"/>
  <c r="AE9" i="4"/>
  <c r="V10" i="4"/>
  <c r="V9" i="4"/>
  <c r="AA10" i="4"/>
  <c r="AA9" i="4"/>
  <c r="AQ10" i="4"/>
  <c r="AQ9" i="4"/>
  <c r="U10" i="4"/>
  <c r="U9" i="4"/>
  <c r="AX10" i="4"/>
  <c r="AX9" i="4"/>
  <c r="AW10" i="4"/>
  <c r="AW9" i="4"/>
  <c r="BC10" i="4"/>
  <c r="BC9" i="4"/>
  <c r="AG10" i="4"/>
  <c r="AG9" i="4"/>
  <c r="BB10" i="4"/>
  <c r="BB9" i="4"/>
  <c r="BD10" i="4"/>
  <c r="BD9" i="4"/>
  <c r="AK10" i="4"/>
  <c r="AK9" i="4"/>
  <c r="Z10" i="4"/>
  <c r="Z9" i="4"/>
  <c r="AV10" i="4"/>
  <c r="AV9" i="4"/>
  <c r="AM10" i="4"/>
  <c r="AM9" i="4"/>
  <c r="X10" i="4"/>
  <c r="X9" i="4"/>
  <c r="AY10" i="4"/>
  <c r="AY9" i="4"/>
  <c r="W10" i="4"/>
  <c r="W9" i="4"/>
  <c r="Y6" i="4"/>
  <c r="AJ6" i="4"/>
  <c r="AZ6" i="4"/>
  <c r="AB6" i="4"/>
  <c r="BF5" i="4"/>
  <c r="AN6" i="4"/>
  <c r="AE6" i="4"/>
  <c r="V6" i="4"/>
  <c r="AA6" i="4"/>
  <c r="AQ6" i="4"/>
  <c r="U6" i="4"/>
  <c r="AX6" i="4"/>
  <c r="AW6" i="4"/>
  <c r="BC6" i="4"/>
  <c r="AG6" i="4"/>
  <c r="BB6" i="4"/>
  <c r="BD6" i="4"/>
  <c r="AY6" i="4"/>
  <c r="AP6" i="4"/>
  <c r="AS6" i="4"/>
  <c r="AT6" i="4"/>
  <c r="W6" i="4"/>
  <c r="BG5" i="4"/>
  <c r="BE6" i="4"/>
  <c r="AL6" i="4"/>
  <c r="AD6" i="4"/>
  <c r="X6" i="4"/>
  <c r="AK6" i="4"/>
  <c r="AC6" i="4"/>
  <c r="AM6" i="4"/>
  <c r="AU6" i="4"/>
  <c r="AR6" i="4"/>
  <c r="Z6" i="4"/>
  <c r="AV6" i="4"/>
  <c r="AF6" i="4"/>
  <c r="AI6" i="4"/>
  <c r="AH6" i="4"/>
  <c r="AO6" i="4"/>
  <c r="BN1" i="4"/>
  <c r="K13" i="5"/>
  <c r="BO1" i="4" s="1"/>
  <c r="AF7" i="4"/>
  <c r="BE7" i="4"/>
  <c r="BP7" i="4"/>
  <c r="BM7" i="4"/>
  <c r="T7" i="4"/>
  <c r="V7" i="4"/>
  <c r="BL7" i="4"/>
  <c r="AZ7" i="4"/>
  <c r="AJ7" i="4"/>
  <c r="AB7" i="4"/>
  <c r="BK7" i="4"/>
  <c r="BA7" i="4"/>
  <c r="AC7" i="4"/>
  <c r="BN7" i="4"/>
  <c r="BB7" i="4"/>
  <c r="AT7" i="4"/>
  <c r="AL7" i="4"/>
  <c r="AY7" i="4"/>
  <c r="AQ7" i="4"/>
  <c r="AI7" i="4"/>
  <c r="AA7" i="4"/>
  <c r="BJ13" i="4" l="1"/>
  <c r="D308" i="78" s="1"/>
  <c r="BR13" i="4"/>
  <c r="BS13" i="4" s="1"/>
  <c r="BT13" i="4" s="1"/>
  <c r="BI13" i="4"/>
  <c r="BH13" i="4"/>
  <c r="C308" i="78" s="1"/>
  <c r="AK7" i="4"/>
  <c r="BH29" i="4"/>
  <c r="C306" i="78" s="1"/>
  <c r="BQ29" i="4"/>
  <c r="BR29" i="4" s="1"/>
  <c r="BS29" i="4" s="1"/>
  <c r="BT29" i="4" s="1"/>
  <c r="BI26" i="4"/>
  <c r="BH25" i="4"/>
  <c r="BQ25" i="4"/>
  <c r="BI25" i="4"/>
  <c r="BS24" i="4"/>
  <c r="BT24" i="4" s="1"/>
  <c r="BQ24" i="4"/>
  <c r="BH24" i="4"/>
  <c r="BF13" i="4"/>
  <c r="BF26" i="4"/>
  <c r="BF29" i="4"/>
  <c r="BF27" i="4"/>
  <c r="BF24" i="4"/>
  <c r="BF28" i="4"/>
  <c r="BF25" i="4"/>
  <c r="BJ29" i="4"/>
  <c r="D306" i="78" s="1"/>
  <c r="BJ25" i="4"/>
  <c r="BG13" i="4"/>
  <c r="BG28" i="4"/>
  <c r="BG24" i="4"/>
  <c r="BG27" i="4"/>
  <c r="BG26" i="4"/>
  <c r="BG25" i="4"/>
  <c r="BG29" i="4"/>
  <c r="BJ28" i="4"/>
  <c r="BI24" i="4"/>
  <c r="BH28" i="4"/>
  <c r="BQ28" i="4"/>
  <c r="BR28" i="4" s="1"/>
  <c r="BS28" i="4" s="1"/>
  <c r="BT28" i="4" s="1"/>
  <c r="BJ24" i="4"/>
  <c r="BI28" i="4"/>
  <c r="BQ26" i="4"/>
  <c r="BR26" i="4" s="1"/>
  <c r="BS26" i="4" s="1"/>
  <c r="BT26" i="4" s="1"/>
  <c r="BH26" i="4"/>
  <c r="BJ27" i="4"/>
  <c r="BT25" i="4"/>
  <c r="BI27" i="4"/>
  <c r="BR25" i="4"/>
  <c r="BH27" i="4"/>
  <c r="BQ27" i="4"/>
  <c r="BR27" i="4" s="1"/>
  <c r="BS27" i="4" s="1"/>
  <c r="BT27" i="4" s="1"/>
  <c r="BJ26" i="4"/>
  <c r="BI29" i="4"/>
  <c r="BG6" i="4"/>
  <c r="BO18" i="4"/>
  <c r="BO17" i="4"/>
  <c r="BO21" i="4"/>
  <c r="BO16" i="4"/>
  <c r="BO20" i="4"/>
  <c r="BO14" i="4"/>
  <c r="BO15" i="4"/>
  <c r="BO19" i="4"/>
  <c r="BH17" i="4"/>
  <c r="C307" i="78" s="1"/>
  <c r="BQ17" i="4"/>
  <c r="BR17" i="4" s="1"/>
  <c r="BS17" i="4" s="1"/>
  <c r="BT17" i="4" s="1"/>
  <c r="BQ20" i="4"/>
  <c r="BR20" i="4" s="1"/>
  <c r="BS20" i="4" s="1"/>
  <c r="BT20" i="4" s="1"/>
  <c r="BH20" i="4"/>
  <c r="C341" i="78" s="1"/>
  <c r="BQ16" i="4"/>
  <c r="BH16" i="4"/>
  <c r="C210" i="78" s="1"/>
  <c r="BH15" i="4"/>
  <c r="C207" i="78" s="1"/>
  <c r="BQ15" i="4"/>
  <c r="BR15" i="4" s="1"/>
  <c r="BS15" i="4" s="1"/>
  <c r="BT15" i="4" s="1"/>
  <c r="BJ21" i="4"/>
  <c r="BJ17" i="4"/>
  <c r="D307" i="78" s="1"/>
  <c r="BJ14" i="4"/>
  <c r="I309" i="79" s="1"/>
  <c r="F15" i="58" s="1"/>
  <c r="F18" i="58" s="1"/>
  <c r="BJ18" i="4"/>
  <c r="D318" i="78" s="1"/>
  <c r="BI19" i="4"/>
  <c r="BI14" i="4"/>
  <c r="J309" i="79" s="1"/>
  <c r="BI17" i="4"/>
  <c r="BI16" i="4"/>
  <c r="BG18" i="4"/>
  <c r="BG15" i="4"/>
  <c r="BG19" i="4"/>
  <c r="BG16" i="4"/>
  <c r="BG20" i="4"/>
  <c r="BG14" i="4"/>
  <c r="D309" i="79" s="1"/>
  <c r="BG17" i="4"/>
  <c r="BG21" i="4"/>
  <c r="BF14" i="4"/>
  <c r="E309" i="79" s="1"/>
  <c r="BF17" i="4"/>
  <c r="BF19" i="4"/>
  <c r="BF21" i="4"/>
  <c r="BF16" i="4"/>
  <c r="BF18" i="4"/>
  <c r="BF20" i="4"/>
  <c r="BF15" i="4"/>
  <c r="BH21" i="4"/>
  <c r="BQ21" i="4"/>
  <c r="BR21" i="4" s="1"/>
  <c r="BS21" i="4" s="1"/>
  <c r="BT21" i="4" s="1"/>
  <c r="BQ14" i="4"/>
  <c r="BR14" i="4" s="1"/>
  <c r="BS14" i="4" s="1"/>
  <c r="BT14" i="4" s="1"/>
  <c r="BH14" i="4"/>
  <c r="K309" i="79" s="1"/>
  <c r="E15" i="58" s="1"/>
  <c r="E18" i="58" s="1"/>
  <c r="BQ18" i="4"/>
  <c r="BR18" i="4" s="1"/>
  <c r="BS18" i="4" s="1"/>
  <c r="BT18" i="4" s="1"/>
  <c r="BH18" i="4"/>
  <c r="BH19" i="4"/>
  <c r="C340" i="78" s="1"/>
  <c r="C34" i="81" s="1"/>
  <c r="BQ19" i="4"/>
  <c r="BR19" i="4" s="1"/>
  <c r="BS19" i="4" s="1"/>
  <c r="BT19" i="4" s="1"/>
  <c r="BR16" i="4"/>
  <c r="BS16" i="4" s="1"/>
  <c r="BT16" i="4" s="1"/>
  <c r="BJ16" i="4"/>
  <c r="D210" i="78" s="1"/>
  <c r="BJ19" i="4"/>
  <c r="D340" i="78" s="1"/>
  <c r="D34" i="81" s="1"/>
  <c r="BJ15" i="4"/>
  <c r="D207" i="78" s="1"/>
  <c r="BJ20" i="4"/>
  <c r="D341" i="78" s="1"/>
  <c r="BI21" i="4"/>
  <c r="BI15" i="4"/>
  <c r="BI18" i="4"/>
  <c r="BI20" i="4"/>
  <c r="E204" i="78"/>
  <c r="E199" i="78"/>
  <c r="L227" i="79"/>
  <c r="BO12" i="4"/>
  <c r="BO11" i="4"/>
  <c r="BO9" i="4"/>
  <c r="BO10" i="4"/>
  <c r="BO6" i="4"/>
  <c r="F728" i="79"/>
  <c r="F284" i="79"/>
  <c r="F1193" i="79"/>
  <c r="BG12" i="4"/>
  <c r="BG11" i="4"/>
  <c r="BF6" i="4"/>
  <c r="BF11" i="4"/>
  <c r="BF12" i="4"/>
  <c r="BH12" i="4"/>
  <c r="C315" i="78" s="1"/>
  <c r="BQ12" i="4"/>
  <c r="BR12" i="4" s="1"/>
  <c r="BS12" i="4" s="1"/>
  <c r="BT12" i="4" s="1"/>
  <c r="L1184" i="79"/>
  <c r="BH11" i="4"/>
  <c r="C311" i="78" s="1"/>
  <c r="BQ11" i="4"/>
  <c r="BR11" i="4" s="1"/>
  <c r="BS11" i="4" s="1"/>
  <c r="BT11" i="4" s="1"/>
  <c r="L277" i="79"/>
  <c r="L326" i="79"/>
  <c r="L278" i="79"/>
  <c r="BJ12" i="4"/>
  <c r="D315" i="78" s="1"/>
  <c r="BJ11" i="4"/>
  <c r="D311" i="78" s="1"/>
  <c r="BI11" i="4"/>
  <c r="BI12" i="4"/>
  <c r="Z7" i="4"/>
  <c r="BD7" i="4"/>
  <c r="AG7" i="4"/>
  <c r="BC7" i="4"/>
  <c r="AX7" i="4"/>
  <c r="AW7" i="4"/>
  <c r="U7" i="4"/>
  <c r="AE7" i="4"/>
  <c r="AN7" i="4"/>
  <c r="BQ6" i="4"/>
  <c r="BR6" i="4" s="1"/>
  <c r="BS6" i="4" s="1"/>
  <c r="BT6" i="4" s="1"/>
  <c r="D31" i="78"/>
  <c r="D10" i="81" s="1"/>
  <c r="BJ9" i="4"/>
  <c r="D162" i="78" s="1"/>
  <c r="BJ10" i="4"/>
  <c r="D316" i="78" s="1"/>
  <c r="F307" i="79"/>
  <c r="F640" i="79"/>
  <c r="F266" i="79"/>
  <c r="F168" i="79"/>
  <c r="F1033" i="79"/>
  <c r="F704" i="79"/>
  <c r="F92" i="79"/>
  <c r="F754" i="79"/>
  <c r="F1176" i="79"/>
  <c r="BF10" i="4"/>
  <c r="BF9" i="4"/>
  <c r="BH9" i="4"/>
  <c r="C162" i="78" s="1"/>
  <c r="BQ9" i="4"/>
  <c r="BR9" i="4" s="1"/>
  <c r="BG10" i="4"/>
  <c r="BG9" i="4"/>
  <c r="BI6" i="4"/>
  <c r="BI10" i="4"/>
  <c r="L386" i="79"/>
  <c r="L286" i="79"/>
  <c r="L125" i="79"/>
  <c r="L30" i="79"/>
  <c r="L765" i="79"/>
  <c r="L744" i="79"/>
  <c r="L683" i="79"/>
  <c r="L600" i="79"/>
  <c r="L570" i="79"/>
  <c r="L547" i="79"/>
  <c r="L503" i="79"/>
  <c r="L484" i="79"/>
  <c r="L464" i="79"/>
  <c r="L287" i="79"/>
  <c r="L249" i="79"/>
  <c r="L155" i="79"/>
  <c r="L121" i="79"/>
  <c r="L54" i="79"/>
  <c r="L23" i="79"/>
  <c r="L862" i="79"/>
  <c r="L849" i="79"/>
  <c r="L836" i="79"/>
  <c r="L819" i="79"/>
  <c r="L805" i="79"/>
  <c r="L796" i="79"/>
  <c r="L788" i="79"/>
  <c r="L774" i="79"/>
  <c r="L759" i="79"/>
  <c r="L738" i="79"/>
  <c r="L591" i="79"/>
  <c r="BQ10" i="4"/>
  <c r="BH10" i="4"/>
  <c r="C316" i="78" s="1"/>
  <c r="L1159" i="79"/>
  <c r="L802" i="79"/>
  <c r="L793" i="79"/>
  <c r="L785" i="79"/>
  <c r="L677" i="79"/>
  <c r="L597" i="79"/>
  <c r="L548" i="79"/>
  <c r="L504" i="79"/>
  <c r="L488" i="79"/>
  <c r="L473" i="79"/>
  <c r="L981" i="79"/>
  <c r="L16" i="79"/>
  <c r="L513" i="79"/>
  <c r="L497" i="79"/>
  <c r="L478" i="79"/>
  <c r="BI9" i="4"/>
  <c r="AR7" i="4"/>
  <c r="AV7" i="4"/>
  <c r="AD7" i="4"/>
  <c r="AU7" i="4"/>
  <c r="AH7" i="4"/>
  <c r="X7" i="4"/>
  <c r="W7" i="4"/>
  <c r="AM7" i="4"/>
  <c r="AO7" i="4"/>
  <c r="Y7" i="4"/>
  <c r="BH6" i="4"/>
  <c r="BJ6" i="4"/>
  <c r="B54" i="57"/>
  <c r="BF7" i="4"/>
  <c r="E207" i="78" l="1"/>
  <c r="C372" i="78"/>
  <c r="C342" i="78"/>
  <c r="C36" i="81" s="1"/>
  <c r="D372" i="78"/>
  <c r="D342" i="78"/>
  <c r="D36" i="81" s="1"/>
  <c r="C318" i="78"/>
  <c r="E318" i="78" s="1"/>
  <c r="L237" i="79"/>
  <c r="E320" i="78"/>
  <c r="E198" i="78"/>
  <c r="E205" i="78"/>
  <c r="E200" i="78"/>
  <c r="E212" i="78"/>
  <c r="E219" i="78"/>
  <c r="E201" i="78"/>
  <c r="E16" i="78"/>
  <c r="E17" i="78"/>
  <c r="E266" i="79"/>
  <c r="L236" i="79"/>
  <c r="E222" i="78"/>
  <c r="E197" i="78"/>
  <c r="E163" i="78"/>
  <c r="E308" i="78"/>
  <c r="E208" i="78"/>
  <c r="E203" i="78"/>
  <c r="E202" i="78"/>
  <c r="E326" i="78"/>
  <c r="L238" i="79"/>
  <c r="E206" i="78"/>
  <c r="E307" i="78"/>
  <c r="E149" i="78"/>
  <c r="D249" i="78"/>
  <c r="D21" i="81" s="1"/>
  <c r="L709" i="79"/>
  <c r="BO7" i="4"/>
  <c r="D1193" i="79"/>
  <c r="D276" i="78"/>
  <c r="D22" i="81" s="1"/>
  <c r="E150" i="78"/>
  <c r="E19" i="78"/>
  <c r="E154" i="78"/>
  <c r="E255" i="78"/>
  <c r="E260" i="78"/>
  <c r="D25" i="78"/>
  <c r="D9" i="81" s="1"/>
  <c r="E142" i="78"/>
  <c r="E148" i="78"/>
  <c r="E151" i="78"/>
  <c r="E258" i="78"/>
  <c r="E311" i="78"/>
  <c r="E164" i="78"/>
  <c r="D159" i="78"/>
  <c r="D15" i="81" s="1"/>
  <c r="E18" i="78"/>
  <c r="E144" i="78"/>
  <c r="E153" i="78"/>
  <c r="E143" i="78"/>
  <c r="E257" i="78"/>
  <c r="E146" i="78"/>
  <c r="E168" i="78"/>
  <c r="E256" i="78"/>
  <c r="E259" i="78"/>
  <c r="E315" i="78"/>
  <c r="E147" i="78"/>
  <c r="E145" i="78"/>
  <c r="E728" i="79"/>
  <c r="L317" i="79"/>
  <c r="L706" i="79"/>
  <c r="K728" i="79"/>
  <c r="J728" i="79"/>
  <c r="J1193" i="79"/>
  <c r="I728" i="79"/>
  <c r="L269" i="79"/>
  <c r="L313" i="79"/>
  <c r="L318" i="79"/>
  <c r="L322" i="79"/>
  <c r="L327" i="79"/>
  <c r="L642" i="79"/>
  <c r="L708" i="79"/>
  <c r="L645" i="79"/>
  <c r="L646" i="79"/>
  <c r="L272" i="79"/>
  <c r="L280" i="79"/>
  <c r="L1035" i="79"/>
  <c r="L274" i="79"/>
  <c r="L314" i="79"/>
  <c r="L323" i="79"/>
  <c r="L643" i="79"/>
  <c r="L273" i="79"/>
  <c r="I284" i="79"/>
  <c r="L275" i="79"/>
  <c r="L276" i="79"/>
  <c r="L648" i="79"/>
  <c r="L281" i="79"/>
  <c r="L268" i="79"/>
  <c r="K284" i="79"/>
  <c r="K1193" i="79"/>
  <c r="L1181" i="79"/>
  <c r="L1185" i="79"/>
  <c r="L279" i="79"/>
  <c r="L1182" i="79"/>
  <c r="J284" i="79"/>
  <c r="I1193" i="79"/>
  <c r="L270" i="79"/>
  <c r="L316" i="79"/>
  <c r="L320" i="79"/>
  <c r="L324" i="79"/>
  <c r="L329" i="79"/>
  <c r="L644" i="79"/>
  <c r="L710" i="79"/>
  <c r="L321" i="79"/>
  <c r="L330" i="79"/>
  <c r="L713" i="79"/>
  <c r="L734" i="79"/>
  <c r="L328" i="79"/>
  <c r="E1193" i="79"/>
  <c r="E284" i="79"/>
  <c r="D728" i="79"/>
  <c r="D284" i="79"/>
  <c r="L466" i="79"/>
  <c r="L477" i="79"/>
  <c r="L595" i="79"/>
  <c r="L745" i="79"/>
  <c r="L767" i="79"/>
  <c r="L792" i="79"/>
  <c r="L801" i="79"/>
  <c r="L810" i="79"/>
  <c r="L831" i="79"/>
  <c r="L845" i="79"/>
  <c r="L858" i="79"/>
  <c r="L870" i="79"/>
  <c r="L476" i="79"/>
  <c r="L495" i="79"/>
  <c r="L511" i="79"/>
  <c r="L555" i="79"/>
  <c r="L594" i="79"/>
  <c r="L667" i="79"/>
  <c r="L736" i="79"/>
  <c r="L758" i="79"/>
  <c r="L773" i="79"/>
  <c r="E189" i="78"/>
  <c r="E188" i="78"/>
  <c r="L1051" i="79"/>
  <c r="L1075" i="79"/>
  <c r="L1118" i="79"/>
  <c r="L1135" i="79"/>
  <c r="L1143" i="79"/>
  <c r="L1154" i="79"/>
  <c r="L1162" i="79"/>
  <c r="L1052" i="79"/>
  <c r="L1119" i="79"/>
  <c r="L1140" i="79"/>
  <c r="L1151" i="79"/>
  <c r="L1073" i="79"/>
  <c r="L1133" i="79"/>
  <c r="L489" i="79"/>
  <c r="L505" i="79"/>
  <c r="L43" i="79"/>
  <c r="L971" i="79"/>
  <c r="L1036" i="79"/>
  <c r="L1063" i="79"/>
  <c r="L1110" i="79"/>
  <c r="L1126" i="79"/>
  <c r="L1139" i="79"/>
  <c r="L1150" i="79"/>
  <c r="L1158" i="79"/>
  <c r="L1076" i="79"/>
  <c r="L496" i="79"/>
  <c r="L512" i="79"/>
  <c r="L556" i="79"/>
  <c r="L660" i="79"/>
  <c r="L775" i="79"/>
  <c r="L789" i="79"/>
  <c r="L797" i="79"/>
  <c r="L1136" i="79"/>
  <c r="L1147" i="79"/>
  <c r="L1155" i="79"/>
  <c r="L1044" i="79"/>
  <c r="L1117" i="79"/>
  <c r="L781" i="79"/>
  <c r="L15" i="79"/>
  <c r="L42" i="79"/>
  <c r="L68" i="79"/>
  <c r="L147" i="79"/>
  <c r="L223" i="79"/>
  <c r="L257" i="79"/>
  <c r="L296" i="79"/>
  <c r="L58" i="79"/>
  <c r="L248" i="79"/>
  <c r="L311" i="79"/>
  <c r="L553" i="79"/>
  <c r="L602" i="79"/>
  <c r="L674" i="79"/>
  <c r="L731" i="79"/>
  <c r="L943" i="79"/>
  <c r="L949" i="79"/>
  <c r="L961" i="79"/>
  <c r="L965" i="79"/>
  <c r="L969" i="79"/>
  <c r="L465" i="79"/>
  <c r="L919" i="79"/>
  <c r="L932" i="79"/>
  <c r="L999" i="79"/>
  <c r="L297" i="79"/>
  <c r="L380" i="79"/>
  <c r="L451" i="79"/>
  <c r="L916" i="79"/>
  <c r="L929" i="79"/>
  <c r="L937" i="79"/>
  <c r="L462" i="79"/>
  <c r="L474" i="79"/>
  <c r="L534" i="79"/>
  <c r="L299" i="79"/>
  <c r="L382" i="79"/>
  <c r="L456" i="79"/>
  <c r="L946" i="79"/>
  <c r="L959" i="79"/>
  <c r="L963" i="79"/>
  <c r="L967" i="79"/>
  <c r="L461" i="79"/>
  <c r="L1006" i="79"/>
  <c r="L463" i="79"/>
  <c r="L467" i="79"/>
  <c r="L475" i="79"/>
  <c r="L479" i="79"/>
  <c r="L483" i="79"/>
  <c r="L490" i="79"/>
  <c r="L494" i="79"/>
  <c r="L498" i="79"/>
  <c r="L502" i="79"/>
  <c r="L506" i="79"/>
  <c r="L510" i="79"/>
  <c r="L514" i="79"/>
  <c r="L546" i="79"/>
  <c r="L550" i="79"/>
  <c r="L554" i="79"/>
  <c r="L564" i="79"/>
  <c r="L569" i="79"/>
  <c r="L599" i="79"/>
  <c r="L603" i="79"/>
  <c r="L664" i="79"/>
  <c r="L675" i="79"/>
  <c r="L680" i="79"/>
  <c r="L732" i="79"/>
  <c r="L778" i="79"/>
  <c r="L787" i="79"/>
  <c r="L791" i="79"/>
  <c r="L795" i="79"/>
  <c r="L800" i="79"/>
  <c r="L806" i="79"/>
  <c r="L811" i="79"/>
  <c r="L822" i="79"/>
  <c r="L832" i="79"/>
  <c r="L839" i="79"/>
  <c r="L846" i="79"/>
  <c r="L852" i="79"/>
  <c r="L859" i="79"/>
  <c r="L864" i="79"/>
  <c r="L872" i="79"/>
  <c r="L878" i="79"/>
  <c r="L903" i="79"/>
  <c r="L1138" i="79"/>
  <c r="L1142" i="79"/>
  <c r="L1149" i="79"/>
  <c r="L1013" i="79"/>
  <c r="L1062" i="79"/>
  <c r="L1109" i="79"/>
  <c r="L1125" i="79"/>
  <c r="L288" i="79"/>
  <c r="L319" i="79"/>
  <c r="L388" i="79"/>
  <c r="L777" i="79"/>
  <c r="L786" i="79"/>
  <c r="L865" i="79"/>
  <c r="L874" i="79"/>
  <c r="L291" i="79"/>
  <c r="L460" i="79"/>
  <c r="L312" i="79"/>
  <c r="L379" i="79"/>
  <c r="L387" i="79"/>
  <c r="L399" i="79"/>
  <c r="L293" i="79"/>
  <c r="L310" i="79"/>
  <c r="L377" i="79"/>
  <c r="L385" i="79"/>
  <c r="L396" i="79"/>
  <c r="L459" i="79"/>
  <c r="L295" i="79"/>
  <c r="L378" i="79"/>
  <c r="L397" i="79"/>
  <c r="L894" i="79"/>
  <c r="L907" i="79"/>
  <c r="L920" i="79"/>
  <c r="L933" i="79"/>
  <c r="L976" i="79"/>
  <c r="L984" i="79"/>
  <c r="L995" i="79"/>
  <c r="L1005" i="79"/>
  <c r="L944" i="79"/>
  <c r="L952" i="79"/>
  <c r="L962" i="79"/>
  <c r="L966" i="79"/>
  <c r="L970" i="79"/>
  <c r="L1038" i="79"/>
  <c r="L1053" i="79"/>
  <c r="L1068" i="79"/>
  <c r="L1077" i="79"/>
  <c r="L1112" i="79"/>
  <c r="L1120" i="79"/>
  <c r="L1128" i="79"/>
  <c r="L1039" i="79"/>
  <c r="L1069" i="79"/>
  <c r="L1113" i="79"/>
  <c r="L1129" i="79"/>
  <c r="L568" i="79"/>
  <c r="L292" i="79"/>
  <c r="L376" i="79"/>
  <c r="L395" i="79"/>
  <c r="L290" i="79"/>
  <c r="L374" i="79"/>
  <c r="L392" i="79"/>
  <c r="L1134" i="79"/>
  <c r="L481" i="79"/>
  <c r="L492" i="79"/>
  <c r="L500" i="79"/>
  <c r="L508" i="79"/>
  <c r="L516" i="79"/>
  <c r="L552" i="79"/>
  <c r="L567" i="79"/>
  <c r="L601" i="79"/>
  <c r="L668" i="79"/>
  <c r="L730" i="79"/>
  <c r="L804" i="79"/>
  <c r="L809" i="79"/>
  <c r="L817" i="79"/>
  <c r="L826" i="79"/>
  <c r="L835" i="79"/>
  <c r="L844" i="79"/>
  <c r="L848" i="79"/>
  <c r="L857" i="79"/>
  <c r="L861" i="79"/>
  <c r="L869" i="79"/>
  <c r="L875" i="79"/>
  <c r="L880" i="79"/>
  <c r="L906" i="79"/>
  <c r="L876" i="79"/>
  <c r="L1041" i="79"/>
  <c r="L1071" i="79"/>
  <c r="L1115" i="79"/>
  <c r="L1131" i="79"/>
  <c r="L300" i="79"/>
  <c r="L375" i="79"/>
  <c r="L383" i="79"/>
  <c r="L394" i="79"/>
  <c r="L457" i="79"/>
  <c r="L289" i="79"/>
  <c r="L298" i="79"/>
  <c r="L373" i="79"/>
  <c r="L381" i="79"/>
  <c r="L391" i="79"/>
  <c r="L455" i="79"/>
  <c r="L879" i="79"/>
  <c r="L904" i="79"/>
  <c r="L482" i="79"/>
  <c r="L493" i="79"/>
  <c r="L501" i="79"/>
  <c r="L509" i="79"/>
  <c r="L549" i="79"/>
  <c r="L563" i="79"/>
  <c r="L598" i="79"/>
  <c r="L663" i="79"/>
  <c r="L679" i="79"/>
  <c r="L309" i="79"/>
  <c r="L384" i="79"/>
  <c r="L458" i="79"/>
  <c r="L977" i="79"/>
  <c r="L985" i="79"/>
  <c r="L1040" i="79"/>
  <c r="L1056" i="79"/>
  <c r="L1070" i="79"/>
  <c r="L1085" i="79"/>
  <c r="L1114" i="79"/>
  <c r="L1122" i="79"/>
  <c r="L1130" i="79"/>
  <c r="L1137" i="79"/>
  <c r="L1141" i="79"/>
  <c r="L1148" i="79"/>
  <c r="L1152" i="79"/>
  <c r="L1156" i="79"/>
  <c r="L1160" i="79"/>
  <c r="L1037" i="79"/>
  <c r="L1067" i="79"/>
  <c r="L1111" i="79"/>
  <c r="L1127" i="79"/>
  <c r="L910" i="79"/>
  <c r="L923" i="79"/>
  <c r="L936" i="79"/>
  <c r="L1004" i="79"/>
  <c r="L1153" i="79"/>
  <c r="L1157" i="79"/>
  <c r="L1161" i="79"/>
  <c r="L593" i="79"/>
  <c r="L735" i="79"/>
  <c r="L743" i="79"/>
  <c r="L757" i="79"/>
  <c r="L762" i="79"/>
  <c r="L772" i="79"/>
  <c r="L790" i="79"/>
  <c r="L794" i="79"/>
  <c r="L798" i="79"/>
  <c r="L803" i="79"/>
  <c r="L807" i="79"/>
  <c r="L813" i="79"/>
  <c r="L823" i="79"/>
  <c r="L833" i="79"/>
  <c r="L843" i="79"/>
  <c r="L847" i="79"/>
  <c r="L856" i="79"/>
  <c r="L860" i="79"/>
  <c r="L1057" i="79"/>
  <c r="L1089" i="79"/>
  <c r="L1123" i="79"/>
  <c r="L472" i="79"/>
  <c r="L480" i="79"/>
  <c r="L491" i="79"/>
  <c r="L499" i="79"/>
  <c r="L507" i="79"/>
  <c r="L515" i="79"/>
  <c r="L551" i="79"/>
  <c r="L565" i="79"/>
  <c r="L592" i="79"/>
  <c r="L596" i="79"/>
  <c r="L658" i="79"/>
  <c r="L676" i="79"/>
  <c r="L733" i="79"/>
  <c r="L739" i="79"/>
  <c r="L756" i="79"/>
  <c r="L761" i="79"/>
  <c r="L768" i="79"/>
  <c r="L1003" i="79"/>
  <c r="L939" i="79"/>
  <c r="L948" i="79"/>
  <c r="L960" i="79"/>
  <c r="L964" i="79"/>
  <c r="L968" i="79"/>
  <c r="L938" i="79"/>
  <c r="L1009" i="79"/>
  <c r="L1043" i="79"/>
  <c r="L1061" i="79"/>
  <c r="L1072" i="79"/>
  <c r="L1093" i="79"/>
  <c r="L1116" i="79"/>
  <c r="L1124" i="79"/>
  <c r="L1132" i="79"/>
  <c r="L1055" i="79"/>
  <c r="L1080" i="79"/>
  <c r="L1121" i="79"/>
  <c r="L978" i="79"/>
  <c r="L990" i="79"/>
  <c r="L991" i="79"/>
  <c r="L94" i="79"/>
  <c r="L99" i="79"/>
  <c r="L107" i="79"/>
  <c r="L112" i="79"/>
  <c r="L138" i="79"/>
  <c r="L220" i="79"/>
  <c r="L20" i="79"/>
  <c r="L48" i="79"/>
  <c r="L74" i="79"/>
  <c r="L224" i="79"/>
  <c r="L258" i="79"/>
  <c r="L22" i="79"/>
  <c r="L53" i="79"/>
  <c r="L116" i="79"/>
  <c r="L226" i="79"/>
  <c r="L260" i="79"/>
  <c r="L12" i="79"/>
  <c r="L34" i="79"/>
  <c r="L61" i="79"/>
  <c r="L133" i="79"/>
  <c r="L250" i="79"/>
  <c r="L11" i="79"/>
  <c r="L19" i="79"/>
  <c r="L32" i="79"/>
  <c r="L46" i="79"/>
  <c r="L59" i="79"/>
  <c r="L72" i="79"/>
  <c r="L126" i="79"/>
  <c r="L152" i="79"/>
  <c r="L221" i="79"/>
  <c r="L228" i="79"/>
  <c r="L253" i="79"/>
  <c r="L261" i="79"/>
  <c r="L13" i="79"/>
  <c r="L21" i="79"/>
  <c r="L40" i="79"/>
  <c r="L49" i="79"/>
  <c r="L66" i="79"/>
  <c r="L75" i="79"/>
  <c r="L98" i="79"/>
  <c r="L102" i="79"/>
  <c r="L110" i="79"/>
  <c r="L123" i="79"/>
  <c r="L136" i="79"/>
  <c r="L149" i="79"/>
  <c r="L247" i="79"/>
  <c r="L255" i="79"/>
  <c r="L263" i="79"/>
  <c r="L18" i="79"/>
  <c r="L45" i="79"/>
  <c r="L71" i="79"/>
  <c r="L151" i="79"/>
  <c r="L256" i="79"/>
  <c r="L69" i="79"/>
  <c r="L148" i="79"/>
  <c r="L254" i="79"/>
  <c r="L14" i="79"/>
  <c r="L41" i="79"/>
  <c r="L67" i="79"/>
  <c r="L146" i="79"/>
  <c r="L252" i="79"/>
  <c r="L17" i="79"/>
  <c r="L29" i="79"/>
  <c r="L44" i="79"/>
  <c r="L57" i="79"/>
  <c r="L70" i="79"/>
  <c r="L95" i="79"/>
  <c r="L100" i="79"/>
  <c r="L108" i="79"/>
  <c r="L113" i="79"/>
  <c r="L134" i="79"/>
  <c r="L139" i="79"/>
  <c r="L225" i="79"/>
  <c r="L251" i="79"/>
  <c r="L259" i="79"/>
  <c r="L28" i="79"/>
  <c r="L55" i="79"/>
  <c r="L122" i="79"/>
  <c r="L229" i="79"/>
  <c r="L262" i="79"/>
  <c r="L96" i="79"/>
  <c r="L101" i="79"/>
  <c r="L109" i="79"/>
  <c r="L135" i="79"/>
  <c r="L154" i="79"/>
  <c r="L222" i="79"/>
  <c r="I754" i="79"/>
  <c r="D307" i="79"/>
  <c r="E15" i="78"/>
  <c r="E278" i="78"/>
  <c r="E359" i="78"/>
  <c r="E103" i="78"/>
  <c r="E107" i="78"/>
  <c r="E113" i="78"/>
  <c r="E167" i="78"/>
  <c r="E173" i="78"/>
  <c r="C249" i="78"/>
  <c r="C21" i="81" s="1"/>
  <c r="E254" i="78"/>
  <c r="C31" i="78"/>
  <c r="C10" i="81" s="1"/>
  <c r="E57" i="78"/>
  <c r="E64" i="78"/>
  <c r="E68" i="78"/>
  <c r="E72" i="78"/>
  <c r="E76" i="78"/>
  <c r="E80" i="78"/>
  <c r="E84" i="78"/>
  <c r="E88" i="78"/>
  <c r="E39" i="78"/>
  <c r="E47" i="78"/>
  <c r="E51" i="78"/>
  <c r="E67" i="78"/>
  <c r="E71" i="78"/>
  <c r="E75" i="78"/>
  <c r="E79" i="78"/>
  <c r="E83" i="78"/>
  <c r="E87" i="78"/>
  <c r="E65" i="78"/>
  <c r="C332" i="78"/>
  <c r="C28" i="81" s="1"/>
  <c r="BS9" i="4"/>
  <c r="BR10" i="4"/>
  <c r="E61" i="78"/>
  <c r="E59" i="78"/>
  <c r="E162" i="78"/>
  <c r="F218" i="79"/>
  <c r="E62" i="78"/>
  <c r="E70" i="78"/>
  <c r="E78" i="78"/>
  <c r="E86" i="78"/>
  <c r="E96" i="78"/>
  <c r="E104" i="78"/>
  <c r="E119" i="78"/>
  <c r="E174" i="78"/>
  <c r="E63" i="78"/>
  <c r="E99" i="78"/>
  <c r="E36" i="78"/>
  <c r="E94" i="78"/>
  <c r="E102" i="78"/>
  <c r="E112" i="78"/>
  <c r="E172" i="78"/>
  <c r="E55" i="78"/>
  <c r="E101" i="78"/>
  <c r="E109" i="78"/>
  <c r="E44" i="78"/>
  <c r="E52" i="78"/>
  <c r="E41" i="78"/>
  <c r="E49" i="78"/>
  <c r="E42" i="78"/>
  <c r="E50" i="78"/>
  <c r="E69" i="78"/>
  <c r="E77" i="78"/>
  <c r="E85" i="78"/>
  <c r="I1176" i="79"/>
  <c r="K754" i="79"/>
  <c r="F1177" i="79"/>
  <c r="J266" i="79"/>
  <c r="I266" i="79"/>
  <c r="I168" i="79"/>
  <c r="E161" i="78"/>
  <c r="K1176" i="79"/>
  <c r="K307" i="79"/>
  <c r="J1176" i="79"/>
  <c r="K92" i="79"/>
  <c r="E10" i="58" s="1"/>
  <c r="E12" i="58" s="1"/>
  <c r="E20" i="58" s="1"/>
  <c r="D640" i="79"/>
  <c r="E1033" i="79"/>
  <c r="E704" i="79"/>
  <c r="E92" i="79"/>
  <c r="E640" i="79"/>
  <c r="I640" i="79"/>
  <c r="I92" i="79"/>
  <c r="F10" i="58" s="1"/>
  <c r="F12" i="58" s="1"/>
  <c r="F20" i="58" s="1"/>
  <c r="I704" i="79"/>
  <c r="I1033" i="79"/>
  <c r="J168" i="79"/>
  <c r="J754" i="79"/>
  <c r="J92" i="79"/>
  <c r="J704" i="79"/>
  <c r="K168" i="79"/>
  <c r="K266" i="79"/>
  <c r="J640" i="79"/>
  <c r="J1033" i="79"/>
  <c r="J307" i="79"/>
  <c r="K640" i="79"/>
  <c r="K704" i="79"/>
  <c r="K1033" i="79"/>
  <c r="D1033" i="79"/>
  <c r="D704" i="79"/>
  <c r="D92" i="79"/>
  <c r="D754" i="79"/>
  <c r="D1176" i="79"/>
  <c r="D266" i="79"/>
  <c r="D168" i="79"/>
  <c r="E307" i="79"/>
  <c r="E754" i="79"/>
  <c r="E1176" i="79"/>
  <c r="E168" i="79"/>
  <c r="I307" i="79"/>
  <c r="BG7" i="4"/>
  <c r="BH7" i="4"/>
  <c r="BI7" i="4"/>
  <c r="BQ7" i="4"/>
  <c r="BJ7" i="4"/>
  <c r="D54" i="57"/>
  <c r="C54" i="57"/>
  <c r="E34" i="78" l="1"/>
  <c r="D332" i="78"/>
  <c r="E35" i="78"/>
  <c r="E209" i="78"/>
  <c r="E329" i="78"/>
  <c r="E223" i="78"/>
  <c r="C159" i="78"/>
  <c r="C369" i="78"/>
  <c r="C370" i="78" s="1"/>
  <c r="E25" i="78"/>
  <c r="C276" i="78"/>
  <c r="C22" i="81" s="1"/>
  <c r="E305" i="78"/>
  <c r="C324" i="78"/>
  <c r="C27" i="81" s="1"/>
  <c r="C182" i="78"/>
  <c r="C17" i="81" s="1"/>
  <c r="E253" i="78"/>
  <c r="E97" i="78"/>
  <c r="L1193" i="79"/>
  <c r="L728" i="79"/>
  <c r="L284" i="79"/>
  <c r="D241" i="78"/>
  <c r="D18" i="81" s="1"/>
  <c r="C241" i="78"/>
  <c r="C18" i="81" s="1"/>
  <c r="E210" i="78"/>
  <c r="E43" i="78"/>
  <c r="L307" i="79"/>
  <c r="D182" i="78"/>
  <c r="D17" i="81" s="1"/>
  <c r="L704" i="79"/>
  <c r="L1176" i="79"/>
  <c r="L1033" i="79"/>
  <c r="L640" i="79"/>
  <c r="L754" i="79"/>
  <c r="L168" i="79"/>
  <c r="L92" i="79"/>
  <c r="L266" i="79"/>
  <c r="E169" i="78"/>
  <c r="E165" i="78"/>
  <c r="E171" i="78"/>
  <c r="E27" i="78"/>
  <c r="E31" i="78" s="1"/>
  <c r="D324" i="78"/>
  <c r="D27" i="81" s="1"/>
  <c r="I218" i="79"/>
  <c r="E327" i="78"/>
  <c r="E91" i="78"/>
  <c r="F1179" i="79"/>
  <c r="F1195" i="79" s="1"/>
  <c r="F1240" i="79" s="1"/>
  <c r="F1255" i="79" s="1"/>
  <c r="E340" i="78"/>
  <c r="E280" i="78"/>
  <c r="E252" i="78"/>
  <c r="D139" i="78"/>
  <c r="D12" i="81" s="1"/>
  <c r="C25" i="78"/>
  <c r="C9" i="81" s="1"/>
  <c r="BS10" i="4"/>
  <c r="BT9" i="4"/>
  <c r="E345" i="78"/>
  <c r="E356" i="78"/>
  <c r="E351" i="78"/>
  <c r="E347" i="78"/>
  <c r="E317" i="78"/>
  <c r="E344" i="78"/>
  <c r="E313" i="78"/>
  <c r="E281" i="78"/>
  <c r="E358" i="78"/>
  <c r="E354" i="78"/>
  <c r="E349" i="78"/>
  <c r="E342" i="78"/>
  <c r="E309" i="78"/>
  <c r="E341" i="78"/>
  <c r="E343" i="78"/>
  <c r="E279" i="78"/>
  <c r="E357" i="78"/>
  <c r="E353" i="78"/>
  <c r="E352" i="78"/>
  <c r="E348" i="78"/>
  <c r="E306" i="78"/>
  <c r="E310" i="78"/>
  <c r="E355" i="78"/>
  <c r="E316" i="78"/>
  <c r="E350" i="78"/>
  <c r="E346" i="78"/>
  <c r="E33" i="78"/>
  <c r="C287" i="78"/>
  <c r="C23" i="81" s="1"/>
  <c r="E89" i="78"/>
  <c r="E81" i="78"/>
  <c r="E73" i="78"/>
  <c r="E56" i="78"/>
  <c r="E46" i="78"/>
  <c r="E38" i="78"/>
  <c r="E45" i="78"/>
  <c r="E60" i="78"/>
  <c r="E48" i="78"/>
  <c r="E40" i="78"/>
  <c r="E120" i="78"/>
  <c r="E105" i="78"/>
  <c r="E93" i="78"/>
  <c r="E166" i="78"/>
  <c r="E211" i="78"/>
  <c r="E121" i="78"/>
  <c r="E106" i="78"/>
  <c r="E98" i="78"/>
  <c r="E58" i="78"/>
  <c r="E122" i="78"/>
  <c r="E95" i="78"/>
  <c r="E251" i="78"/>
  <c r="E123" i="78"/>
  <c r="E108" i="78"/>
  <c r="E100" i="78"/>
  <c r="E90" i="78"/>
  <c r="E82" i="78"/>
  <c r="E74" i="78"/>
  <c r="E66" i="78"/>
  <c r="E92" i="78"/>
  <c r="E54" i="78"/>
  <c r="E37" i="78"/>
  <c r="E53" i="78"/>
  <c r="E245" i="78"/>
  <c r="E1177" i="79"/>
  <c r="C139" i="78"/>
  <c r="C12" i="81" s="1"/>
  <c r="E249" i="78"/>
  <c r="D1177" i="79"/>
  <c r="I1177" i="79"/>
  <c r="D218" i="79"/>
  <c r="J218" i="79"/>
  <c r="E218" i="79"/>
  <c r="K218" i="79"/>
  <c r="J1177" i="79"/>
  <c r="K1177" i="79"/>
  <c r="BR7" i="4"/>
  <c r="C29" i="81" l="1"/>
  <c r="D19" i="81"/>
  <c r="E332" i="78"/>
  <c r="D28" i="81"/>
  <c r="D29" i="81" s="1"/>
  <c r="E159" i="78"/>
  <c r="C15" i="81"/>
  <c r="C19" i="81" s="1"/>
  <c r="D333" i="78"/>
  <c r="E182" i="78"/>
  <c r="C242" i="78"/>
  <c r="D242" i="78"/>
  <c r="C333" i="78"/>
  <c r="E241" i="78"/>
  <c r="E139" i="78"/>
  <c r="E324" i="78"/>
  <c r="L218" i="79"/>
  <c r="L1177" i="79"/>
  <c r="I1179" i="79"/>
  <c r="I1195" i="79" s="1"/>
  <c r="I1240" i="79" s="1"/>
  <c r="I1255" i="79" s="1"/>
  <c r="E287" i="78"/>
  <c r="E1179" i="79"/>
  <c r="E1195" i="79" s="1"/>
  <c r="E1240" i="79" s="1"/>
  <c r="E1255" i="79" s="1"/>
  <c r="D1179" i="79"/>
  <c r="D1195" i="79" s="1"/>
  <c r="D1240" i="79" s="1"/>
  <c r="D1255" i="79" s="1"/>
  <c r="BT10" i="4"/>
  <c r="BS7" i="4"/>
  <c r="K1179" i="79"/>
  <c r="K1195" i="79" s="1"/>
  <c r="K1240" i="79" s="1"/>
  <c r="K1255" i="79" s="1"/>
  <c r="E276" i="78"/>
  <c r="J1179" i="79"/>
  <c r="J1195" i="79" s="1"/>
  <c r="J1240" i="79" s="1"/>
  <c r="J1255" i="79" s="1"/>
  <c r="C31" i="81" l="1"/>
  <c r="C376" i="78"/>
  <c r="E22" i="58"/>
  <c r="E23" i="58" s="1"/>
  <c r="D31" i="81"/>
  <c r="D376" i="78"/>
  <c r="F22" i="58"/>
  <c r="F23" i="58" s="1"/>
  <c r="E333" i="78"/>
  <c r="D335" i="78"/>
  <c r="E242" i="78"/>
  <c r="L1179" i="79"/>
  <c r="L1195" i="79" s="1"/>
  <c r="L1240" i="79" s="1"/>
  <c r="L1255" i="79" s="1"/>
  <c r="BT7" i="4"/>
  <c r="C335" i="78"/>
  <c r="C371" i="78" s="1"/>
  <c r="C373" i="78" s="1"/>
  <c r="C377" i="78" l="1"/>
  <c r="C37" i="81"/>
  <c r="C38" i="81" s="1"/>
  <c r="C40" i="81" s="1"/>
  <c r="D369" i="78"/>
  <c r="D370" i="78" s="1"/>
  <c r="E370" i="78" s="1"/>
  <c r="D371" i="78"/>
  <c r="E335" i="78"/>
  <c r="E369" i="78" l="1"/>
  <c r="D373" i="78"/>
  <c r="D377" i="78" l="1"/>
  <c r="D37" i="81"/>
  <c r="D38" i="81" s="1"/>
  <c r="D40" i="81" s="1"/>
</calcChain>
</file>

<file path=xl/sharedStrings.xml><?xml version="1.0" encoding="utf-8"?>
<sst xmlns="http://schemas.openxmlformats.org/spreadsheetml/2006/main" count="1794" uniqueCount="708">
  <si>
    <t>A reporting date is the date which controls the display of values on any layouts you have generated within</t>
  </si>
  <si>
    <t>the workbook. Example: If it is now the month of September, and you wish to have the Income statement display</t>
  </si>
  <si>
    <t>values to the end of August, then by selecting the reporting date as August, you would achieve this.</t>
  </si>
  <si>
    <t>To select a reporting date :</t>
  </si>
  <si>
    <t>Click on the "Change Month" button located on the toolbar at the top left of your Excel screen, above the name box.</t>
  </si>
  <si>
    <t>Click the downward arrow and select the month to view</t>
  </si>
  <si>
    <t>NOTE: The reporting date is totally separate to the period range chosen at run time.</t>
  </si>
  <si>
    <t xml:space="preserve">The period range chosen at runtime, only has an effect on the transactions that are displayed when </t>
  </si>
  <si>
    <t>using the Drill Down Account Feature and has no effect on the display of values on generated layouts.</t>
  </si>
  <si>
    <t>Using the Drill Down Account Feature:</t>
  </si>
  <si>
    <t>7</t>
  </si>
  <si>
    <t>Actuals YTD Comparison Last 5 Years</t>
  </si>
  <si>
    <t>8</t>
  </si>
  <si>
    <t>9</t>
  </si>
  <si>
    <t>13</t>
  </si>
  <si>
    <t>14</t>
  </si>
  <si>
    <t>15</t>
  </si>
  <si>
    <t>2YrsAgo</t>
  </si>
  <si>
    <t>3YrsAgo</t>
  </si>
  <si>
    <t>4YrsAgo</t>
  </si>
  <si>
    <t>ACCOUNTNO</t>
  </si>
  <si>
    <t>ACCOUNTEXSEG</t>
  </si>
  <si>
    <t>YTD2YRSAGO</t>
  </si>
  <si>
    <t>YTD3YRSAGO</t>
  </si>
  <si>
    <t>YTD4YRSAGO</t>
  </si>
  <si>
    <t>Actual</t>
  </si>
  <si>
    <t>Budget</t>
  </si>
  <si>
    <t>Prior</t>
  </si>
  <si>
    <t>Period</t>
  </si>
  <si>
    <t>ytd</t>
  </si>
  <si>
    <t>Do Not Edit or DeleteThese Rows</t>
  </si>
  <si>
    <t>Calendar</t>
  </si>
  <si>
    <t>Month</t>
  </si>
  <si>
    <t>Year</t>
  </si>
  <si>
    <t>LongDate</t>
  </si>
  <si>
    <t>ShortDate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</si>
  <si>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</si>
  <si>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</si>
  <si>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</si>
  <si>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</si>
  <si>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</si>
  <si>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</si>
  <si>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</si>
  <si>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</si>
  <si>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</si>
  <si>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</si>
  <si>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</si>
  <si>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</si>
  <si>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Important worksheet information:</t>
  </si>
  <si>
    <t>Sheet Name: Lookup</t>
  </si>
  <si>
    <t xml:space="preserve">This sheet is used to lookup the relevant values per account from the Raw data sheet and is also used in the creation </t>
  </si>
  <si>
    <t>Do not insert or delete any of the columns used on this sheet as it will have a negative effect on the creation of any</t>
  </si>
  <si>
    <t>1. Click either the Income Statement or Balance Sheet button on the right of the layout you require</t>
  </si>
  <si>
    <t xml:space="preserve">    You will be prompted for a worksheet name</t>
  </si>
  <si>
    <t>2. Type in a name for the worksheet, then click OK</t>
  </si>
  <si>
    <t xml:space="preserve">   A macro will run inserting a new worksheet into the workbook displaying the accounts and their values </t>
  </si>
  <si>
    <t xml:space="preserve">   If you need to rearrange some of the accounts in a different order, ie: move an account to another row, then </t>
  </si>
  <si>
    <t xml:space="preserve">   it is best to move the whole row. This will ensure that you keep your links in place </t>
  </si>
  <si>
    <t xml:space="preserve">   See the Help file for more information on Creating and Linking a Template</t>
  </si>
  <si>
    <t>Adding New Accounts to your existing report layouts:</t>
  </si>
  <si>
    <t>Once this has been done you will then need to link these new accounts to the required report layouts you have included</t>
  </si>
  <si>
    <t xml:space="preserve"> The instructions below will assist you with this process:</t>
  </si>
  <si>
    <t>Deleted Accounts:</t>
  </si>
  <si>
    <t xml:space="preserve">The accounts highlighted with red shading on the lookup sheet represent the accounts which have now been deleted </t>
  </si>
  <si>
    <t xml:space="preserve">Remove the deleted accounts as follows: </t>
  </si>
  <si>
    <t>on the report layouts where this row is linked.</t>
  </si>
  <si>
    <t>Actual / Budget / Prior / Blank - Current Month &amp; YTD</t>
  </si>
  <si>
    <t>PriorYr</t>
  </si>
  <si>
    <t>Prior Mth</t>
  </si>
  <si>
    <t>TYPE</t>
  </si>
  <si>
    <t>ACCTBAL</t>
  </si>
  <si>
    <t>ACTUAL01</t>
  </si>
  <si>
    <t>ACTUAL02</t>
  </si>
  <si>
    <t>ACTUAL03</t>
  </si>
  <si>
    <t>ACTUAL04</t>
  </si>
  <si>
    <t>ACTUAL05</t>
  </si>
  <si>
    <t>ACTUAL06</t>
  </si>
  <si>
    <t>ACTUAL07</t>
  </si>
  <si>
    <t>ACTUAL08</t>
  </si>
  <si>
    <t>ACTUAL09</t>
  </si>
  <si>
    <t>ACTUAL10</t>
  </si>
  <si>
    <t>ACTUAL11</t>
  </si>
  <si>
    <t>ACTUAL12</t>
  </si>
  <si>
    <t>ACTUAL13</t>
  </si>
  <si>
    <t>BUDGET01</t>
  </si>
  <si>
    <t>BUDGET02</t>
  </si>
  <si>
    <t>BUDGET03</t>
  </si>
  <si>
    <t>BUDGET04</t>
  </si>
  <si>
    <t>BUDGET05</t>
  </si>
  <si>
    <t>BUDGET06</t>
  </si>
  <si>
    <t>BUDGET07</t>
  </si>
  <si>
    <t>BUDGET08</t>
  </si>
  <si>
    <t>BUDGET09</t>
  </si>
  <si>
    <t>BUDGET10</t>
  </si>
  <si>
    <t>BUDGET11</t>
  </si>
  <si>
    <t>BUDGET12</t>
  </si>
  <si>
    <t>BUDGET13</t>
  </si>
  <si>
    <t>LASTYR01</t>
  </si>
  <si>
    <t>LASTYR02</t>
  </si>
  <si>
    <t>LASTYR03</t>
  </si>
  <si>
    <t>LASTYR04</t>
  </si>
  <si>
    <t>LASTYR05</t>
  </si>
  <si>
    <t>LASTYR06</t>
  </si>
  <si>
    <t>LASTYR07</t>
  </si>
  <si>
    <t>LASTYR08</t>
  </si>
  <si>
    <t>LASTYR09</t>
  </si>
  <si>
    <t>LASTYR10</t>
  </si>
  <si>
    <t>LASTYR11</t>
  </si>
  <si>
    <t>LASTYR12</t>
  </si>
  <si>
    <t>LASTYR13</t>
  </si>
  <si>
    <t>FIRSTPERIOD</t>
  </si>
  <si>
    <t>Current Mth</t>
  </si>
  <si>
    <t>YTD</t>
  </si>
  <si>
    <t>Type</t>
  </si>
  <si>
    <t>Opening Bal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</si>
  <si>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</si>
  <si>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</si>
  <si>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</si>
  <si>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</si>
  <si>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</si>
  <si>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</si>
  <si>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</si>
  <si>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</si>
  <si>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</si>
  <si>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</si>
  <si>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</si>
  <si>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</si>
  <si>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ACCOUNTNAME</t>
  </si>
  <si>
    <t>COMPANYNAME</t>
  </si>
  <si>
    <t>OPENBAL LAST</t>
  </si>
  <si>
    <t>OPENBAL THIS</t>
  </si>
  <si>
    <t>1</t>
  </si>
  <si>
    <t>Parmaters: -</t>
  </si>
  <si>
    <t>Report Info: -</t>
  </si>
  <si>
    <t>SEGMENT01</t>
  </si>
  <si>
    <t>SEGMENT02</t>
  </si>
  <si>
    <t>SEGMENT03</t>
  </si>
  <si>
    <t>SEGMENT04</t>
  </si>
  <si>
    <t>SEGMENT05</t>
  </si>
  <si>
    <t>SEGMENT06</t>
  </si>
  <si>
    <t>SEGMENT07</t>
  </si>
  <si>
    <t>SEGMENT08</t>
  </si>
  <si>
    <t>SEGMENT09</t>
  </si>
  <si>
    <t>General Ledger Transactions</t>
  </si>
  <si>
    <t>ACCTTYPE</t>
  </si>
  <si>
    <t>YEAR</t>
  </si>
  <si>
    <t>PERIOD</t>
  </si>
  <si>
    <t>DATE</t>
  </si>
  <si>
    <t>REFERENCE</t>
  </si>
  <si>
    <t>DESCRIPTION</t>
  </si>
  <si>
    <t>POSTINGSEQ</t>
  </si>
  <si>
    <t>BATCHNO</t>
  </si>
  <si>
    <t>Account No:</t>
  </si>
  <si>
    <t>Account Name:</t>
  </si>
  <si>
    <t>DEBIT</t>
  </si>
  <si>
    <t>CREDIT</t>
  </si>
  <si>
    <t>NET CHANGE</t>
  </si>
  <si>
    <t xml:space="preserve">1. On any of the report layouts such as Income Statements and Balance Sheets, click anywhere on the row of the account </t>
  </si>
  <si>
    <t xml:space="preserve"> whose transactions you want to drill down to</t>
  </si>
  <si>
    <t>3. The Ledger Transaction Details sheet will be displayed reflecting the transactions for the selected account</t>
  </si>
  <si>
    <t xml:space="preserve"> The drill down feature does not allow for the selection of a month to drill down to, it will always show all transactions that</t>
  </si>
  <si>
    <t xml:space="preserve"> were extracted as per the date range that was selected at the time of running the report. </t>
  </si>
  <si>
    <t xml:space="preserve"> If your data sets are large, it is best to run the ledger transactions out for 1 month only, being the current month</t>
  </si>
  <si>
    <t>NB: The Drill Down feature relies on the account number being available in Column A</t>
  </si>
  <si>
    <t>Column A can be hidden, but if deleted will prevent the operation of the drill down feature</t>
  </si>
  <si>
    <t>3. Click the Run button to run the macro.</t>
  </si>
  <si>
    <t>4. The toolbar should now be visible again</t>
  </si>
  <si>
    <t>AUDITDATE</t>
  </si>
  <si>
    <t>AUDITUSER</t>
  </si>
  <si>
    <t>SRCE CODE</t>
  </si>
  <si>
    <t>FC CODE</t>
  </si>
  <si>
    <t>FC AMOUNT</t>
  </si>
  <si>
    <t>HC CODE</t>
  </si>
  <si>
    <t>DO NOT DELETE THIS ROW</t>
  </si>
  <si>
    <t>Actual / Budget / Prior / Blank 1-12 &amp; YTD / Annual Budget &amp; Prior</t>
  </si>
  <si>
    <t>Actual 1-12 / Blank / Budget 1-12 &amp; YTD / Annual Budget</t>
  </si>
  <si>
    <t>Actual 1-12 / Blank / Prior 1-12 &amp; YTD / Annual Prior</t>
  </si>
  <si>
    <t xml:space="preserve">Actual 1-12 / Blank / Budget 1-12 / Blank / Prior 1-12 &amp; YTD </t>
  </si>
  <si>
    <t>&amp; Annual Budget / Annual Prior</t>
  </si>
  <si>
    <t>Actual / Budget / Variance / Blank - Current Month &amp; YTD / Annual Budget</t>
  </si>
  <si>
    <t>Annual Prior / Blank / Actual Current month / Blank / Actual YTD</t>
  </si>
  <si>
    <t>Actual Current month / Blank / Actual YTD / Annual Prior</t>
  </si>
  <si>
    <t>YTD1YRAGO</t>
  </si>
  <si>
    <t>YTDBUDGET</t>
  </si>
  <si>
    <t>ANNUAL BUDGET</t>
  </si>
  <si>
    <t>Open Bal</t>
  </si>
  <si>
    <t>new report layouts. You may however add new columns after the last used column on this sheet</t>
  </si>
  <si>
    <t>Creating a report based on a given layout:</t>
  </si>
  <si>
    <t xml:space="preserve">   as per the chosen layout. The accounts will be grouped and subtotalled as per the Financial Categories</t>
  </si>
  <si>
    <t xml:space="preserve">  allocated within your accounting system. These accounts will be linked to the worksheet named Lookup </t>
  </si>
  <si>
    <t>3. Once the macro has completed the layout you are then ready to change any formatting if necessary</t>
  </si>
  <si>
    <t>See "Using the Drill Down Feature" for further information relating to column A</t>
  </si>
  <si>
    <t xml:space="preserve">4. Once you have included all the necessary layouts and have completed any additional formatting required you must </t>
  </si>
  <si>
    <t>Cannot find the toolbar to change the month:</t>
  </si>
  <si>
    <t>2. Select the macro named "Build FA toolbar"</t>
  </si>
  <si>
    <t>If you have added new accounts into your general ledger within your accounting system, then the next time you run this</t>
  </si>
  <si>
    <t>will prompt you as follows:</t>
  </si>
  <si>
    <t xml:space="preserve">2. To highlight any accounts it finds that no longer exist within your accounting system by shading </t>
  </si>
  <si>
    <t xml:space="preserve">    the account number in red - say YES</t>
  </si>
  <si>
    <t xml:space="preserve">from your accounting system.  If you leave these accounts on the Lookup sheet then each time you run the report, </t>
  </si>
  <si>
    <t>can ignore the prompt by selecting NO.</t>
  </si>
  <si>
    <t>2. Select the macro named "Build DrillDown toolbar"</t>
  </si>
  <si>
    <t>R</t>
  </si>
  <si>
    <t>RETINC</t>
  </si>
  <si>
    <t>Retained Income Current Year</t>
  </si>
  <si>
    <t>SignCtrl</t>
  </si>
  <si>
    <t>VarianceSign</t>
  </si>
  <si>
    <t>GL Cat Code</t>
  </si>
  <si>
    <t>GL Cat Description</t>
  </si>
  <si>
    <t>Retained Earnings</t>
  </si>
  <si>
    <t xml:space="preserve">  2. Select the sheet that contains the layout to which you wish to Add the New Account.</t>
  </si>
  <si>
    <t xml:space="preserve">  3. Select the row where the first New Account should be inserted.</t>
  </si>
  <si>
    <t xml:space="preserve">  5. Use the Type drop down to filter by Account Type (for example Income Statement/Balance Sheet) and the other filter </t>
  </si>
  <si>
    <t>textboxes to help locate the specific accounts.</t>
  </si>
  <si>
    <t xml:space="preserve">  6. Select the accounts that you wish to insert at the specified row (Note: you can select a different row in Excel while </t>
  </si>
  <si>
    <t>the Add Accounts form is active).</t>
  </si>
  <si>
    <t xml:space="preserve">  7. Click the Insert button.  The accounts will be inserted at the specified row and the formulae for the rest of the row added.</t>
  </si>
  <si>
    <t xml:space="preserve">  8.  Click the Cancel button once all accounts have been inserted.</t>
  </si>
  <si>
    <t>row that is being copied into.  If this row does not contain the formulae that references back to the Lookup Sheet then the</t>
  </si>
  <si>
    <t>insert will not pick up the formulae.  It is important to note that if the row above the "Insert At Row" does not contain the</t>
  </si>
  <si>
    <t xml:space="preserve">correct formulae then you must press the previous button to navigate to the "Copy From Row" dialog and select the row </t>
  </si>
  <si>
    <t>that contains the correct formulae.</t>
  </si>
  <si>
    <t>DO NOT DELETE THIS SHEET</t>
  </si>
  <si>
    <t>Current Assets</t>
  </si>
  <si>
    <t>Fixed Assets</t>
  </si>
  <si>
    <t>Other Assets</t>
  </si>
  <si>
    <t>Accumulated Depreciation</t>
  </si>
  <si>
    <t>Current Liabilities</t>
  </si>
  <si>
    <t>Long Term Liabilities</t>
  </si>
  <si>
    <t>Shareholders Equity</t>
  </si>
  <si>
    <t>Revenue</t>
  </si>
  <si>
    <t>Cost of Sales</t>
  </si>
  <si>
    <t>Cost and Expenses</t>
  </si>
  <si>
    <t>Prov for Income Taxes</t>
  </si>
  <si>
    <t>General Ledger Account Group Mapping Sheet</t>
  </si>
  <si>
    <t>AccGroup</t>
  </si>
  <si>
    <t>AccGroupName</t>
  </si>
  <si>
    <t>GLCatCode</t>
  </si>
  <si>
    <t>I</t>
  </si>
  <si>
    <t>B</t>
  </si>
  <si>
    <t>ACCTGRPCOD</t>
  </si>
  <si>
    <t>ACCTGRPDES</t>
  </si>
  <si>
    <t xml:space="preserve">NOTE: </t>
  </si>
  <si>
    <t>HOW:</t>
  </si>
  <si>
    <t>Index</t>
  </si>
  <si>
    <t>GLCat Desc</t>
  </si>
  <si>
    <t>AccType</t>
  </si>
  <si>
    <t>8 - Revenue</t>
  </si>
  <si>
    <t>Inventory/Purchases</t>
  </si>
  <si>
    <t>9 - Cost of Sales</t>
  </si>
  <si>
    <t>13 - Cost and Expenses</t>
  </si>
  <si>
    <t>Other / Unallocated</t>
  </si>
  <si>
    <t>`</t>
  </si>
  <si>
    <t>Assigning GL Account Category Codes</t>
  </si>
  <si>
    <t>Selecting a reporting date: (Change Month)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</si>
  <si>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</si>
  <si>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</si>
  <si>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</si>
  <si>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</si>
  <si>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</si>
  <si>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</si>
  <si>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</si>
  <si>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</si>
  <si>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</si>
  <si>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10-</t>
  </si>
  <si>
    <t>11-</t>
  </si>
  <si>
    <t>12-</t>
  </si>
  <si>
    <t>Management Accounts</t>
  </si>
  <si>
    <t>Other Income</t>
  </si>
  <si>
    <t>Category Details Listing</t>
  </si>
  <si>
    <t>Allocate the  GLCatCode</t>
  </si>
  <si>
    <t>Your Accpac Account Groups must be allocated to one of the  GL CatCodes. The auto-generation of your Income Statement and/or Balance Sheet layouts from the MENU sheet, relies on these codes when grouping and sub-totalling your layouts. You can still rearrange the accounts as you choose on the auto-generated schedule.</t>
  </si>
  <si>
    <t>Click on a red shaded cell, click on the drop down arrow and select the relevant  GL CatCode that corresponds to the Accpac Account Group</t>
  </si>
  <si>
    <t xml:space="preserve">   Create and link the template to the report in the  report manager in order to save the changes you have made</t>
  </si>
  <si>
    <t xml:space="preserve"> report  will synchronise the new list of accounts it extracts from your accounting system with the chart of accounts </t>
  </si>
  <si>
    <t xml:space="preserve">already listed on the Lookup sheet within this workbook. If it finds any difference between them, then  </t>
  </si>
  <si>
    <t xml:space="preserve"> will detect these accounts and prompt you once again to highlight them. If they are already highlighted then you </t>
  </si>
  <si>
    <t>Cannot find the  Drill Down Toolbar:</t>
  </si>
  <si>
    <t>17</t>
  </si>
  <si>
    <t>10 - Inventory/Purchases</t>
  </si>
  <si>
    <t>12 - Other Income</t>
  </si>
  <si>
    <t>14 - Interest Expense</t>
  </si>
  <si>
    <t>20 - Current Assets</t>
  </si>
  <si>
    <t>24 - Fixed Assets</t>
  </si>
  <si>
    <t>25 - Accumulated Depreciation</t>
  </si>
  <si>
    <t>26 - Other Assets</t>
  </si>
  <si>
    <t>28 - Current Liabilities</t>
  </si>
  <si>
    <t>32 - Long Term Liabilities</t>
  </si>
  <si>
    <t>36 - Shareholders Equity</t>
  </si>
  <si>
    <t>Interest Expense</t>
  </si>
  <si>
    <t>If this is the first time you are running this report, then before being able to generate any layouts from the menu sheet you</t>
  </si>
  <si>
    <t xml:space="preserve"> need to assign the Accpac Intelligence GL Category Codes to the Accpac Account Groups on the sheet named Categories. </t>
  </si>
  <si>
    <t>This is referred to as 'Mapping your account groups".</t>
  </si>
  <si>
    <t xml:space="preserve">Once this has been done you should  save this workbook as a template file back to the Management Pack report </t>
  </si>
  <si>
    <t>in the Accpac Intelligence Report Manager, this process is called "Create and Link Template".</t>
  </si>
  <si>
    <t>2. Columns A and C contain your Sage Accpac Account Groups information, column E and F refer to the Accpac Intelligence</t>
  </si>
  <si>
    <t xml:space="preserve">    GL Category Codes.</t>
  </si>
  <si>
    <t xml:space="preserve">3. In column E, click on a red shaded cell, then click on the drop down arrow and select a Gl Category Code which relates </t>
  </si>
  <si>
    <t xml:space="preserve">     to that Account Group.  The description will be filled in automatically in column F.   </t>
  </si>
  <si>
    <t>The  GL Category Codes are listed in the grey area in column I.</t>
  </si>
  <si>
    <t>4. You must map the Account Groups as best as possible to the GL Category Codes, you may map more than one Account</t>
  </si>
  <si>
    <t xml:space="preserve">    Group to the same GL Category Code.  Example: Cost of Sales and Direct Expenses may both be mapped to code 9</t>
  </si>
  <si>
    <t>5. Once you have completed the mapping  you are ready to generate a financial layout from the menu sheet</t>
  </si>
  <si>
    <t>6. Display the Menu sheet, click on a required layout ( you can generate as many layouts as necessary)</t>
  </si>
  <si>
    <t xml:space="preserve">8. Leave the workbook open, switch over to the Accpac Intelligence Report Manager </t>
  </si>
  <si>
    <t>9. Locate this report in the Financials folder, then select the report</t>
  </si>
  <si>
    <t xml:space="preserve"> 10. Go to 'Report' on the toolbar, then select "Create and Link Template"</t>
  </si>
  <si>
    <t>This process will ensure that your mapping is saved in the template file so you would not need to map</t>
  </si>
  <si>
    <t>the account groups again the next time you run the report unless you add new account groups within Sage Accpac.</t>
  </si>
  <si>
    <t xml:space="preserve"> 11. In the event that you add any new account group to your set of accounts then the next time you run this report </t>
  </si>
  <si>
    <t xml:space="preserve">    Accpac Intelligence will synchronise the new list of account groups it extracts from your Accpac system with the</t>
  </si>
  <si>
    <t xml:space="preserve">    list already displayed on the Categories sheet. If it finds any difference between them, then you will be prompted to add</t>
  </si>
  <si>
    <t>or delete the necessary accounts.  If you add any new account groups then you must ensure that you map the new groups</t>
  </si>
  <si>
    <t>to a GL Cat Code.  i.e. start the mapping process again from point 1 above.</t>
  </si>
  <si>
    <t>Excel 2003:</t>
  </si>
  <si>
    <t>Excel 2007:</t>
  </si>
  <si>
    <t>Click on Add-Ins on the menu bar, then click on "Change Month" on the Custom Toolbar</t>
  </si>
  <si>
    <t>1. Excel 2003: Press Alt-F8 (or Select, Tools, Macro, Macros, from the menu bar)</t>
  </si>
  <si>
    <t xml:space="preserve">    Excel 2007: Press Alt-F8 (or Select  Developer, then Macro from the menu bar)</t>
  </si>
  <si>
    <t xml:space="preserve">  4. From the Menu Bar: </t>
  </si>
  <si>
    <t xml:space="preserve">   Excel 2003:  Choose Report Tools &gt; Add Accounts.                    A list of accounts that are not in the layout should appear.</t>
  </si>
  <si>
    <t xml:space="preserve">   Excel 2007:  Choose Add-Ins &gt; Report Tools &gt; Add Accounts.  A list of accounts that are not in the layout should appear.</t>
  </si>
  <si>
    <t>2. Excel 2003:   On the  Toolbar, (normally on the left of the excel screen) click the "Drill Down Account" button</t>
  </si>
  <si>
    <t xml:space="preserve">    Excel 2007:   Select "Add-Ins" from the menu bar, then click the "Drill Down Account" button on the Custom Toolbar</t>
  </si>
  <si>
    <t>4. To go back to the worksheet you were viewing before you "drilled down" :</t>
  </si>
  <si>
    <t xml:space="preserve">  Excel 2003:  from the custom toolbar on the left of the screen, click the "Back to last sheet" button</t>
  </si>
  <si>
    <t xml:space="preserve">  Excel 2007:   from "Add-Ins" on the menu bar,  click the "Back to Last sheet" button on the Custom Toolbar</t>
  </si>
  <si>
    <t>Qtr1</t>
  </si>
  <si>
    <t>Qtr2</t>
  </si>
  <si>
    <t>Qtr3</t>
  </si>
  <si>
    <t>Qtr4</t>
  </si>
  <si>
    <t>Actual / Budget / Variance / Blank 1-12, Qtrs &amp; YTD / Annual Budget</t>
  </si>
  <si>
    <t>Actual / Prior / Blank 1-12, Qtrs &amp; YTD / Annual Prior</t>
  </si>
  <si>
    <t>Actual 1-12, Qtrs &amp; YTD</t>
  </si>
  <si>
    <t>15 - Other / Unallocated</t>
  </si>
  <si>
    <t>16 - Prov for Income Taxes</t>
  </si>
  <si>
    <t>After you have mapped your account groups, you must create and link</t>
  </si>
  <si>
    <t>your report to save your account group mappings. This will ensure that your account</t>
  </si>
  <si>
    <t>mappings are saved for the next time you run the Financial Report.</t>
  </si>
  <si>
    <r>
      <t xml:space="preserve">of the report layouts provided as options on the sheet named </t>
    </r>
    <r>
      <rPr>
        <i/>
        <sz val="10"/>
        <color indexed="63"/>
        <rFont val="Arial"/>
        <family val="2"/>
      </rPr>
      <t>Menu</t>
    </r>
  </si>
  <si>
    <r>
      <t xml:space="preserve">1. Display the sheet named </t>
    </r>
    <r>
      <rPr>
        <b/>
        <sz val="10"/>
        <color indexed="63"/>
        <rFont val="Arial"/>
        <family val="2"/>
      </rPr>
      <t>Categories</t>
    </r>
  </si>
  <si>
    <r>
      <t xml:space="preserve">   </t>
    </r>
    <r>
      <rPr>
        <u/>
        <sz val="10"/>
        <color indexed="63"/>
        <rFont val="Arial"/>
        <family val="2"/>
      </rPr>
      <t xml:space="preserve"> Example</t>
    </r>
    <r>
      <rPr>
        <sz val="10"/>
        <color indexed="63"/>
        <rFont val="Arial"/>
        <family val="2"/>
      </rPr>
      <t>:  If you have an account group relating to Sales then select the code 8 in column E</t>
    </r>
  </si>
  <si>
    <r>
      <t xml:space="preserve"> Display the M</t>
    </r>
    <r>
      <rPr>
        <i/>
        <sz val="10"/>
        <color indexed="63"/>
        <rFont val="Arial"/>
        <family val="2"/>
      </rPr>
      <t>enu</t>
    </r>
    <r>
      <rPr>
        <sz val="10"/>
        <color indexed="63"/>
        <rFont val="Arial"/>
        <family val="2"/>
      </rPr>
      <t xml:space="preserve"> sheet and decide on the layout you would like to use for your report, then:</t>
    </r>
  </si>
  <si>
    <r>
      <t xml:space="preserve">   You may insert, hide or delete columns or rows,  insert formulas to add/subtract/divide values, </t>
    </r>
    <r>
      <rPr>
        <b/>
        <sz val="10"/>
        <color indexed="63"/>
        <rFont val="Arial"/>
        <family val="2"/>
      </rPr>
      <t>but do not delete column A</t>
    </r>
  </si>
  <si>
    <r>
      <t>NB:</t>
    </r>
    <r>
      <rPr>
        <sz val="10"/>
        <color indexed="63"/>
        <rFont val="Arial"/>
        <family val="2"/>
      </rPr>
      <t xml:space="preserve">  You can create as many different layouts as required to complete your report set within this workbook.</t>
    </r>
  </si>
  <si>
    <r>
      <t>See "</t>
    </r>
    <r>
      <rPr>
        <i/>
        <sz val="10"/>
        <color indexed="63"/>
        <rFont val="Arial"/>
        <family val="2"/>
      </rPr>
      <t>Using the Drill Down Account Feature</t>
    </r>
    <r>
      <rPr>
        <sz val="10"/>
        <color indexed="63"/>
        <rFont val="Arial"/>
        <family val="2"/>
      </rPr>
      <t xml:space="preserve">" </t>
    </r>
  </si>
  <si>
    <r>
      <t xml:space="preserve">1. To add the new accounts it has detected to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 - in which case you select YES</t>
    </r>
  </si>
  <si>
    <r>
      <t xml:space="preserve">in the workbook.  The new accounts will be placed below the last account displayed on the </t>
    </r>
    <r>
      <rPr>
        <i/>
        <sz val="10"/>
        <color indexed="63"/>
        <rFont val="Arial"/>
        <family val="2"/>
      </rPr>
      <t xml:space="preserve">Lookup </t>
    </r>
    <r>
      <rPr>
        <sz val="10"/>
        <color indexed="63"/>
        <rFont val="Arial"/>
        <family val="2"/>
      </rPr>
      <t>sheet.</t>
    </r>
  </si>
  <si>
    <r>
      <t xml:space="preserve">  1 You may leave the new accounts (green shaded account numbers) exactly where they appear 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</si>
  <si>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  </t>
    </r>
    <r>
      <rPr>
        <b/>
        <sz val="10"/>
        <color indexed="63"/>
        <rFont val="Arial"/>
        <family val="2"/>
      </rPr>
      <t>NOTE</t>
    </r>
    <r>
      <rPr>
        <sz val="10"/>
        <color indexed="63"/>
        <rFont val="Arial"/>
        <family val="2"/>
      </rPr>
      <t>:  The Add Accounts function has to have a row to copy formulae from.  By default it assumes the row above the</t>
    </r>
  </si>
  <si>
    <r>
      <t xml:space="preserve">To prevent this prompt on these accounts each time you run the report, you will need to remove them from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</si>
  <si>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sheet, it is best to delete only the account number, then delete the blank row which will appear </t>
    </r>
  </si>
  <si>
    <r>
      <t xml:space="preserve">OR </t>
    </r>
    <r>
      <rPr>
        <sz val="10"/>
        <color indexed="63"/>
        <rFont val="Arial"/>
        <family val="2"/>
      </rPr>
      <t xml:space="preserve"> Save the workbook, Close it then open it again</t>
    </r>
  </si>
  <si>
    <t>INTRUCTIONS ON MAINTAINING THIS WORKBOOK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</si>
  <si>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</si>
  <si>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</si>
  <si>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</si>
  <si>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</si>
  <si>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</si>
  <si>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</si>
  <si>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</si>
  <si>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</si>
  <si>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</si>
  <si>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</si>
  <si>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</si>
  <si>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</si>
  <si>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</si>
  <si>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</si>
  <si>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</si>
  <si>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</si>
  <si>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GROUPTYPE</t>
  </si>
  <si>
    <t>GLCATCODE</t>
  </si>
  <si>
    <t>GLCATDESC</t>
  </si>
  <si>
    <t>AUDTORG</t>
  </si>
  <si>
    <t>N_OpenBal</t>
  </si>
  <si>
    <t>OPENBALN</t>
  </si>
  <si>
    <t>CLyear</t>
  </si>
  <si>
    <t>GROUP</t>
  </si>
  <si>
    <t>Group</t>
  </si>
  <si>
    <t>20100-G05</t>
  </si>
  <si>
    <t>20120-G05</t>
  </si>
  <si>
    <t>20140-G05</t>
  </si>
  <si>
    <t>20180-G05</t>
  </si>
  <si>
    <t>20200-G05</t>
  </si>
  <si>
    <t>20220-G05</t>
  </si>
  <si>
    <t>20240-G05</t>
  </si>
  <si>
    <t>20260-G05</t>
  </si>
  <si>
    <t>20280-G05</t>
  </si>
  <si>
    <t>20300-G05</t>
  </si>
  <si>
    <t>20320-G05</t>
  </si>
  <si>
    <t>20340-G05</t>
  </si>
  <si>
    <t>20360-G05</t>
  </si>
  <si>
    <t>22100-G05</t>
  </si>
  <si>
    <t>22120-G05</t>
  </si>
  <si>
    <t>22140-G05</t>
  </si>
  <si>
    <t>22180-G05</t>
  </si>
  <si>
    <t>22220-G05</t>
  </si>
  <si>
    <t>22260-G05</t>
  </si>
  <si>
    <t>22280-G05</t>
  </si>
  <si>
    <t>22320-G05</t>
  </si>
  <si>
    <t>22340-G05</t>
  </si>
  <si>
    <t>22360-G05</t>
  </si>
  <si>
    <t>22380-G05</t>
  </si>
  <si>
    <t>22400-G05</t>
  </si>
  <si>
    <t>22420-G05</t>
  </si>
  <si>
    <t>22540-G05</t>
  </si>
  <si>
    <t>22620-G05</t>
  </si>
  <si>
    <t>22660-G05</t>
  </si>
  <si>
    <t>22680-G05</t>
  </si>
  <si>
    <t>22720-G05</t>
  </si>
  <si>
    <t>22740-G05</t>
  </si>
  <si>
    <t>23100-G05</t>
  </si>
  <si>
    <t>23120-G05</t>
  </si>
  <si>
    <t>23140-G05</t>
  </si>
  <si>
    <t>23180-G05</t>
  </si>
  <si>
    <t>23200-G05</t>
  </si>
  <si>
    <t>23240-G05</t>
  </si>
  <si>
    <t>24100-G05</t>
  </si>
  <si>
    <t>24160-G05</t>
  </si>
  <si>
    <t>24180-G05</t>
  </si>
  <si>
    <t>24200-G05</t>
  </si>
  <si>
    <t>24260-G05</t>
  </si>
  <si>
    <t>25120-G05</t>
  </si>
  <si>
    <t>25140-G05</t>
  </si>
  <si>
    <t>25160-G05</t>
  </si>
  <si>
    <t>25200-G05</t>
  </si>
  <si>
    <t>26400-G05</t>
  </si>
  <si>
    <t>26440-G05</t>
  </si>
  <si>
    <t>27120-G05</t>
  </si>
  <si>
    <t>27140-G05</t>
  </si>
  <si>
    <t>27200-G05</t>
  </si>
  <si>
    <t>62100-G01</t>
  </si>
  <si>
    <t>62100-G02</t>
  </si>
  <si>
    <t>62100-G06</t>
  </si>
  <si>
    <t>62100-G08</t>
  </si>
  <si>
    <t>62100-G10</t>
  </si>
  <si>
    <t>62100-G12</t>
  </si>
  <si>
    <t>62100-G13</t>
  </si>
  <si>
    <t>62100-G14</t>
  </si>
  <si>
    <t>62100-G15</t>
  </si>
  <si>
    <t>74100-G02</t>
  </si>
  <si>
    <t>74100-G13</t>
  </si>
  <si>
    <t>Income Statement</t>
  </si>
  <si>
    <t>Last Year</t>
  </si>
  <si>
    <t>Current Year</t>
  </si>
  <si>
    <t>Variance</t>
  </si>
  <si>
    <t>To Date</t>
  </si>
  <si>
    <t>Account</t>
  </si>
  <si>
    <t>AccountGrp</t>
  </si>
  <si>
    <t>Total Income</t>
  </si>
  <si>
    <t>Expenses</t>
  </si>
  <si>
    <t>Total expenses</t>
  </si>
  <si>
    <t>Profit (Loss) from Ordinary Activities</t>
  </si>
  <si>
    <t>27280-A11</t>
  </si>
  <si>
    <t>Total</t>
  </si>
  <si>
    <t>ACCTFMTTD</t>
  </si>
  <si>
    <t>ACCTDESC</t>
  </si>
  <si>
    <t>Direct Cost</t>
  </si>
  <si>
    <t>Total Direct Cost</t>
  </si>
  <si>
    <t>Gross Profit</t>
  </si>
  <si>
    <t>Income</t>
  </si>
  <si>
    <t>Management Fees</t>
  </si>
  <si>
    <t>IT &amp; Communications</t>
  </si>
  <si>
    <t>Human Resources</t>
  </si>
  <si>
    <t>Sales &amp; Marketing</t>
  </si>
  <si>
    <t>Repair &amp; Maintenance</t>
  </si>
  <si>
    <t>Depreciation &amp; Amortisation</t>
  </si>
  <si>
    <t>Total Other Income</t>
  </si>
  <si>
    <t>Total Administration &amp; General</t>
  </si>
  <si>
    <t>Total Management Fees</t>
  </si>
  <si>
    <t>Total Wages &amp; Saleries</t>
  </si>
  <si>
    <t>Total IT &amp; Communication</t>
  </si>
  <si>
    <t>Total Human Resources</t>
  </si>
  <si>
    <t>Total sales &amp; Marketing</t>
  </si>
  <si>
    <t>Total Repair &amp; Maintenance</t>
  </si>
  <si>
    <t>Property Costs</t>
  </si>
  <si>
    <t>Total Property Costs</t>
  </si>
  <si>
    <t>Total Overhead Expenses</t>
  </si>
  <si>
    <t>EBITDA</t>
  </si>
  <si>
    <t>Total Depreciation &amp; Amortisation</t>
  </si>
  <si>
    <t>EBIT</t>
  </si>
  <si>
    <t>Financing Costs</t>
  </si>
  <si>
    <t>Total Financing Cost</t>
  </si>
  <si>
    <t>Capital loss</t>
  </si>
  <si>
    <t>Income Tax</t>
  </si>
  <si>
    <t>Extraordinary Cost</t>
  </si>
  <si>
    <t>Total Extraordinary Cost</t>
  </si>
  <si>
    <t>Total Capital Loss</t>
  </si>
  <si>
    <t>Earning before Tax</t>
  </si>
  <si>
    <t>Total Income Tax</t>
  </si>
  <si>
    <t>Earning After Tax</t>
  </si>
  <si>
    <t>Trial Balance Reconcialiation</t>
  </si>
  <si>
    <t>62100-G04</t>
  </si>
  <si>
    <t>62100-G09</t>
  </si>
  <si>
    <t>62100-G11</t>
  </si>
  <si>
    <t>63420-G12</t>
  </si>
  <si>
    <t>74100-G04</t>
  </si>
  <si>
    <t>74100-G08</t>
  </si>
  <si>
    <t>74100-G12</t>
  </si>
  <si>
    <t>Receivables</t>
  </si>
  <si>
    <t>Other</t>
  </si>
  <si>
    <t>Property Plant &amp; Equipment</t>
  </si>
  <si>
    <t>Intercompany</t>
  </si>
  <si>
    <t>Creditors &amp; Borrowings</t>
  </si>
  <si>
    <t>Provisions</t>
  </si>
  <si>
    <t>Current Year Profit (Loss)</t>
  </si>
  <si>
    <t>Shareholder's equity:</t>
  </si>
  <si>
    <t>NET ASSETS</t>
  </si>
  <si>
    <t>TOTAL LIABILITIES</t>
  </si>
  <si>
    <t>Bill of Exchange-TMV</t>
  </si>
  <si>
    <t>Bill of Exchange-TAT</t>
  </si>
  <si>
    <t>Bill of Exchange-TAR</t>
  </si>
  <si>
    <t>Bill of Exchange-SOLE</t>
  </si>
  <si>
    <t>Bill of Exchange-ROOTS</t>
  </si>
  <si>
    <t>Bill of Exchange-RIUP</t>
  </si>
  <si>
    <t>Bill of Exchange-OPC</t>
  </si>
  <si>
    <t>Bill of Exchange-GIP</t>
  </si>
  <si>
    <t>Bill of Exchange-GBLT</t>
  </si>
  <si>
    <t>Bill of Exchange-FPP</t>
  </si>
  <si>
    <t>Bill of Exchange-EPI</t>
  </si>
  <si>
    <t>Bill of Exchange-EPH</t>
  </si>
  <si>
    <t>Non Current Liabitilies</t>
  </si>
  <si>
    <t>TOTAL ASSETS</t>
  </si>
  <si>
    <t>Cash at Bank</t>
  </si>
  <si>
    <t>Current assets:</t>
  </si>
  <si>
    <t>Movement</t>
  </si>
  <si>
    <t>Current</t>
  </si>
  <si>
    <t>ASSETS</t>
  </si>
  <si>
    <t>Balance Sheet</t>
  </si>
  <si>
    <t>ACCTID</t>
  </si>
  <si>
    <t>CLyearB</t>
  </si>
  <si>
    <t>OpenBal</t>
  </si>
  <si>
    <t>LYOPBal</t>
  </si>
  <si>
    <t xml:space="preserve">Bill of Exchange-23F                                        </t>
  </si>
  <si>
    <t>Wages &amp; Salaries</t>
  </si>
  <si>
    <t>62100-G07</t>
  </si>
  <si>
    <t>FSCSYR</t>
  </si>
  <si>
    <t>Bal</t>
  </si>
  <si>
    <t>Test</t>
  </si>
  <si>
    <t>Difference</t>
  </si>
  <si>
    <t>62100-G05</t>
  </si>
  <si>
    <t>74100-G05</t>
  </si>
  <si>
    <t>22340-G03</t>
  </si>
  <si>
    <t>63420-G15</t>
  </si>
  <si>
    <t>74100-G15</t>
  </si>
  <si>
    <t>90100-G03</t>
  </si>
  <si>
    <t>90120-G03</t>
  </si>
  <si>
    <t>90140-G03</t>
  </si>
  <si>
    <t>30100-G03</t>
  </si>
  <si>
    <t>30120-G03</t>
  </si>
  <si>
    <t>30140-G03</t>
  </si>
  <si>
    <t xml:space="preserve">Current </t>
  </si>
  <si>
    <t>Interest received</t>
  </si>
  <si>
    <t>Administrative Expenses</t>
  </si>
  <si>
    <t>Other Expense</t>
  </si>
  <si>
    <t>Inventory</t>
  </si>
  <si>
    <t>Non Current Assets</t>
  </si>
  <si>
    <t>Investments</t>
  </si>
  <si>
    <t xml:space="preserve">Retained Earnings                                 </t>
  </si>
  <si>
    <t xml:space="preserve">Current Earnings                               </t>
  </si>
  <si>
    <t xml:space="preserve">Issued Capital                           </t>
  </si>
  <si>
    <t xml:space="preserve">Run On </t>
  </si>
  <si>
    <t xml:space="preserve">Date </t>
  </si>
  <si>
    <t>Data Catalog</t>
  </si>
  <si>
    <t>Report ID</t>
  </si>
  <si>
    <t>Report Name</t>
  </si>
  <si>
    <t>Calander Year Financial Report F020</t>
  </si>
  <si>
    <t>Instance Name</t>
  </si>
  <si>
    <t>Calander Year Financial Report F020_20210118_13_45_32_4545.xls</t>
  </si>
  <si>
    <t>Instance ID</t>
  </si>
  <si>
    <t>EXE Path</t>
  </si>
  <si>
    <t>C:\Program Files\Accpac\BX66A\BICORE.EXE</t>
  </si>
  <si>
    <t>System Code</t>
  </si>
  <si>
    <t>Accpac</t>
  </si>
  <si>
    <t>System Module</t>
  </si>
  <si>
    <t>GL</t>
  </si>
  <si>
    <t>Report Code</t>
  </si>
  <si>
    <t>AE-SQL-GL01-3-4-CUST</t>
  </si>
  <si>
    <t>Row Mask Filter</t>
  </si>
  <si>
    <t>Parameter 0</t>
  </si>
  <si>
    <t>Financial Year</t>
  </si>
  <si>
    <t>15130H03</t>
  </si>
  <si>
    <t>15140H03</t>
  </si>
  <si>
    <t>22340G03</t>
  </si>
  <si>
    <t>30100G03</t>
  </si>
  <si>
    <t>30120G03</t>
  </si>
  <si>
    <t>30140G03</t>
  </si>
  <si>
    <t>62100G01</t>
  </si>
  <si>
    <t>62100G02</t>
  </si>
  <si>
    <t>62100G04</t>
  </si>
  <si>
    <t>62100G05</t>
  </si>
  <si>
    <t>62100G06</t>
  </si>
  <si>
    <t>62100G07</t>
  </si>
  <si>
    <t>62100G08</t>
  </si>
  <si>
    <t>62100G09</t>
  </si>
  <si>
    <t>62100G10</t>
  </si>
  <si>
    <t>62100G11</t>
  </si>
  <si>
    <t>62100G12</t>
  </si>
  <si>
    <t>62100G13</t>
  </si>
  <si>
    <t>62100G14</t>
  </si>
  <si>
    <t>62100G15</t>
  </si>
  <si>
    <t>63320H03</t>
  </si>
  <si>
    <t>63430G20</t>
  </si>
  <si>
    <t>63450G20</t>
  </si>
  <si>
    <t>74100G02</t>
  </si>
  <si>
    <t>74100G05</t>
  </si>
  <si>
    <t>90100G03</t>
  </si>
  <si>
    <t>90120G03</t>
  </si>
  <si>
    <t>90140G03</t>
  </si>
  <si>
    <t>Direct Costs-Property</t>
  </si>
  <si>
    <t>Direct Costs-Vineyards</t>
  </si>
  <si>
    <t>Direct Costs-Media</t>
  </si>
  <si>
    <t>Interest Income</t>
  </si>
  <si>
    <t>Administration &amp; General</t>
  </si>
  <si>
    <t>Property Cost</t>
  </si>
  <si>
    <t>Financing Cost</t>
  </si>
  <si>
    <t>Extra Ordinary Expenses</t>
  </si>
  <si>
    <t>Cash at bank</t>
  </si>
  <si>
    <t>Equity</t>
  </si>
  <si>
    <t>15130-H03</t>
  </si>
  <si>
    <t>Teusner and Page - Dividend</t>
  </si>
  <si>
    <t>01 - I</t>
  </si>
  <si>
    <t xml:space="preserve">15130          </t>
  </si>
  <si>
    <t xml:space="preserve">H03            </t>
  </si>
  <si>
    <t xml:space="preserve">               </t>
  </si>
  <si>
    <t xml:space="preserve">F020  </t>
  </si>
  <si>
    <t>Credit</t>
  </si>
  <si>
    <t xml:space="preserve">Terramoll Holding Pty Ltd                                   </t>
  </si>
  <si>
    <t>15140-H03</t>
  </si>
  <si>
    <t>Trust Distribution - Mancave Trust</t>
  </si>
  <si>
    <t xml:space="preserve">15140          </t>
  </si>
  <si>
    <t>63320-H03</t>
  </si>
  <si>
    <t>Unpaid Entitlement Receivable - Mancave Trust</t>
  </si>
  <si>
    <t>22 - B</t>
  </si>
  <si>
    <t xml:space="preserve">63320          </t>
  </si>
  <si>
    <t>Debit</t>
  </si>
  <si>
    <t>63430-G20</t>
  </si>
  <si>
    <t>Purchase of Shares in Teusner Wines</t>
  </si>
  <si>
    <t>25 - B</t>
  </si>
  <si>
    <t xml:space="preserve">63430          </t>
  </si>
  <si>
    <t xml:space="preserve">G20            </t>
  </si>
  <si>
    <t>63450-G20</t>
  </si>
  <si>
    <t>Loan Receivable - Teusner &amp; Page</t>
  </si>
  <si>
    <t xml:space="preserve">63450          </t>
  </si>
  <si>
    <t>Intercompany-EPH</t>
  </si>
  <si>
    <t>30 - B</t>
  </si>
  <si>
    <t xml:space="preserve">74100          </t>
  </si>
  <si>
    <t xml:space="preserve">G02            </t>
  </si>
  <si>
    <t>Intercompany-GBLT</t>
  </si>
  <si>
    <t xml:space="preserve">G05            </t>
  </si>
  <si>
    <t>Retained Earnings-Terramoll Holding Pty Ltd</t>
  </si>
  <si>
    <t>32 - R</t>
  </si>
  <si>
    <t xml:space="preserve">90100          </t>
  </si>
  <si>
    <t xml:space="preserve">G03            </t>
  </si>
  <si>
    <t>2021</t>
  </si>
  <si>
    <t>GL - JE</t>
  </si>
  <si>
    <t>T&amp;P Dividend</t>
  </si>
  <si>
    <t>000016</t>
  </si>
  <si>
    <t xml:space="preserve">EVAN    </t>
  </si>
  <si>
    <t>AUD</t>
  </si>
  <si>
    <t>2019</t>
  </si>
  <si>
    <t>(2019 trust distributions received)</t>
  </si>
  <si>
    <t>000008</t>
  </si>
  <si>
    <t>000009</t>
  </si>
  <si>
    <t>000010</t>
  </si>
  <si>
    <t>000013</t>
  </si>
  <si>
    <t>000014</t>
  </si>
  <si>
    <t>GL - CL</t>
  </si>
  <si>
    <t>CLOSING ENTRY</t>
  </si>
  <si>
    <t>2020</t>
  </si>
  <si>
    <t>(2020 trust distributions received)</t>
  </si>
  <si>
    <t>000015</t>
  </si>
  <si>
    <t>(2019 UPE payable by Mancave to TMH offset againstloan recei</t>
  </si>
  <si>
    <t>Purchase of Teusner Wines</t>
  </si>
  <si>
    <t>000006</t>
  </si>
  <si>
    <t xml:space="preserve">ADMIN   </t>
  </si>
  <si>
    <t>000011</t>
  </si>
  <si>
    <t>000002</t>
  </si>
  <si>
    <t>000012</t>
  </si>
  <si>
    <t xml:space="preserve">Fees &amp; Charges-Terramoll Holding Pty Ltd                    </t>
  </si>
  <si>
    <t xml:space="preserve">Extra Ordinary Expenses-Terramoll Holding Pty Ltd           </t>
  </si>
  <si>
    <t xml:space="preserve">Captial loss-Terramoll Holding Pty Ltd                      </t>
  </si>
  <si>
    <t xml:space="preserve">Income Tax-Terramoll Holding Pty Ltd                        </t>
  </si>
  <si>
    <t xml:space="preserve">Intercompany-23F                                            </t>
  </si>
  <si>
    <t xml:space="preserve">Intercompany-EPH                                            </t>
  </si>
  <si>
    <t xml:space="preserve">Intercompany-FPP                                            </t>
  </si>
  <si>
    <t xml:space="preserve">Intercompany-GBLT                                           </t>
  </si>
  <si>
    <t xml:space="preserve">Intercompany-GIP                                            </t>
  </si>
  <si>
    <t xml:space="preserve">Intercompany-GPM                                            </t>
  </si>
  <si>
    <t xml:space="preserve">Intercompany-OPC                                            </t>
  </si>
  <si>
    <t xml:space="preserve">Intercompany-RIUP                                           </t>
  </si>
  <si>
    <t xml:space="preserve">Intercompany-ROOTS                                          </t>
  </si>
  <si>
    <t xml:space="preserve">Intercompany-SOLE                                           </t>
  </si>
  <si>
    <t xml:space="preserve">Intercompany-TAR                                            </t>
  </si>
  <si>
    <t xml:space="preserve">Intercompany-TAT                                            </t>
  </si>
  <si>
    <t xml:space="preserve">Intercompany-TMV                                            </t>
  </si>
  <si>
    <t xml:space="preserve">Intercompany-TMR                                            </t>
  </si>
  <si>
    <t xml:space="preserve">Retained Earnings-Terramoll Holding Pty Ltd                 </t>
  </si>
  <si>
    <t xml:space="preserve">Current Earnings-Terramoll Holding Pty Ltd                  </t>
  </si>
  <si>
    <t xml:space="preserve">Issued Capital-Terramoll Holding Pty Ltd                    </t>
  </si>
  <si>
    <t xml:space="preserve">Purchase of Shares in Teusner Wines                         </t>
  </si>
  <si>
    <t xml:space="preserve">Trust Distribution - Mancave Trust                          </t>
  </si>
  <si>
    <t xml:space="preserve">Unpaid Entitlement Receivable - Mancave Trust               </t>
  </si>
  <si>
    <t xml:space="preserve">Loan Receivable - Teusner &amp; Page                            </t>
  </si>
  <si>
    <t xml:space="preserve">Teusner and Page - Dividend                                 </t>
  </si>
  <si>
    <t>2017</t>
  </si>
  <si>
    <t>2018</t>
  </si>
  <si>
    <t>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</si>
</sst>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R&quot;\ #,##0;&quot;R&quot;\ \-#,##0"/>
    <numFmt numFmtId="167" formatCode="[&gt;=0]#,##0.00;\(#,##0.00\)"/>
    <numFmt numFmtId="168" formatCode="&quot;$&quot;#,\k;[Red]\(&quot;$&quot;#,\k\)"/>
  </numFmts>
  <fonts count="48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indexed="56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5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8"/>
      <color indexed="56"/>
      <name val="Arial"/>
      <family val="2"/>
    </font>
    <font>
      <b/>
      <sz val="8"/>
      <color indexed="5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u/>
      <sz val="12"/>
      <color indexed="10"/>
      <name val="Arial"/>
      <family val="2"/>
    </font>
    <font>
      <b/>
      <sz val="22"/>
      <color indexed="56"/>
      <name val="Calibri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8"/>
      <color indexed="56"/>
      <name val="Arial"/>
      <family val="2"/>
    </font>
    <font>
      <sz val="10"/>
      <color indexed="62"/>
      <name val="Forte"/>
      <family val="4"/>
    </font>
    <font>
      <b/>
      <sz val="13"/>
      <name val="Arial"/>
      <family val="2"/>
    </font>
    <font>
      <b/>
      <sz val="20"/>
      <color indexed="56"/>
      <name val="Calibri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i/>
      <sz val="10"/>
      <color indexed="63"/>
      <name val="Arial"/>
      <family val="2"/>
    </font>
    <font>
      <u/>
      <sz val="10"/>
      <color indexed="63"/>
      <name val="Arial"/>
      <family val="2"/>
    </font>
    <font>
      <b/>
      <sz val="12"/>
      <color indexed="21"/>
      <name val="Arial"/>
      <family val="2"/>
    </font>
    <font>
      <sz val="10"/>
      <name val="MS Sans Serif"/>
      <family val="2"/>
    </font>
    <font>
      <b/>
      <i/>
      <sz val="18"/>
      <name val="MS Sans Serif"/>
      <family val="2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u/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2" xfId="0" applyFon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49" fontId="8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/>
    <xf numFmtId="0" fontId="10" fillId="0" borderId="0" xfId="0" applyFont="1"/>
    <xf numFmtId="0" fontId="7" fillId="0" borderId="0" xfId="0" applyFont="1"/>
    <xf numFmtId="0" fontId="5" fillId="0" borderId="3" xfId="0" applyFont="1" applyBorder="1"/>
    <xf numFmtId="0" fontId="6" fillId="0" borderId="0" xfId="0" applyFont="1"/>
    <xf numFmtId="0" fontId="10" fillId="0" borderId="0" xfId="0" applyFont="1" applyBorder="1"/>
    <xf numFmtId="14" fontId="0" fillId="0" borderId="0" xfId="0" applyNumberFormat="1" applyFill="1"/>
    <xf numFmtId="0" fontId="8" fillId="0" borderId="0" xfId="0" applyFont="1" applyAlignment="1">
      <alignment horizontal="right"/>
    </xf>
    <xf numFmtId="0" fontId="8" fillId="0" borderId="0" xfId="0" applyFont="1" applyFill="1"/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Border="1"/>
    <xf numFmtId="14" fontId="8" fillId="0" borderId="0" xfId="0" applyNumberFormat="1" applyFont="1" applyFill="1"/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Fill="1" applyBorder="1" applyAlignment="1">
      <alignment wrapText="1"/>
    </xf>
    <xf numFmtId="49" fontId="0" fillId="2" borderId="0" xfId="0" applyNumberFormat="1" applyFill="1" applyAlignment="1">
      <alignment horizontal="left"/>
    </xf>
    <xf numFmtId="2" fontId="0" fillId="0" borderId="0" xfId="0" applyNumberFormat="1" applyFill="1"/>
    <xf numFmtId="0" fontId="12" fillId="2" borderId="0" xfId="0" applyFont="1" applyFill="1"/>
    <xf numFmtId="0" fontId="4" fillId="0" borderId="0" xfId="0" applyFont="1"/>
    <xf numFmtId="0" fontId="12" fillId="0" borderId="0" xfId="0" applyFont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18" fillId="0" borderId="0" xfId="0" applyFont="1" applyFill="1" applyBorder="1"/>
    <xf numFmtId="0" fontId="3" fillId="0" borderId="0" xfId="1" applyFill="1" applyBorder="1" applyAlignment="1" applyProtection="1"/>
    <xf numFmtId="0" fontId="0" fillId="0" borderId="10" xfId="0" applyFill="1" applyBorder="1"/>
    <xf numFmtId="0" fontId="0" fillId="0" borderId="11" xfId="0" applyFill="1" applyBorder="1"/>
    <xf numFmtId="0" fontId="0" fillId="0" borderId="0" xfId="0" applyBorder="1" applyAlignment="1">
      <alignment horizontal="left" indent="2"/>
    </xf>
    <xf numFmtId="38" fontId="0" fillId="0" borderId="0" xfId="0" applyNumberFormat="1" applyBorder="1"/>
    <xf numFmtId="49" fontId="0" fillId="0" borderId="0" xfId="0" applyNumberFormat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49" fontId="0" fillId="0" borderId="0" xfId="0" applyNumberFormat="1" applyBorder="1" applyAlignment="1"/>
    <xf numFmtId="22" fontId="0" fillId="0" borderId="0" xfId="0" applyNumberFormat="1"/>
    <xf numFmtId="2" fontId="0" fillId="0" borderId="0" xfId="0" applyNumberForma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4" fontId="0" fillId="0" borderId="0" xfId="0" applyNumberFormat="1"/>
    <xf numFmtId="4" fontId="15" fillId="0" borderId="0" xfId="0" applyNumberFormat="1" applyFont="1"/>
    <xf numFmtId="4" fontId="2" fillId="0" borderId="2" xfId="0" applyNumberFormat="1" applyFont="1" applyFill="1" applyBorder="1" applyAlignment="1">
      <alignment horizontal="center"/>
    </xf>
    <xf numFmtId="2" fontId="20" fillId="0" borderId="0" xfId="0" applyNumberFormat="1" applyFont="1"/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2" fontId="20" fillId="3" borderId="0" xfId="0" applyNumberFormat="1" applyFont="1" applyFill="1"/>
    <xf numFmtId="4" fontId="20" fillId="3" borderId="0" xfId="0" applyNumberFormat="1" applyFont="1" applyFill="1"/>
    <xf numFmtId="0" fontId="20" fillId="3" borderId="0" xfId="0" applyFont="1" applyFill="1" applyAlignment="1">
      <alignment horizontal="left"/>
    </xf>
    <xf numFmtId="0" fontId="20" fillId="4" borderId="0" xfId="0" applyFont="1" applyFill="1" applyAlignment="1">
      <alignment horizontal="left"/>
    </xf>
    <xf numFmtId="0" fontId="20" fillId="4" borderId="0" xfId="0" applyFont="1" applyFill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20" fillId="4" borderId="0" xfId="0" applyFont="1" applyFill="1"/>
    <xf numFmtId="2" fontId="20" fillId="4" borderId="0" xfId="0" applyNumberFormat="1" applyFont="1" applyFill="1"/>
    <xf numFmtId="4" fontId="20" fillId="4" borderId="0" xfId="0" applyNumberFormat="1" applyFont="1" applyFill="1"/>
    <xf numFmtId="0" fontId="6" fillId="4" borderId="0" xfId="0" applyFont="1" applyFill="1"/>
    <xf numFmtId="0" fontId="15" fillId="3" borderId="0" xfId="0" applyFont="1" applyFill="1" applyAlignment="1">
      <alignment horizontal="left"/>
    </xf>
    <xf numFmtId="0" fontId="8" fillId="0" borderId="12" xfId="0" applyFont="1" applyBorder="1"/>
    <xf numFmtId="0" fontId="0" fillId="0" borderId="12" xfId="0" applyFill="1" applyBorder="1"/>
    <xf numFmtId="0" fontId="7" fillId="0" borderId="12" xfId="0" applyFont="1" applyFill="1" applyBorder="1" applyAlignment="1">
      <alignment horizontal="left"/>
    </xf>
    <xf numFmtId="0" fontId="8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2" borderId="0" xfId="0" applyFill="1"/>
    <xf numFmtId="0" fontId="21" fillId="3" borderId="0" xfId="0" applyFont="1" applyFill="1" applyAlignment="1">
      <alignment horizontal="left" indent="2"/>
    </xf>
    <xf numFmtId="0" fontId="15" fillId="0" borderId="2" xfId="0" applyFont="1" applyFill="1" applyBorder="1" applyAlignment="1">
      <alignment horizontal="center"/>
    </xf>
    <xf numFmtId="14" fontId="0" fillId="0" borderId="0" xfId="0" applyNumberFormat="1"/>
    <xf numFmtId="0" fontId="0" fillId="0" borderId="13" xfId="0" applyBorder="1"/>
    <xf numFmtId="0" fontId="19" fillId="0" borderId="0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22" fillId="0" borderId="0" xfId="0" applyFont="1"/>
    <xf numFmtId="0" fontId="22" fillId="0" borderId="14" xfId="0" applyFont="1" applyFill="1" applyBorder="1"/>
    <xf numFmtId="0" fontId="22" fillId="0" borderId="15" xfId="0" applyFont="1" applyBorder="1"/>
    <xf numFmtId="0" fontId="20" fillId="0" borderId="0" xfId="0" applyFont="1" applyBorder="1"/>
    <xf numFmtId="0" fontId="19" fillId="4" borderId="3" xfId="0" applyFont="1" applyFill="1" applyBorder="1"/>
    <xf numFmtId="0" fontId="19" fillId="4" borderId="4" xfId="0" applyFont="1" applyFill="1" applyBorder="1"/>
    <xf numFmtId="0" fontId="19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left"/>
    </xf>
    <xf numFmtId="0" fontId="22" fillId="0" borderId="16" xfId="0" applyFont="1" applyFill="1" applyBorder="1"/>
    <xf numFmtId="0" fontId="22" fillId="0" borderId="17" xfId="0" applyFont="1" applyBorder="1"/>
    <xf numFmtId="0" fontId="19" fillId="0" borderId="0" xfId="0" applyFont="1" applyFill="1" applyBorder="1"/>
    <xf numFmtId="49" fontId="20" fillId="0" borderId="0" xfId="0" applyNumberFormat="1" applyFont="1" applyAlignment="1">
      <alignment horizontal="left"/>
    </xf>
    <xf numFmtId="0" fontId="20" fillId="5" borderId="12" xfId="0" applyFont="1" applyFill="1" applyBorder="1" applyAlignment="1">
      <alignment horizontal="left" indent="2"/>
    </xf>
    <xf numFmtId="0" fontId="19" fillId="5" borderId="12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2"/>
    </xf>
    <xf numFmtId="0" fontId="22" fillId="0" borderId="0" xfId="0" applyFont="1" applyBorder="1" applyAlignment="1">
      <alignment vertical="center"/>
    </xf>
    <xf numFmtId="0" fontId="19" fillId="5" borderId="18" xfId="0" applyFont="1" applyFill="1" applyBorder="1" applyAlignment="1">
      <alignment horizontal="left" indent="2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3" borderId="21" xfId="0" applyFont="1" applyFill="1" applyBorder="1"/>
    <xf numFmtId="0" fontId="24" fillId="3" borderId="21" xfId="0" applyFont="1" applyFill="1" applyBorder="1" applyAlignment="1"/>
    <xf numFmtId="0" fontId="23" fillId="3" borderId="21" xfId="0" applyFont="1" applyFill="1" applyBorder="1" applyAlignment="1">
      <alignment horizontal="left" vertical="center"/>
    </xf>
    <xf numFmtId="0" fontId="20" fillId="3" borderId="19" xfId="0" applyFont="1" applyFill="1" applyBorder="1" applyAlignment="1">
      <alignment horizontal="left" vertical="top"/>
    </xf>
    <xf numFmtId="0" fontId="20" fillId="3" borderId="20" xfId="0" applyFon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/>
    </xf>
    <xf numFmtId="0" fontId="22" fillId="0" borderId="0" xfId="0" applyFont="1" applyBorder="1"/>
    <xf numFmtId="0" fontId="11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14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0" fontId="3" fillId="0" borderId="0" xfId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0" fontId="26" fillId="0" borderId="8" xfId="0" applyFont="1" applyFill="1" applyBorder="1" applyAlignment="1"/>
    <xf numFmtId="0" fontId="26" fillId="0" borderId="9" xfId="0" applyFont="1" applyFill="1" applyBorder="1" applyAlignment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 wrapText="1"/>
    </xf>
    <xf numFmtId="4" fontId="19" fillId="0" borderId="2" xfId="0" applyNumberFormat="1" applyFont="1" applyFill="1" applyBorder="1" applyAlignment="1">
      <alignment horizontal="left"/>
    </xf>
    <xf numFmtId="4" fontId="19" fillId="0" borderId="2" xfId="0" applyNumberFormat="1" applyFont="1" applyFill="1" applyBorder="1" applyAlignment="1">
      <alignment horizontal="left" wrapText="1"/>
    </xf>
    <xf numFmtId="0" fontId="27" fillId="3" borderId="22" xfId="0" applyFont="1" applyFill="1" applyBorder="1" applyAlignment="1">
      <alignment vertical="center"/>
    </xf>
    <xf numFmtId="0" fontId="27" fillId="3" borderId="23" xfId="0" applyFont="1" applyFill="1" applyBorder="1" applyAlignment="1">
      <alignment vertical="center"/>
    </xf>
    <xf numFmtId="0" fontId="27" fillId="3" borderId="24" xfId="0" applyFont="1" applyFill="1" applyBorder="1" applyAlignment="1">
      <alignment vertical="center"/>
    </xf>
    <xf numFmtId="0" fontId="33" fillId="6" borderId="3" xfId="0" applyFont="1" applyFill="1" applyBorder="1"/>
    <xf numFmtId="0" fontId="33" fillId="6" borderId="4" xfId="0" applyFont="1" applyFill="1" applyBorder="1"/>
    <xf numFmtId="0" fontId="33" fillId="6" borderId="0" xfId="0" applyFont="1" applyFill="1" applyBorder="1" applyAlignment="1">
      <alignment vertical="center"/>
    </xf>
    <xf numFmtId="49" fontId="33" fillId="6" borderId="25" xfId="0" applyNumberFormat="1" applyFont="1" applyFill="1" applyBorder="1" applyAlignment="1">
      <alignment horizontal="left"/>
    </xf>
    <xf numFmtId="0" fontId="33" fillId="6" borderId="2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33" fillId="6" borderId="26" xfId="0" applyFont="1" applyFill="1" applyBorder="1" applyAlignment="1">
      <alignment horizontal="center"/>
    </xf>
    <xf numFmtId="0" fontId="33" fillId="6" borderId="27" xfId="0" applyFont="1" applyFill="1" applyBorder="1" applyAlignment="1">
      <alignment horizontal="center"/>
    </xf>
    <xf numFmtId="0" fontId="0" fillId="0" borderId="0" xfId="0" applyNumberFormat="1" applyBorder="1" applyAlignment="1"/>
    <xf numFmtId="0" fontId="0" fillId="0" borderId="12" xfId="0" applyFill="1" applyBorder="1" applyAlignment="1">
      <alignment horizontal="center"/>
    </xf>
    <xf numFmtId="0" fontId="5" fillId="0" borderId="12" xfId="0" applyFont="1" applyBorder="1"/>
    <xf numFmtId="0" fontId="37" fillId="3" borderId="0" xfId="0" applyFont="1" applyFill="1" applyBorder="1"/>
    <xf numFmtId="0" fontId="15" fillId="3" borderId="0" xfId="2" applyFill="1" applyBorder="1"/>
    <xf numFmtId="14" fontId="15" fillId="3" borderId="0" xfId="2" applyNumberFormat="1" applyFill="1" applyBorder="1"/>
    <xf numFmtId="0" fontId="15" fillId="3" borderId="0" xfId="2" applyFill="1"/>
    <xf numFmtId="14" fontId="15" fillId="3" borderId="0" xfId="2" applyNumberFormat="1" applyFill="1"/>
    <xf numFmtId="0" fontId="0" fillId="3" borderId="0" xfId="0" applyFill="1"/>
    <xf numFmtId="0" fontId="38" fillId="3" borderId="0" xfId="2" applyFont="1" applyFill="1" applyBorder="1" applyAlignment="1">
      <alignment horizontal="center"/>
    </xf>
    <xf numFmtId="0" fontId="37" fillId="3" borderId="0" xfId="2" applyFont="1" applyFill="1" applyBorder="1"/>
    <xf numFmtId="0" fontId="39" fillId="3" borderId="0" xfId="2" applyFont="1" applyFill="1" applyBorder="1"/>
    <xf numFmtId="0" fontId="28" fillId="3" borderId="0" xfId="2" applyFont="1" applyFill="1" applyBorder="1"/>
    <xf numFmtId="0" fontId="39" fillId="3" borderId="0" xfId="2" applyFont="1" applyFill="1" applyBorder="1" applyAlignment="1">
      <alignment horizontal="left" indent="1"/>
    </xf>
    <xf numFmtId="0" fontId="39" fillId="3" borderId="0" xfId="0" applyFont="1" applyFill="1" applyBorder="1"/>
    <xf numFmtId="0" fontId="39" fillId="3" borderId="0" xfId="2" applyFont="1" applyFill="1" applyBorder="1" applyAlignment="1">
      <alignment horizontal="left" indent="2"/>
    </xf>
    <xf numFmtId="0" fontId="39" fillId="3" borderId="0" xfId="2" applyFont="1" applyFill="1" applyBorder="1" applyAlignment="1">
      <alignment horizontal="left"/>
    </xf>
    <xf numFmtId="0" fontId="40" fillId="3" borderId="0" xfId="2" applyFont="1" applyFill="1" applyBorder="1" applyAlignment="1">
      <alignment horizontal="left" indent="1"/>
    </xf>
    <xf numFmtId="0" fontId="40" fillId="3" borderId="0" xfId="2" applyFont="1" applyFill="1" applyBorder="1"/>
    <xf numFmtId="0" fontId="37" fillId="3" borderId="0" xfId="2" applyFont="1" applyFill="1" applyBorder="1" applyAlignment="1">
      <alignment horizontal="left"/>
    </xf>
    <xf numFmtId="0" fontId="13" fillId="3" borderId="0" xfId="2" applyFont="1" applyFill="1" applyBorder="1"/>
    <xf numFmtId="0" fontId="0" fillId="3" borderId="0" xfId="0" applyFill="1" applyBorder="1"/>
    <xf numFmtId="0" fontId="42" fillId="0" borderId="0" xfId="0" applyFont="1" applyFill="1" applyBorder="1"/>
    <xf numFmtId="0" fontId="15" fillId="0" borderId="12" xfId="0" applyFont="1" applyFill="1" applyBorder="1" applyAlignment="1">
      <alignment horizontal="center"/>
    </xf>
    <xf numFmtId="1" fontId="0" fillId="0" borderId="0" xfId="0" applyNumberFormat="1"/>
    <xf numFmtId="0" fontId="1" fillId="0" borderId="0" xfId="0" applyFont="1"/>
    <xf numFmtId="0" fontId="1" fillId="0" borderId="0" xfId="0" quotePrefix="1" applyFont="1"/>
    <xf numFmtId="0" fontId="7" fillId="7" borderId="0" xfId="0" applyFont="1" applyFill="1" applyBorder="1"/>
    <xf numFmtId="0" fontId="7" fillId="7" borderId="4" xfId="0" applyFont="1" applyFill="1" applyBorder="1"/>
    <xf numFmtId="0" fontId="8" fillId="7" borderId="4" xfId="0" applyFont="1" applyFill="1" applyBorder="1"/>
    <xf numFmtId="0" fontId="0" fillId="7" borderId="0" xfId="0" applyFill="1"/>
    <xf numFmtId="2" fontId="0" fillId="7" borderId="0" xfId="0" applyNumberFormat="1" applyFill="1"/>
    <xf numFmtId="0" fontId="0" fillId="3" borderId="0" xfId="0" applyNumberFormat="1" applyFill="1"/>
    <xf numFmtId="0" fontId="1" fillId="0" borderId="0" xfId="3"/>
    <xf numFmtId="167" fontId="1" fillId="0" borderId="0" xfId="3" applyNumberFormat="1" applyFont="1" applyBorder="1" applyAlignment="1">
      <alignment horizontal="center"/>
    </xf>
    <xf numFmtId="0" fontId="1" fillId="0" borderId="0" xfId="3" applyNumberFormat="1" applyFont="1" applyBorder="1" applyAlignment="1"/>
    <xf numFmtId="167" fontId="1" fillId="0" borderId="0" xfId="3" applyNumberFormat="1"/>
    <xf numFmtId="167" fontId="43" fillId="0" borderId="0" xfId="3" applyNumberFormat="1" applyFont="1" applyBorder="1" applyAlignment="1"/>
    <xf numFmtId="0" fontId="11" fillId="0" borderId="0" xfId="3" applyNumberFormat="1" applyFont="1" applyBorder="1" applyAlignment="1"/>
    <xf numFmtId="167" fontId="43" fillId="0" borderId="45" xfId="3" applyNumberFormat="1" applyFont="1" applyBorder="1" applyAlignment="1"/>
    <xf numFmtId="167" fontId="43" fillId="0" borderId="25" xfId="3" applyNumberFormat="1" applyFont="1" applyBorder="1" applyAlignment="1"/>
    <xf numFmtId="167" fontId="43" fillId="0" borderId="46" xfId="3" applyNumberFormat="1" applyFont="1" applyBorder="1" applyAlignment="1"/>
    <xf numFmtId="167" fontId="11" fillId="0" borderId="25" xfId="3" applyNumberFormat="1" applyFont="1" applyBorder="1" applyAlignment="1">
      <alignment horizontal="center"/>
    </xf>
    <xf numFmtId="167" fontId="45" fillId="0" borderId="25" xfId="3" applyNumberFormat="1" applyFont="1" applyBorder="1" applyAlignment="1">
      <alignment horizontal="center"/>
    </xf>
    <xf numFmtId="0" fontId="43" fillId="0" borderId="0" xfId="3" applyNumberFormat="1" applyFont="1" applyBorder="1" applyAlignment="1"/>
    <xf numFmtId="167" fontId="11" fillId="0" borderId="0" xfId="3" applyNumberFormat="1" applyFont="1" applyBorder="1" applyAlignment="1">
      <alignment horizontal="center"/>
    </xf>
    <xf numFmtId="167" fontId="45" fillId="0" borderId="0" xfId="3" applyNumberFormat="1" applyFont="1" applyBorder="1" applyAlignment="1">
      <alignment horizontal="center"/>
    </xf>
    <xf numFmtId="0" fontId="1" fillId="0" borderId="0" xfId="3" applyFont="1"/>
    <xf numFmtId="167" fontId="43" fillId="0" borderId="0" xfId="3" applyNumberFormat="1" applyFont="1" applyBorder="1" applyAlignment="1">
      <alignment horizontal="centerContinuous"/>
    </xf>
    <xf numFmtId="0" fontId="1" fillId="0" borderId="0" xfId="3" applyAlignment="1">
      <alignment horizontal="centerContinuous"/>
    </xf>
    <xf numFmtId="0" fontId="43" fillId="0" borderId="0" xfId="3" applyNumberFormat="1" applyFont="1" applyBorder="1" applyAlignment="1">
      <alignment horizontal="centerContinuous"/>
    </xf>
    <xf numFmtId="167" fontId="47" fillId="0" borderId="0" xfId="3" applyNumberFormat="1" applyFont="1" applyBorder="1" applyAlignment="1">
      <alignment horizontal="centerContinuous"/>
    </xf>
    <xf numFmtId="167" fontId="43" fillId="0" borderId="0" xfId="3" applyNumberFormat="1" applyFont="1" applyBorder="1" applyAlignment="1">
      <alignment horizontal="center"/>
    </xf>
    <xf numFmtId="167" fontId="45" fillId="0" borderId="0" xfId="3" applyNumberFormat="1" applyFont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4" fontId="0" fillId="0" borderId="0" xfId="4" applyNumberFormat="1" applyFont="1"/>
    <xf numFmtId="1" fontId="1" fillId="0" borderId="0" xfId="3" applyNumberFormat="1"/>
    <xf numFmtId="0" fontId="11" fillId="0" borderId="0" xfId="3" applyFont="1"/>
    <xf numFmtId="4" fontId="11" fillId="0" borderId="0" xfId="4" applyNumberFormat="1" applyFont="1"/>
    <xf numFmtId="165" fontId="0" fillId="0" borderId="0" xfId="4" applyFont="1"/>
    <xf numFmtId="1" fontId="11" fillId="0" borderId="0" xfId="3" applyNumberFormat="1" applyFont="1"/>
    <xf numFmtId="4" fontId="11" fillId="0" borderId="1" xfId="4" applyNumberFormat="1" applyFont="1" applyBorder="1"/>
    <xf numFmtId="165" fontId="11" fillId="0" borderId="1" xfId="4" applyFont="1" applyBorder="1"/>
    <xf numFmtId="0" fontId="11" fillId="0" borderId="1" xfId="3" applyFont="1" applyBorder="1"/>
    <xf numFmtId="4" fontId="11" fillId="0" borderId="0" xfId="4" applyNumberFormat="1" applyFont="1" applyBorder="1"/>
    <xf numFmtId="165" fontId="11" fillId="0" borderId="0" xfId="4" applyFont="1" applyBorder="1"/>
    <xf numFmtId="0" fontId="11" fillId="0" borderId="0" xfId="3" applyFont="1" applyBorder="1"/>
    <xf numFmtId="4" fontId="1" fillId="0" borderId="0" xfId="4" applyNumberFormat="1" applyFont="1"/>
    <xf numFmtId="1" fontId="1" fillId="0" borderId="0" xfId="3" applyNumberFormat="1" applyFont="1"/>
    <xf numFmtId="1" fontId="11" fillId="0" borderId="1" xfId="3" applyNumberFormat="1" applyFont="1" applyBorder="1"/>
    <xf numFmtId="0" fontId="1" fillId="0" borderId="1" xfId="3" applyBorder="1"/>
    <xf numFmtId="0" fontId="23" fillId="0" borderId="0" xfId="3" applyFont="1"/>
    <xf numFmtId="165" fontId="45" fillId="0" borderId="43" xfId="5" applyNumberFormat="1" applyFont="1" applyBorder="1" applyAlignment="1">
      <alignment horizontal="center"/>
    </xf>
    <xf numFmtId="4" fontId="45" fillId="0" borderId="25" xfId="4" applyNumberFormat="1" applyFont="1" applyBorder="1" applyAlignment="1">
      <alignment horizontal="center"/>
    </xf>
    <xf numFmtId="0" fontId="43" fillId="0" borderId="18" xfId="3" applyNumberFormat="1" applyFont="1" applyBorder="1" applyAlignment="1">
      <alignment horizontal="left"/>
    </xf>
    <xf numFmtId="165" fontId="45" fillId="0" borderId="25" xfId="5" applyNumberFormat="1" applyFont="1" applyBorder="1" applyAlignment="1">
      <alignment horizontal="center"/>
    </xf>
    <xf numFmtId="4" fontId="45" fillId="0" borderId="42" xfId="4" applyNumberFormat="1" applyFont="1" applyBorder="1" applyAlignment="1">
      <alignment horizontal="center"/>
    </xf>
    <xf numFmtId="165" fontId="45" fillId="0" borderId="32" xfId="5" applyNumberFormat="1" applyFont="1" applyBorder="1" applyAlignment="1">
      <alignment horizontal="center"/>
    </xf>
    <xf numFmtId="4" fontId="45" fillId="0" borderId="37" xfId="4" applyNumberFormat="1" applyFont="1" applyBorder="1" applyAlignment="1">
      <alignment horizontal="center"/>
    </xf>
    <xf numFmtId="167" fontId="46" fillId="0" borderId="44" xfId="3" applyNumberFormat="1" applyFont="1" applyBorder="1" applyAlignment="1">
      <alignment horizontal="left"/>
    </xf>
    <xf numFmtId="165" fontId="45" fillId="0" borderId="37" xfId="5" applyNumberFormat="1" applyFont="1" applyBorder="1" applyAlignment="1">
      <alignment horizontal="center"/>
    </xf>
    <xf numFmtId="4" fontId="45" fillId="0" borderId="31" xfId="4" applyNumberFormat="1" applyFont="1" applyBorder="1" applyAlignment="1">
      <alignment horizontal="center"/>
    </xf>
    <xf numFmtId="167" fontId="46" fillId="0" borderId="32" xfId="3" applyNumberFormat="1" applyFont="1" applyBorder="1" applyAlignment="1">
      <alignment horizontal="center"/>
    </xf>
    <xf numFmtId="4" fontId="46" fillId="0" borderId="0" xfId="4" applyNumberFormat="1" applyFont="1" applyBorder="1" applyAlignment="1">
      <alignment horizontal="center"/>
    </xf>
    <xf numFmtId="167" fontId="46" fillId="0" borderId="0" xfId="3" applyNumberFormat="1" applyFont="1" applyBorder="1" applyAlignment="1">
      <alignment horizontal="center"/>
    </xf>
    <xf numFmtId="4" fontId="45" fillId="0" borderId="0" xfId="4" applyNumberFormat="1" applyFont="1" applyBorder="1" applyAlignment="1">
      <alignment horizontal="center"/>
    </xf>
    <xf numFmtId="4" fontId="43" fillId="0" borderId="3" xfId="4" applyNumberFormat="1" applyFont="1" applyBorder="1" applyAlignment="1">
      <alignment horizontal="center"/>
    </xf>
    <xf numFmtId="167" fontId="43" fillId="0" borderId="25" xfId="3" applyNumberFormat="1" applyFont="1" applyBorder="1" applyAlignment="1">
      <alignment horizontal="center"/>
    </xf>
    <xf numFmtId="167" fontId="43" fillId="0" borderId="47" xfId="3" applyNumberFormat="1" applyFont="1" applyBorder="1" applyAlignment="1"/>
    <xf numFmtId="167" fontId="1" fillId="0" borderId="47" xfId="3" applyNumberFormat="1" applyFont="1" applyBorder="1" applyAlignment="1">
      <alignment horizontal="center"/>
    </xf>
    <xf numFmtId="167" fontId="43" fillId="0" borderId="45" xfId="3" applyNumberFormat="1" applyFont="1" applyBorder="1" applyAlignment="1">
      <alignment horizontal="center"/>
    </xf>
    <xf numFmtId="4" fontId="1" fillId="0" borderId="0" xfId="3" applyNumberFormat="1"/>
    <xf numFmtId="0" fontId="11" fillId="0" borderId="0" xfId="3" applyFont="1" applyAlignment="1">
      <alignment horizontal="right"/>
    </xf>
    <xf numFmtId="0" fontId="1" fillId="3" borderId="0" xfId="0" applyFont="1" applyFill="1" applyBorder="1" applyAlignment="1">
      <alignment horizontal="center"/>
    </xf>
    <xf numFmtId="0" fontId="27" fillId="3" borderId="0" xfId="0" applyFont="1" applyFill="1"/>
    <xf numFmtId="164" fontId="20" fillId="3" borderId="0" xfId="0" applyNumberFormat="1" applyFont="1" applyFill="1" applyBorder="1" applyAlignment="1">
      <alignment vertical="top"/>
    </xf>
    <xf numFmtId="10" fontId="20" fillId="3" borderId="0" xfId="0" applyNumberFormat="1" applyFont="1" applyFill="1" applyBorder="1" applyAlignment="1">
      <alignment horizontal="right" vertical="top"/>
    </xf>
    <xf numFmtId="0" fontId="0" fillId="3" borderId="0" xfId="0" applyFill="1" applyBorder="1" applyAlignment="1">
      <alignment horizontal="center"/>
    </xf>
    <xf numFmtId="0" fontId="1" fillId="3" borderId="0" xfId="0" applyFont="1" applyFill="1"/>
    <xf numFmtId="168" fontId="0" fillId="8" borderId="0" xfId="0" applyNumberFormat="1" applyFill="1" applyAlignment="1">
      <alignment horizontal="center"/>
    </xf>
    <xf numFmtId="168" fontId="0" fillId="8" borderId="47" xfId="0" applyNumberFormat="1" applyFill="1" applyBorder="1" applyAlignment="1">
      <alignment horizontal="center"/>
    </xf>
    <xf numFmtId="0" fontId="11" fillId="3" borderId="0" xfId="0" applyFont="1" applyFill="1"/>
    <xf numFmtId="168" fontId="0" fillId="8" borderId="48" xfId="0" applyNumberFormat="1" applyFill="1" applyBorder="1" applyAlignment="1">
      <alignment horizontal="center"/>
    </xf>
    <xf numFmtId="0" fontId="0" fillId="8" borderId="0" xfId="0" applyFill="1" applyBorder="1"/>
    <xf numFmtId="0" fontId="11" fillId="8" borderId="0" xfId="0" applyFont="1" applyFill="1" applyBorder="1"/>
    <xf numFmtId="2" fontId="11" fillId="8" borderId="0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0" fontId="11" fillId="8" borderId="0" xfId="0" applyNumberFormat="1" applyFont="1" applyFill="1" applyBorder="1" applyAlignment="1"/>
    <xf numFmtId="0" fontId="1" fillId="8" borderId="0" xfId="0" applyNumberFormat="1" applyFont="1" applyFill="1" applyBorder="1" applyAlignment="1"/>
    <xf numFmtId="0" fontId="0" fillId="8" borderId="0" xfId="0" applyFill="1"/>
    <xf numFmtId="1" fontId="0" fillId="8" borderId="0" xfId="0" applyNumberFormat="1" applyFill="1" applyAlignment="1">
      <alignment horizontal="center"/>
    </xf>
    <xf numFmtId="168" fontId="0" fillId="8" borderId="0" xfId="0" applyNumberFormat="1" applyFill="1" applyBorder="1" applyAlignment="1">
      <alignment horizontal="center"/>
    </xf>
    <xf numFmtId="0" fontId="20" fillId="3" borderId="21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0" fillId="3" borderId="20" xfId="0" applyFont="1" applyFill="1" applyBorder="1" applyAlignment="1">
      <alignment horizontal="left" vertical="top" wrapText="1"/>
    </xf>
    <xf numFmtId="0" fontId="20" fillId="3" borderId="28" xfId="0" applyFont="1" applyFill="1" applyBorder="1" applyAlignment="1">
      <alignment horizontal="left" vertical="top" wrapText="1"/>
    </xf>
    <xf numFmtId="0" fontId="20" fillId="3" borderId="29" xfId="0" applyFont="1" applyFill="1" applyBorder="1" applyAlignment="1">
      <alignment horizontal="left" vertical="top" wrapText="1"/>
    </xf>
    <xf numFmtId="0" fontId="20" fillId="3" borderId="30" xfId="0" applyFont="1" applyFill="1" applyBorder="1" applyAlignment="1">
      <alignment horizontal="left" vertical="top" wrapText="1"/>
    </xf>
    <xf numFmtId="0" fontId="20" fillId="3" borderId="21" xfId="0" applyFont="1" applyFill="1" applyBorder="1" applyAlignment="1">
      <alignment vertical="top" wrapText="1"/>
    </xf>
    <xf numFmtId="0" fontId="20" fillId="3" borderId="19" xfId="0" applyFont="1" applyFill="1" applyBorder="1" applyAlignment="1">
      <alignment vertical="top" wrapText="1"/>
    </xf>
    <xf numFmtId="0" fontId="20" fillId="3" borderId="20" xfId="0" applyFont="1" applyFill="1" applyBorder="1" applyAlignment="1">
      <alignment vertical="top" wrapText="1"/>
    </xf>
    <xf numFmtId="0" fontId="34" fillId="6" borderId="0" xfId="0" applyFont="1" applyFill="1" applyBorder="1" applyAlignment="1">
      <alignment vertical="center"/>
    </xf>
    <xf numFmtId="0" fontId="34" fillId="6" borderId="9" xfId="0" applyFont="1" applyFill="1" applyBorder="1" applyAlignment="1">
      <alignment vertical="center"/>
    </xf>
    <xf numFmtId="0" fontId="33" fillId="6" borderId="31" xfId="0" applyFont="1" applyFill="1" applyBorder="1" applyAlignment="1">
      <alignment horizontal="center"/>
    </xf>
    <xf numFmtId="0" fontId="33" fillId="6" borderId="32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 wrapText="1"/>
    </xf>
    <xf numFmtId="0" fontId="33" fillId="6" borderId="34" xfId="0" applyFont="1" applyFill="1" applyBorder="1" applyAlignment="1">
      <alignment horizontal="center" wrapText="1"/>
    </xf>
    <xf numFmtId="0" fontId="33" fillId="6" borderId="35" xfId="0" applyFont="1" applyFill="1" applyBorder="1" applyAlignment="1">
      <alignment horizontal="center" vertical="center"/>
    </xf>
    <xf numFmtId="0" fontId="33" fillId="6" borderId="36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4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4" fillId="0" borderId="31" xfId="3" applyNumberFormat="1" applyFont="1" applyBorder="1" applyAlignment="1">
      <alignment horizontal="center" vertical="center" wrapText="1"/>
    </xf>
    <xf numFmtId="0" fontId="44" fillId="0" borderId="37" xfId="3" applyNumberFormat="1" applyFont="1" applyBorder="1" applyAlignment="1">
      <alignment horizontal="center" vertical="center" wrapText="1"/>
    </xf>
    <xf numFmtId="0" fontId="44" fillId="0" borderId="32" xfId="3" applyNumberFormat="1" applyFont="1" applyBorder="1" applyAlignment="1">
      <alignment horizontal="center" vertical="center" wrapText="1"/>
    </xf>
    <xf numFmtId="167" fontId="45" fillId="0" borderId="3" xfId="3" applyNumberFormat="1" applyFont="1" applyBorder="1" applyAlignment="1">
      <alignment vertical="center" wrapText="1"/>
    </xf>
    <xf numFmtId="0" fontId="1" fillId="0" borderId="0" xfId="3" applyBorder="1" applyAlignment="1">
      <alignment vertical="center" wrapText="1"/>
    </xf>
    <xf numFmtId="0" fontId="1" fillId="0" borderId="4" xfId="3" applyBorder="1" applyAlignment="1">
      <alignment vertical="center" wrapText="1"/>
    </xf>
    <xf numFmtId="167" fontId="45" fillId="0" borderId="42" xfId="3" applyNumberFormat="1" applyFont="1" applyBorder="1" applyAlignment="1">
      <alignment horizontal="center"/>
    </xf>
    <xf numFmtId="0" fontId="11" fillId="0" borderId="25" xfId="3" applyFont="1" applyBorder="1" applyAlignment="1"/>
    <xf numFmtId="0" fontId="11" fillId="0" borderId="43" xfId="3" applyFont="1" applyBorder="1" applyAlignment="1"/>
    <xf numFmtId="0" fontId="44" fillId="0" borderId="0" xfId="3" applyNumberFormat="1" applyFont="1" applyBorder="1" applyAlignment="1">
      <alignment horizontal="center" wrapText="1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49" xfId="0" pivotButton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49" fontId="0" fillId="9" borderId="0" xfId="0" applyNumberFormat="1" applyFill="1" applyAlignment="1">
      <alignment horizontal="left"/>
    </xf>
    <xf numFmtId="49" fontId="0" fillId="10" borderId="0" xfId="0" applyNumberFormat="1" applyFill="1" applyAlignment="1">
      <alignment horizontal="left"/>
    </xf>
  </cellXfs>
  <cellStyles count="6">
    <cellStyle name="Comma 2" xfId="4" xr:uid="{00000000-0005-0000-0000-000000000000}"/>
    <cellStyle name="Comma_Sheet1 2" xfId="5" xr:uid="{00000000-0005-0000-0000-000001000000}"/>
    <cellStyle name="Hyperlink" xfId="1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00A1D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pivotCacheDefinition" Target="pivotCache/pivotCacheDefinition1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hyperlink" Target="http://www.sagenorthamerica.com/" TargetMode="Externa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7239000</xdr:colOff>
      <xdr:row>2</xdr:row>
      <xdr:rowOff>1076325</xdr:rowOff>
    </xdr:to>
    <xdr:pic>
      <xdr:nvPicPr>
        <xdr:cNvPr id="10252" name="Picture 7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50570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9525</xdr:rowOff>
    </xdr:from>
    <xdr:to>
      <xdr:col>4</xdr:col>
      <xdr:colOff>276225</xdr:colOff>
      <xdr:row>7</xdr:row>
      <xdr:rowOff>66675</xdr:rowOff>
    </xdr:to>
    <xdr:pic>
      <xdr:nvPicPr>
        <xdr:cNvPr id="9250" name="Picture 19" descr="s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2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23825"/>
          <a:ext cx="1905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</xdr:row>
          <xdr:rowOff>38100</xdr:rowOff>
        </xdr:from>
        <xdr:to>
          <xdr:col>9</xdr:col>
          <xdr:colOff>247650</xdr:colOff>
          <xdr:row>9</xdr:row>
          <xdr:rowOff>76200</xdr:rowOff>
        </xdr:to>
        <xdr:sp macro="" textlink="">
          <xdr:nvSpPr>
            <xdr:cNvPr id="9217" name="cmdLayout1I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A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114300</xdr:rowOff>
        </xdr:from>
        <xdr:to>
          <xdr:col>9</xdr:col>
          <xdr:colOff>247650</xdr:colOff>
          <xdr:row>11</xdr:row>
          <xdr:rowOff>66675</xdr:rowOff>
        </xdr:to>
        <xdr:sp macro="" textlink="">
          <xdr:nvSpPr>
            <xdr:cNvPr id="9218" name="cmdLayout2I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A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114300</xdr:rowOff>
        </xdr:from>
        <xdr:to>
          <xdr:col>9</xdr:col>
          <xdr:colOff>247650</xdr:colOff>
          <xdr:row>15</xdr:row>
          <xdr:rowOff>66675</xdr:rowOff>
        </xdr:to>
        <xdr:sp macro="" textlink="">
          <xdr:nvSpPr>
            <xdr:cNvPr id="9219" name="cmdLayout4I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A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104775</xdr:rowOff>
        </xdr:from>
        <xdr:to>
          <xdr:col>9</xdr:col>
          <xdr:colOff>247650</xdr:colOff>
          <xdr:row>17</xdr:row>
          <xdr:rowOff>57150</xdr:rowOff>
        </xdr:to>
        <xdr:sp macro="" textlink="">
          <xdr:nvSpPr>
            <xdr:cNvPr id="9220" name="cmdLayout5I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A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114300</xdr:rowOff>
        </xdr:from>
        <xdr:to>
          <xdr:col>9</xdr:col>
          <xdr:colOff>247650</xdr:colOff>
          <xdr:row>19</xdr:row>
          <xdr:rowOff>66675</xdr:rowOff>
        </xdr:to>
        <xdr:sp macro="" textlink="">
          <xdr:nvSpPr>
            <xdr:cNvPr id="9221" name="cmdLayout6I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A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</xdr:row>
          <xdr:rowOff>114300</xdr:rowOff>
        </xdr:from>
        <xdr:to>
          <xdr:col>9</xdr:col>
          <xdr:colOff>247650</xdr:colOff>
          <xdr:row>13</xdr:row>
          <xdr:rowOff>66675</xdr:rowOff>
        </xdr:to>
        <xdr:sp macro="" textlink="">
          <xdr:nvSpPr>
            <xdr:cNvPr id="9222" name="cmdLayout3I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A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9</xdr:row>
          <xdr:rowOff>114300</xdr:rowOff>
        </xdr:from>
        <xdr:to>
          <xdr:col>11</xdr:col>
          <xdr:colOff>533400</xdr:colOff>
          <xdr:row>11</xdr:row>
          <xdr:rowOff>66675</xdr:rowOff>
        </xdr:to>
        <xdr:sp macro="" textlink="">
          <xdr:nvSpPr>
            <xdr:cNvPr id="9223" name="cmdLayout2B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A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17</xdr:row>
          <xdr:rowOff>114300</xdr:rowOff>
        </xdr:from>
        <xdr:to>
          <xdr:col>11</xdr:col>
          <xdr:colOff>523875</xdr:colOff>
          <xdr:row>19</xdr:row>
          <xdr:rowOff>66675</xdr:rowOff>
        </xdr:to>
        <xdr:sp macro="" textlink="">
          <xdr:nvSpPr>
            <xdr:cNvPr id="9224" name="cmdLayout6B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A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27</xdr:row>
          <xdr:rowOff>114300</xdr:rowOff>
        </xdr:from>
        <xdr:to>
          <xdr:col>11</xdr:col>
          <xdr:colOff>514350</xdr:colOff>
          <xdr:row>29</xdr:row>
          <xdr:rowOff>66675</xdr:rowOff>
        </xdr:to>
        <xdr:sp macro="" textlink="">
          <xdr:nvSpPr>
            <xdr:cNvPr id="9225" name="cmdLayout10B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A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</xdr:row>
          <xdr:rowOff>114300</xdr:rowOff>
        </xdr:from>
        <xdr:to>
          <xdr:col>11</xdr:col>
          <xdr:colOff>533400</xdr:colOff>
          <xdr:row>15</xdr:row>
          <xdr:rowOff>66675</xdr:rowOff>
        </xdr:to>
        <xdr:sp macro="" textlink="">
          <xdr:nvSpPr>
            <xdr:cNvPr id="9226" name="cmdLayout4B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A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19050</xdr:rowOff>
        </xdr:from>
        <xdr:to>
          <xdr:col>9</xdr:col>
          <xdr:colOff>247650</xdr:colOff>
          <xdr:row>22</xdr:row>
          <xdr:rowOff>9525</xdr:rowOff>
        </xdr:to>
        <xdr:sp macro="" textlink="">
          <xdr:nvSpPr>
            <xdr:cNvPr id="9227" name="cmdLayout7I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A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114300</xdr:rowOff>
        </xdr:from>
        <xdr:to>
          <xdr:col>9</xdr:col>
          <xdr:colOff>247650</xdr:colOff>
          <xdr:row>24</xdr:row>
          <xdr:rowOff>66675</xdr:rowOff>
        </xdr:to>
        <xdr:sp macro="" textlink="">
          <xdr:nvSpPr>
            <xdr:cNvPr id="9228" name="cmdLayout8I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A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19050</xdr:rowOff>
        </xdr:from>
        <xdr:to>
          <xdr:col>9</xdr:col>
          <xdr:colOff>247650</xdr:colOff>
          <xdr:row>27</xdr:row>
          <xdr:rowOff>9525</xdr:rowOff>
        </xdr:to>
        <xdr:sp macro="" textlink="">
          <xdr:nvSpPr>
            <xdr:cNvPr id="9229" name="cmdLayout9I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A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114300</xdr:rowOff>
        </xdr:from>
        <xdr:to>
          <xdr:col>9</xdr:col>
          <xdr:colOff>247650</xdr:colOff>
          <xdr:row>31</xdr:row>
          <xdr:rowOff>66675</xdr:rowOff>
        </xdr:to>
        <xdr:sp macro="" textlink="">
          <xdr:nvSpPr>
            <xdr:cNvPr id="9230" name="cmdLayout11I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A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31</xdr:row>
          <xdr:rowOff>114300</xdr:rowOff>
        </xdr:from>
        <xdr:to>
          <xdr:col>9</xdr:col>
          <xdr:colOff>247650</xdr:colOff>
          <xdr:row>33</xdr:row>
          <xdr:rowOff>57150</xdr:rowOff>
        </xdr:to>
        <xdr:sp macro="" textlink="">
          <xdr:nvSpPr>
            <xdr:cNvPr id="9231" name="cmdLayout12I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A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PAC\Documents%20and%20Settings\Administrator\Desktop\Calander%20Year%20Financial%20Report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nsactions"/>
      <sheetName val="Date_Lup"/>
      <sheetName val="GLCat"/>
      <sheetName val="GLCatPivot"/>
      <sheetName val="Categories"/>
      <sheetName val="Lookup"/>
      <sheetName val="Ledger Transaction Details"/>
      <sheetName val="Instructions"/>
      <sheetName val="MENU"/>
      <sheetName val="Date_Lup2"/>
      <sheetName val="admin exp"/>
      <sheetName val="Detail Income"/>
      <sheetName val="Summ Income"/>
      <sheetName val="Account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31"/>
      <sheetName val="32"/>
      <sheetName val="Sheet3"/>
      <sheetName val="33"/>
      <sheetName val="Sheet4"/>
      <sheetName val="Sheet5"/>
      <sheetName val="Sheet6"/>
      <sheetName val="Sheet7"/>
      <sheetName val="Accpac BS (2)"/>
    </sheetNames>
    <sheetDataSet>
      <sheetData sheetId="0"/>
      <sheetData sheetId="1">
        <row r="3">
          <cell r="D3">
            <v>2014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December 2014</v>
          </cell>
        </row>
        <row r="2">
          <cell r="O2" t="str">
            <v>GL Cat Code</v>
          </cell>
        </row>
        <row r="5">
          <cell r="O5">
            <v>4</v>
          </cell>
        </row>
        <row r="6">
          <cell r="O6">
            <v>0</v>
          </cell>
        </row>
        <row r="7">
          <cell r="O7">
            <v>40</v>
          </cell>
        </row>
        <row r="9">
          <cell r="O9">
            <v>8</v>
          </cell>
        </row>
        <row r="10">
          <cell r="O10">
            <v>8</v>
          </cell>
        </row>
        <row r="11">
          <cell r="O11">
            <v>8</v>
          </cell>
        </row>
        <row r="12">
          <cell r="O12">
            <v>8</v>
          </cell>
        </row>
        <row r="13">
          <cell r="O13">
            <v>8</v>
          </cell>
        </row>
        <row r="14">
          <cell r="O14">
            <v>8</v>
          </cell>
        </row>
        <row r="15">
          <cell r="O15">
            <v>8</v>
          </cell>
        </row>
        <row r="16">
          <cell r="O16">
            <v>8</v>
          </cell>
        </row>
        <row r="17">
          <cell r="O17">
            <v>8</v>
          </cell>
        </row>
        <row r="18">
          <cell r="O18">
            <v>8</v>
          </cell>
        </row>
        <row r="19">
          <cell r="O19">
            <v>8</v>
          </cell>
        </row>
        <row r="20">
          <cell r="O20">
            <v>8</v>
          </cell>
        </row>
        <row r="21">
          <cell r="O21">
            <v>8</v>
          </cell>
        </row>
        <row r="22">
          <cell r="O22">
            <v>8</v>
          </cell>
        </row>
        <row r="23">
          <cell r="O23">
            <v>8</v>
          </cell>
        </row>
        <row r="24">
          <cell r="O24">
            <v>8</v>
          </cell>
        </row>
        <row r="25">
          <cell r="O25">
            <v>8</v>
          </cell>
        </row>
        <row r="26">
          <cell r="O26">
            <v>8</v>
          </cell>
        </row>
        <row r="27">
          <cell r="O27">
            <v>8</v>
          </cell>
        </row>
        <row r="28">
          <cell r="O28">
            <v>8</v>
          </cell>
        </row>
        <row r="29">
          <cell r="O29">
            <v>8</v>
          </cell>
        </row>
        <row r="30">
          <cell r="O30">
            <v>8</v>
          </cell>
        </row>
        <row r="31">
          <cell r="O31">
            <v>8</v>
          </cell>
        </row>
        <row r="32">
          <cell r="O32">
            <v>8</v>
          </cell>
        </row>
        <row r="33">
          <cell r="O33">
            <v>8</v>
          </cell>
        </row>
        <row r="34">
          <cell r="O34">
            <v>8</v>
          </cell>
        </row>
        <row r="35">
          <cell r="O35">
            <v>8</v>
          </cell>
        </row>
        <row r="36">
          <cell r="O36">
            <v>8</v>
          </cell>
        </row>
        <row r="37">
          <cell r="O37">
            <v>8</v>
          </cell>
        </row>
        <row r="38">
          <cell r="O38">
            <v>8</v>
          </cell>
        </row>
        <row r="39">
          <cell r="O39">
            <v>8</v>
          </cell>
        </row>
        <row r="40">
          <cell r="O40">
            <v>8</v>
          </cell>
        </row>
        <row r="41">
          <cell r="O41">
            <v>8</v>
          </cell>
        </row>
        <row r="42">
          <cell r="O42">
            <v>8</v>
          </cell>
        </row>
        <row r="43">
          <cell r="O43">
            <v>8</v>
          </cell>
        </row>
        <row r="44">
          <cell r="O44">
            <v>8</v>
          </cell>
        </row>
        <row r="45">
          <cell r="O45">
            <v>8</v>
          </cell>
        </row>
        <row r="46">
          <cell r="O46">
            <v>8</v>
          </cell>
        </row>
        <row r="47">
          <cell r="O47">
            <v>8</v>
          </cell>
        </row>
        <row r="48">
          <cell r="O48">
            <v>8</v>
          </cell>
        </row>
        <row r="49">
          <cell r="O49">
            <v>8</v>
          </cell>
        </row>
        <row r="50">
          <cell r="O50">
            <v>8</v>
          </cell>
        </row>
        <row r="51">
          <cell r="O51">
            <v>8</v>
          </cell>
        </row>
        <row r="52">
          <cell r="O52">
            <v>9</v>
          </cell>
        </row>
        <row r="53">
          <cell r="O53">
            <v>9</v>
          </cell>
        </row>
        <row r="54">
          <cell r="O54">
            <v>9</v>
          </cell>
        </row>
        <row r="55">
          <cell r="O55">
            <v>9</v>
          </cell>
        </row>
        <row r="56">
          <cell r="O56">
            <v>9</v>
          </cell>
        </row>
        <row r="57">
          <cell r="O57">
            <v>9</v>
          </cell>
        </row>
        <row r="58">
          <cell r="O58">
            <v>9</v>
          </cell>
        </row>
        <row r="59">
          <cell r="O59">
            <v>9</v>
          </cell>
        </row>
        <row r="60">
          <cell r="O60">
            <v>9</v>
          </cell>
        </row>
        <row r="61">
          <cell r="O61">
            <v>9</v>
          </cell>
        </row>
        <row r="62">
          <cell r="O62">
            <v>9</v>
          </cell>
        </row>
        <row r="63">
          <cell r="O63">
            <v>9</v>
          </cell>
        </row>
        <row r="64">
          <cell r="O64">
            <v>9</v>
          </cell>
        </row>
        <row r="65">
          <cell r="O65">
            <v>9</v>
          </cell>
        </row>
        <row r="66">
          <cell r="O66">
            <v>9</v>
          </cell>
        </row>
        <row r="67">
          <cell r="O67">
            <v>9</v>
          </cell>
        </row>
        <row r="68">
          <cell r="O68">
            <v>9</v>
          </cell>
        </row>
        <row r="69">
          <cell r="O69">
            <v>9</v>
          </cell>
        </row>
        <row r="70">
          <cell r="O70">
            <v>9</v>
          </cell>
        </row>
        <row r="71">
          <cell r="O71">
            <v>9</v>
          </cell>
        </row>
        <row r="72">
          <cell r="O72">
            <v>9</v>
          </cell>
        </row>
        <row r="73">
          <cell r="O73">
            <v>9</v>
          </cell>
        </row>
        <row r="74">
          <cell r="O74">
            <v>9</v>
          </cell>
        </row>
        <row r="75">
          <cell r="O75">
            <v>9</v>
          </cell>
        </row>
        <row r="76">
          <cell r="O76">
            <v>9</v>
          </cell>
        </row>
        <row r="77">
          <cell r="O77">
            <v>9</v>
          </cell>
        </row>
        <row r="78">
          <cell r="O78">
            <v>9</v>
          </cell>
        </row>
        <row r="79">
          <cell r="O79">
            <v>9</v>
          </cell>
        </row>
        <row r="80">
          <cell r="O80">
            <v>9</v>
          </cell>
        </row>
        <row r="81">
          <cell r="O81">
            <v>9</v>
          </cell>
        </row>
        <row r="82">
          <cell r="O82">
            <v>9</v>
          </cell>
        </row>
        <row r="83">
          <cell r="O83">
            <v>9</v>
          </cell>
        </row>
        <row r="84">
          <cell r="O84">
            <v>9</v>
          </cell>
        </row>
        <row r="85">
          <cell r="O85">
            <v>9</v>
          </cell>
        </row>
        <row r="86">
          <cell r="O86">
            <v>12</v>
          </cell>
        </row>
        <row r="87">
          <cell r="O87">
            <v>12</v>
          </cell>
        </row>
        <row r="88">
          <cell r="O88">
            <v>12</v>
          </cell>
        </row>
        <row r="89">
          <cell r="O89">
            <v>12</v>
          </cell>
        </row>
        <row r="90">
          <cell r="O90">
            <v>12</v>
          </cell>
        </row>
        <row r="91">
          <cell r="O91">
            <v>12</v>
          </cell>
        </row>
        <row r="92">
          <cell r="O92">
            <v>12</v>
          </cell>
        </row>
        <row r="93">
          <cell r="O93">
            <v>12</v>
          </cell>
        </row>
        <row r="94">
          <cell r="O94">
            <v>12</v>
          </cell>
        </row>
        <row r="95">
          <cell r="O95">
            <v>12</v>
          </cell>
        </row>
        <row r="96">
          <cell r="O96">
            <v>12</v>
          </cell>
        </row>
        <row r="97">
          <cell r="O97">
            <v>12</v>
          </cell>
        </row>
        <row r="98">
          <cell r="O98">
            <v>12</v>
          </cell>
        </row>
        <row r="99">
          <cell r="O99">
            <v>12</v>
          </cell>
        </row>
        <row r="100">
          <cell r="O100">
            <v>12</v>
          </cell>
        </row>
        <row r="101">
          <cell r="O101">
            <v>12</v>
          </cell>
        </row>
        <row r="102">
          <cell r="O102">
            <v>12</v>
          </cell>
        </row>
        <row r="103">
          <cell r="O103">
            <v>12</v>
          </cell>
        </row>
        <row r="104">
          <cell r="O104">
            <v>12</v>
          </cell>
        </row>
        <row r="105">
          <cell r="O105">
            <v>12</v>
          </cell>
        </row>
        <row r="106">
          <cell r="O106">
            <v>12</v>
          </cell>
        </row>
        <row r="107">
          <cell r="O107">
            <v>12</v>
          </cell>
        </row>
        <row r="108">
          <cell r="O108">
            <v>12</v>
          </cell>
        </row>
        <row r="109">
          <cell r="O109">
            <v>12</v>
          </cell>
        </row>
        <row r="110">
          <cell r="O110">
            <v>12</v>
          </cell>
        </row>
        <row r="111">
          <cell r="O111">
            <v>13</v>
          </cell>
        </row>
        <row r="112">
          <cell r="O112">
            <v>13</v>
          </cell>
        </row>
        <row r="113">
          <cell r="O113">
            <v>13</v>
          </cell>
        </row>
        <row r="114">
          <cell r="O114">
            <v>13</v>
          </cell>
        </row>
        <row r="115">
          <cell r="O115">
            <v>13</v>
          </cell>
        </row>
        <row r="116">
          <cell r="O116">
            <v>13</v>
          </cell>
        </row>
        <row r="117">
          <cell r="O117">
            <v>13</v>
          </cell>
        </row>
        <row r="118">
          <cell r="O118">
            <v>13</v>
          </cell>
        </row>
        <row r="119">
          <cell r="O119">
            <v>13</v>
          </cell>
        </row>
        <row r="120">
          <cell r="O120">
            <v>13</v>
          </cell>
        </row>
        <row r="121">
          <cell r="O121">
            <v>13</v>
          </cell>
        </row>
        <row r="122">
          <cell r="O122">
            <v>13</v>
          </cell>
        </row>
        <row r="123">
          <cell r="O123">
            <v>13</v>
          </cell>
        </row>
        <row r="124">
          <cell r="O124">
            <v>13</v>
          </cell>
        </row>
        <row r="125">
          <cell r="O125">
            <v>13</v>
          </cell>
        </row>
        <row r="126">
          <cell r="O126">
            <v>13</v>
          </cell>
        </row>
        <row r="127">
          <cell r="O127">
            <v>13</v>
          </cell>
        </row>
        <row r="128">
          <cell r="O128">
            <v>13</v>
          </cell>
        </row>
        <row r="129">
          <cell r="O129">
            <v>13</v>
          </cell>
        </row>
        <row r="130">
          <cell r="O130">
            <v>13</v>
          </cell>
        </row>
        <row r="131">
          <cell r="O131">
            <v>13</v>
          </cell>
        </row>
        <row r="132">
          <cell r="O132">
            <v>13</v>
          </cell>
        </row>
        <row r="133">
          <cell r="O133">
            <v>13</v>
          </cell>
        </row>
        <row r="134">
          <cell r="O134">
            <v>13</v>
          </cell>
        </row>
        <row r="135">
          <cell r="O135">
            <v>13</v>
          </cell>
        </row>
        <row r="136">
          <cell r="O136">
            <v>13</v>
          </cell>
        </row>
        <row r="137">
          <cell r="O137">
            <v>13</v>
          </cell>
        </row>
        <row r="138">
          <cell r="O138">
            <v>13</v>
          </cell>
        </row>
        <row r="139">
          <cell r="O139">
            <v>13</v>
          </cell>
        </row>
        <row r="140">
          <cell r="O140">
            <v>13</v>
          </cell>
        </row>
        <row r="141">
          <cell r="O141">
            <v>13</v>
          </cell>
        </row>
        <row r="142">
          <cell r="O142">
            <v>13</v>
          </cell>
        </row>
        <row r="143">
          <cell r="O143">
            <v>13</v>
          </cell>
        </row>
        <row r="144">
          <cell r="O144">
            <v>13</v>
          </cell>
        </row>
        <row r="145">
          <cell r="O145">
            <v>13</v>
          </cell>
        </row>
        <row r="146">
          <cell r="O146">
            <v>13</v>
          </cell>
        </row>
        <row r="147">
          <cell r="O147">
            <v>13</v>
          </cell>
        </row>
        <row r="148">
          <cell r="O148">
            <v>13</v>
          </cell>
        </row>
        <row r="149">
          <cell r="O149">
            <v>13</v>
          </cell>
        </row>
        <row r="150">
          <cell r="O150">
            <v>13</v>
          </cell>
        </row>
        <row r="151">
          <cell r="O151">
            <v>13</v>
          </cell>
        </row>
        <row r="152">
          <cell r="O152">
            <v>13</v>
          </cell>
        </row>
        <row r="153">
          <cell r="O153">
            <v>13</v>
          </cell>
        </row>
        <row r="154">
          <cell r="O154">
            <v>13</v>
          </cell>
        </row>
        <row r="155">
          <cell r="O155">
            <v>13</v>
          </cell>
        </row>
        <row r="156">
          <cell r="O156">
            <v>13</v>
          </cell>
        </row>
        <row r="157">
          <cell r="O157">
            <v>13</v>
          </cell>
        </row>
        <row r="158">
          <cell r="O158">
            <v>13</v>
          </cell>
        </row>
        <row r="159">
          <cell r="O159">
            <v>13</v>
          </cell>
        </row>
        <row r="160">
          <cell r="O160">
            <v>13</v>
          </cell>
        </row>
        <row r="161">
          <cell r="O161">
            <v>13</v>
          </cell>
        </row>
        <row r="162">
          <cell r="O162">
            <v>13</v>
          </cell>
        </row>
        <row r="163">
          <cell r="O163">
            <v>13</v>
          </cell>
        </row>
        <row r="164">
          <cell r="O164">
            <v>13</v>
          </cell>
        </row>
        <row r="165">
          <cell r="O165">
            <v>13</v>
          </cell>
        </row>
        <row r="166">
          <cell r="O166">
            <v>13</v>
          </cell>
        </row>
        <row r="167">
          <cell r="O167">
            <v>13</v>
          </cell>
        </row>
        <row r="168">
          <cell r="O168">
            <v>13</v>
          </cell>
        </row>
        <row r="169">
          <cell r="O169">
            <v>13</v>
          </cell>
        </row>
        <row r="170">
          <cell r="O170">
            <v>13</v>
          </cell>
        </row>
        <row r="171">
          <cell r="O171">
            <v>13</v>
          </cell>
        </row>
        <row r="172">
          <cell r="O172">
            <v>13</v>
          </cell>
        </row>
        <row r="173">
          <cell r="O173">
            <v>13</v>
          </cell>
        </row>
        <row r="174">
          <cell r="O174">
            <v>13</v>
          </cell>
        </row>
        <row r="175">
          <cell r="O175">
            <v>13</v>
          </cell>
        </row>
        <row r="176">
          <cell r="O176">
            <v>13</v>
          </cell>
        </row>
        <row r="177">
          <cell r="O177">
            <v>13</v>
          </cell>
        </row>
        <row r="178">
          <cell r="O178">
            <v>13</v>
          </cell>
        </row>
        <row r="179">
          <cell r="O179">
            <v>13</v>
          </cell>
        </row>
        <row r="180">
          <cell r="O180">
            <v>13</v>
          </cell>
        </row>
        <row r="181">
          <cell r="O181">
            <v>13</v>
          </cell>
        </row>
        <row r="182">
          <cell r="O182">
            <v>13</v>
          </cell>
        </row>
        <row r="183">
          <cell r="O183">
            <v>13</v>
          </cell>
        </row>
        <row r="184">
          <cell r="O184">
            <v>13</v>
          </cell>
        </row>
        <row r="185">
          <cell r="O185">
            <v>13</v>
          </cell>
        </row>
        <row r="186">
          <cell r="O186">
            <v>13</v>
          </cell>
        </row>
        <row r="187">
          <cell r="O187">
            <v>13</v>
          </cell>
        </row>
        <row r="188">
          <cell r="O188">
            <v>13</v>
          </cell>
        </row>
        <row r="189">
          <cell r="O189">
            <v>13</v>
          </cell>
        </row>
        <row r="190">
          <cell r="O190">
            <v>13</v>
          </cell>
        </row>
        <row r="191">
          <cell r="O191">
            <v>13</v>
          </cell>
        </row>
        <row r="192">
          <cell r="O192">
            <v>13</v>
          </cell>
        </row>
        <row r="193">
          <cell r="O193">
            <v>13</v>
          </cell>
        </row>
        <row r="194">
          <cell r="O194">
            <v>13</v>
          </cell>
        </row>
        <row r="195">
          <cell r="O195">
            <v>13</v>
          </cell>
        </row>
        <row r="196">
          <cell r="O196">
            <v>13</v>
          </cell>
        </row>
        <row r="197">
          <cell r="O197">
            <v>13</v>
          </cell>
        </row>
        <row r="198">
          <cell r="O198">
            <v>13</v>
          </cell>
        </row>
        <row r="199">
          <cell r="O199">
            <v>13</v>
          </cell>
        </row>
        <row r="200">
          <cell r="O200">
            <v>13</v>
          </cell>
        </row>
        <row r="201">
          <cell r="O201">
            <v>13</v>
          </cell>
        </row>
        <row r="202">
          <cell r="O202">
            <v>13</v>
          </cell>
        </row>
        <row r="203">
          <cell r="O203">
            <v>13</v>
          </cell>
        </row>
        <row r="204">
          <cell r="O204">
            <v>13</v>
          </cell>
        </row>
        <row r="205">
          <cell r="O205">
            <v>13</v>
          </cell>
        </row>
        <row r="206">
          <cell r="O206">
            <v>13</v>
          </cell>
        </row>
        <row r="207">
          <cell r="O207">
            <v>13</v>
          </cell>
        </row>
        <row r="208">
          <cell r="O208">
            <v>13</v>
          </cell>
        </row>
        <row r="209">
          <cell r="O209">
            <v>13</v>
          </cell>
        </row>
        <row r="210">
          <cell r="O210">
            <v>13</v>
          </cell>
        </row>
        <row r="211">
          <cell r="O211">
            <v>13</v>
          </cell>
        </row>
        <row r="212">
          <cell r="O212">
            <v>13</v>
          </cell>
        </row>
        <row r="213">
          <cell r="O213">
            <v>13</v>
          </cell>
        </row>
        <row r="214">
          <cell r="O214">
            <v>13</v>
          </cell>
        </row>
        <row r="215">
          <cell r="O215">
            <v>13</v>
          </cell>
        </row>
        <row r="216">
          <cell r="O216">
            <v>13</v>
          </cell>
        </row>
        <row r="217">
          <cell r="O217">
            <v>13</v>
          </cell>
        </row>
        <row r="218">
          <cell r="O218">
            <v>13</v>
          </cell>
        </row>
        <row r="219">
          <cell r="O219">
            <v>13</v>
          </cell>
        </row>
        <row r="220">
          <cell r="O220">
            <v>13</v>
          </cell>
        </row>
        <row r="221">
          <cell r="O221">
            <v>13</v>
          </cell>
        </row>
        <row r="222">
          <cell r="O222">
            <v>13</v>
          </cell>
        </row>
        <row r="223">
          <cell r="O223">
            <v>13</v>
          </cell>
        </row>
        <row r="224">
          <cell r="O224">
            <v>13</v>
          </cell>
        </row>
        <row r="225">
          <cell r="O225">
            <v>13</v>
          </cell>
        </row>
        <row r="226">
          <cell r="O226">
            <v>13</v>
          </cell>
        </row>
        <row r="227">
          <cell r="O227">
            <v>13</v>
          </cell>
        </row>
        <row r="228">
          <cell r="O228">
            <v>13</v>
          </cell>
        </row>
        <row r="229">
          <cell r="O229">
            <v>13</v>
          </cell>
        </row>
        <row r="230">
          <cell r="O230">
            <v>13</v>
          </cell>
        </row>
        <row r="231">
          <cell r="O231">
            <v>13</v>
          </cell>
        </row>
        <row r="232">
          <cell r="O232">
            <v>13</v>
          </cell>
        </row>
        <row r="233">
          <cell r="O233">
            <v>13</v>
          </cell>
        </row>
        <row r="234">
          <cell r="O234">
            <v>13</v>
          </cell>
        </row>
        <row r="235">
          <cell r="O235">
            <v>13</v>
          </cell>
        </row>
        <row r="236">
          <cell r="O236">
            <v>13</v>
          </cell>
        </row>
        <row r="237">
          <cell r="O237">
            <v>13</v>
          </cell>
        </row>
        <row r="238">
          <cell r="O238">
            <v>13</v>
          </cell>
        </row>
        <row r="239">
          <cell r="O239">
            <v>13</v>
          </cell>
        </row>
        <row r="240">
          <cell r="O240">
            <v>13</v>
          </cell>
        </row>
        <row r="241">
          <cell r="O241">
            <v>13</v>
          </cell>
        </row>
        <row r="242">
          <cell r="O242">
            <v>13</v>
          </cell>
        </row>
        <row r="243">
          <cell r="O243">
            <v>13</v>
          </cell>
        </row>
        <row r="244">
          <cell r="O244">
            <v>13</v>
          </cell>
        </row>
        <row r="245">
          <cell r="O245">
            <v>13</v>
          </cell>
        </row>
        <row r="246">
          <cell r="O246">
            <v>13</v>
          </cell>
        </row>
        <row r="247">
          <cell r="O247">
            <v>13</v>
          </cell>
        </row>
        <row r="248">
          <cell r="O248">
            <v>13</v>
          </cell>
        </row>
        <row r="249">
          <cell r="O249">
            <v>13</v>
          </cell>
        </row>
        <row r="250">
          <cell r="O250">
            <v>13</v>
          </cell>
        </row>
        <row r="251">
          <cell r="O251">
            <v>13</v>
          </cell>
        </row>
        <row r="252">
          <cell r="O252">
            <v>13</v>
          </cell>
        </row>
        <row r="253">
          <cell r="O253">
            <v>13</v>
          </cell>
        </row>
        <row r="254">
          <cell r="O254">
            <v>13</v>
          </cell>
        </row>
        <row r="255">
          <cell r="O255">
            <v>13</v>
          </cell>
        </row>
        <row r="256">
          <cell r="O256">
            <v>13</v>
          </cell>
        </row>
        <row r="257">
          <cell r="O257">
            <v>13</v>
          </cell>
        </row>
        <row r="258">
          <cell r="O258">
            <v>13</v>
          </cell>
        </row>
        <row r="259">
          <cell r="O259">
            <v>13</v>
          </cell>
        </row>
        <row r="260">
          <cell r="O260">
            <v>13</v>
          </cell>
        </row>
        <row r="261">
          <cell r="O261">
            <v>13</v>
          </cell>
        </row>
        <row r="262">
          <cell r="O262">
            <v>13</v>
          </cell>
        </row>
        <row r="263">
          <cell r="O263">
            <v>13</v>
          </cell>
        </row>
        <row r="264">
          <cell r="O264">
            <v>13</v>
          </cell>
        </row>
        <row r="265">
          <cell r="O265">
            <v>13</v>
          </cell>
        </row>
        <row r="266">
          <cell r="O266">
            <v>13</v>
          </cell>
        </row>
        <row r="267">
          <cell r="O267">
            <v>13</v>
          </cell>
        </row>
        <row r="268">
          <cell r="O268">
            <v>13</v>
          </cell>
        </row>
        <row r="269">
          <cell r="O269">
            <v>13</v>
          </cell>
        </row>
        <row r="270">
          <cell r="O270">
            <v>13</v>
          </cell>
        </row>
        <row r="271">
          <cell r="O271">
            <v>13</v>
          </cell>
        </row>
        <row r="272">
          <cell r="O272">
            <v>13</v>
          </cell>
        </row>
        <row r="273">
          <cell r="O273">
            <v>13</v>
          </cell>
        </row>
        <row r="274">
          <cell r="O274">
            <v>13</v>
          </cell>
        </row>
        <row r="275">
          <cell r="O275">
            <v>13</v>
          </cell>
        </row>
        <row r="276">
          <cell r="O276">
            <v>13</v>
          </cell>
        </row>
        <row r="277">
          <cell r="O277">
            <v>13</v>
          </cell>
        </row>
        <row r="278">
          <cell r="O278">
            <v>13</v>
          </cell>
        </row>
        <row r="279">
          <cell r="O279">
            <v>13</v>
          </cell>
        </row>
        <row r="280">
          <cell r="O280">
            <v>13</v>
          </cell>
        </row>
        <row r="281">
          <cell r="O281">
            <v>13</v>
          </cell>
        </row>
        <row r="282">
          <cell r="O282">
            <v>13</v>
          </cell>
        </row>
        <row r="283">
          <cell r="O283">
            <v>13</v>
          </cell>
        </row>
        <row r="284">
          <cell r="O284">
            <v>13</v>
          </cell>
        </row>
        <row r="285">
          <cell r="O285">
            <v>13</v>
          </cell>
        </row>
        <row r="286">
          <cell r="O286">
            <v>13</v>
          </cell>
        </row>
        <row r="287">
          <cell r="O287">
            <v>13</v>
          </cell>
        </row>
        <row r="288">
          <cell r="O288">
            <v>13</v>
          </cell>
        </row>
        <row r="289">
          <cell r="O289">
            <v>13</v>
          </cell>
        </row>
        <row r="290">
          <cell r="O290">
            <v>13</v>
          </cell>
        </row>
        <row r="291">
          <cell r="O291">
            <v>13</v>
          </cell>
        </row>
        <row r="292">
          <cell r="O292">
            <v>13</v>
          </cell>
        </row>
        <row r="293">
          <cell r="O293">
            <v>13</v>
          </cell>
        </row>
        <row r="294">
          <cell r="O294">
            <v>13</v>
          </cell>
        </row>
        <row r="295">
          <cell r="O295">
            <v>13</v>
          </cell>
        </row>
        <row r="296">
          <cell r="O296">
            <v>13</v>
          </cell>
        </row>
        <row r="297">
          <cell r="O297">
            <v>13</v>
          </cell>
        </row>
        <row r="298">
          <cell r="O298">
            <v>13</v>
          </cell>
        </row>
        <row r="299">
          <cell r="O299">
            <v>13</v>
          </cell>
        </row>
        <row r="300">
          <cell r="O300">
            <v>13</v>
          </cell>
        </row>
        <row r="301">
          <cell r="O301">
            <v>13</v>
          </cell>
        </row>
        <row r="302">
          <cell r="O302">
            <v>13</v>
          </cell>
        </row>
        <row r="303">
          <cell r="O303">
            <v>13</v>
          </cell>
        </row>
        <row r="304">
          <cell r="O304">
            <v>13</v>
          </cell>
        </row>
        <row r="305">
          <cell r="O305">
            <v>13</v>
          </cell>
        </row>
        <row r="306">
          <cell r="O306">
            <v>13</v>
          </cell>
        </row>
        <row r="307">
          <cell r="O307">
            <v>13</v>
          </cell>
        </row>
        <row r="308">
          <cell r="O308">
            <v>13</v>
          </cell>
        </row>
        <row r="309">
          <cell r="O309">
            <v>13</v>
          </cell>
        </row>
        <row r="310">
          <cell r="O310">
            <v>13</v>
          </cell>
        </row>
        <row r="311">
          <cell r="O311">
            <v>13</v>
          </cell>
        </row>
        <row r="312">
          <cell r="O312">
            <v>13</v>
          </cell>
        </row>
        <row r="313">
          <cell r="O313">
            <v>13</v>
          </cell>
        </row>
        <row r="314">
          <cell r="O314">
            <v>13</v>
          </cell>
        </row>
        <row r="315">
          <cell r="O315">
            <v>13</v>
          </cell>
        </row>
        <row r="316">
          <cell r="O316">
            <v>13</v>
          </cell>
        </row>
        <row r="317">
          <cell r="O317">
            <v>13</v>
          </cell>
        </row>
        <row r="318">
          <cell r="O318">
            <v>13</v>
          </cell>
        </row>
        <row r="319">
          <cell r="O319">
            <v>13</v>
          </cell>
        </row>
        <row r="320">
          <cell r="O320">
            <v>13</v>
          </cell>
        </row>
        <row r="321">
          <cell r="O321">
            <v>13</v>
          </cell>
        </row>
        <row r="322">
          <cell r="O322">
            <v>13</v>
          </cell>
        </row>
        <row r="323">
          <cell r="O323">
            <v>13</v>
          </cell>
        </row>
        <row r="324">
          <cell r="O324">
            <v>13</v>
          </cell>
        </row>
        <row r="325">
          <cell r="O325">
            <v>13</v>
          </cell>
        </row>
        <row r="326">
          <cell r="O326">
            <v>13</v>
          </cell>
        </row>
        <row r="327">
          <cell r="O327">
            <v>13</v>
          </cell>
        </row>
        <row r="328">
          <cell r="O328">
            <v>13</v>
          </cell>
        </row>
        <row r="329">
          <cell r="O329">
            <v>13</v>
          </cell>
        </row>
        <row r="330">
          <cell r="O330">
            <v>13</v>
          </cell>
        </row>
        <row r="331">
          <cell r="O331">
            <v>13</v>
          </cell>
        </row>
        <row r="332">
          <cell r="O332">
            <v>13</v>
          </cell>
        </row>
        <row r="333">
          <cell r="O333">
            <v>13</v>
          </cell>
        </row>
        <row r="334">
          <cell r="O334">
            <v>13</v>
          </cell>
        </row>
        <row r="335">
          <cell r="O335">
            <v>13</v>
          </cell>
        </row>
        <row r="336">
          <cell r="O336">
            <v>13</v>
          </cell>
        </row>
        <row r="337">
          <cell r="O337">
            <v>13</v>
          </cell>
        </row>
        <row r="338">
          <cell r="O338">
            <v>13</v>
          </cell>
        </row>
        <row r="339">
          <cell r="O339">
            <v>13</v>
          </cell>
        </row>
        <row r="340">
          <cell r="O340">
            <v>13</v>
          </cell>
        </row>
        <row r="341">
          <cell r="O341">
            <v>13</v>
          </cell>
        </row>
        <row r="342">
          <cell r="O342">
            <v>13</v>
          </cell>
        </row>
        <row r="343">
          <cell r="O343">
            <v>13</v>
          </cell>
        </row>
        <row r="344">
          <cell r="O344">
            <v>13</v>
          </cell>
        </row>
        <row r="345">
          <cell r="O345">
            <v>13</v>
          </cell>
        </row>
        <row r="346">
          <cell r="O346">
            <v>13</v>
          </cell>
        </row>
        <row r="347">
          <cell r="O347">
            <v>13</v>
          </cell>
        </row>
        <row r="348">
          <cell r="O348">
            <v>13</v>
          </cell>
        </row>
        <row r="349">
          <cell r="O349">
            <v>13</v>
          </cell>
        </row>
        <row r="350">
          <cell r="O350">
            <v>13</v>
          </cell>
        </row>
        <row r="351">
          <cell r="O351">
            <v>13</v>
          </cell>
        </row>
        <row r="352">
          <cell r="O352">
            <v>13</v>
          </cell>
        </row>
        <row r="353">
          <cell r="O353">
            <v>13</v>
          </cell>
        </row>
        <row r="354">
          <cell r="O354">
            <v>13</v>
          </cell>
        </row>
        <row r="355">
          <cell r="O355">
            <v>13</v>
          </cell>
        </row>
        <row r="356">
          <cell r="O356">
            <v>13</v>
          </cell>
        </row>
        <row r="357">
          <cell r="O357">
            <v>13</v>
          </cell>
        </row>
        <row r="358">
          <cell r="O358">
            <v>13</v>
          </cell>
        </row>
        <row r="359">
          <cell r="O359">
            <v>13</v>
          </cell>
        </row>
        <row r="360">
          <cell r="O360">
            <v>13</v>
          </cell>
        </row>
        <row r="361">
          <cell r="O361">
            <v>13</v>
          </cell>
        </row>
        <row r="362">
          <cell r="O362">
            <v>13</v>
          </cell>
        </row>
        <row r="363">
          <cell r="O363">
            <v>13</v>
          </cell>
        </row>
        <row r="364">
          <cell r="O364">
            <v>13</v>
          </cell>
        </row>
        <row r="365">
          <cell r="O365">
            <v>13</v>
          </cell>
        </row>
        <row r="366">
          <cell r="O366">
            <v>13</v>
          </cell>
        </row>
        <row r="367">
          <cell r="O367">
            <v>13</v>
          </cell>
        </row>
        <row r="368">
          <cell r="O368">
            <v>13</v>
          </cell>
        </row>
        <row r="369">
          <cell r="O369">
            <v>13</v>
          </cell>
        </row>
        <row r="370">
          <cell r="O370">
            <v>13</v>
          </cell>
        </row>
        <row r="371">
          <cell r="O371">
            <v>13</v>
          </cell>
        </row>
        <row r="372">
          <cell r="O372">
            <v>13</v>
          </cell>
        </row>
        <row r="373">
          <cell r="O373">
            <v>13</v>
          </cell>
        </row>
        <row r="374">
          <cell r="O374">
            <v>13</v>
          </cell>
        </row>
        <row r="375">
          <cell r="O375">
            <v>13</v>
          </cell>
        </row>
        <row r="376">
          <cell r="O376">
            <v>13</v>
          </cell>
        </row>
        <row r="377">
          <cell r="O377">
            <v>13</v>
          </cell>
        </row>
        <row r="378">
          <cell r="O378">
            <v>13</v>
          </cell>
        </row>
        <row r="379">
          <cell r="O379">
            <v>13</v>
          </cell>
        </row>
        <row r="380">
          <cell r="O380">
            <v>13</v>
          </cell>
        </row>
        <row r="381">
          <cell r="O381">
            <v>13</v>
          </cell>
        </row>
        <row r="382">
          <cell r="O382">
            <v>13</v>
          </cell>
        </row>
        <row r="383">
          <cell r="O383">
            <v>13</v>
          </cell>
        </row>
        <row r="384">
          <cell r="O384">
            <v>13</v>
          </cell>
        </row>
        <row r="385">
          <cell r="O385">
            <v>13</v>
          </cell>
        </row>
        <row r="386">
          <cell r="O386">
            <v>13</v>
          </cell>
        </row>
        <row r="387">
          <cell r="O387">
            <v>13</v>
          </cell>
        </row>
        <row r="388">
          <cell r="O388">
            <v>13</v>
          </cell>
        </row>
        <row r="389">
          <cell r="O389">
            <v>13</v>
          </cell>
        </row>
        <row r="390">
          <cell r="O390">
            <v>13</v>
          </cell>
        </row>
        <row r="391">
          <cell r="O391">
            <v>13</v>
          </cell>
        </row>
        <row r="392">
          <cell r="O392">
            <v>13</v>
          </cell>
        </row>
        <row r="393">
          <cell r="O393">
            <v>13</v>
          </cell>
        </row>
        <row r="394">
          <cell r="O394">
            <v>13</v>
          </cell>
        </row>
        <row r="395">
          <cell r="O395">
            <v>13</v>
          </cell>
        </row>
        <row r="396">
          <cell r="O396">
            <v>13</v>
          </cell>
        </row>
        <row r="397">
          <cell r="O397">
            <v>13</v>
          </cell>
        </row>
        <row r="398">
          <cell r="O398">
            <v>13</v>
          </cell>
        </row>
        <row r="399">
          <cell r="O399">
            <v>13</v>
          </cell>
        </row>
        <row r="400">
          <cell r="O400">
            <v>13</v>
          </cell>
        </row>
        <row r="401">
          <cell r="O401">
            <v>13</v>
          </cell>
        </row>
        <row r="402">
          <cell r="O402">
            <v>13</v>
          </cell>
        </row>
        <row r="403">
          <cell r="O403">
            <v>13</v>
          </cell>
        </row>
        <row r="404">
          <cell r="O404">
            <v>13</v>
          </cell>
        </row>
        <row r="405">
          <cell r="O405">
            <v>13</v>
          </cell>
        </row>
        <row r="406">
          <cell r="O406">
            <v>13</v>
          </cell>
        </row>
        <row r="407">
          <cell r="O407">
            <v>13</v>
          </cell>
        </row>
        <row r="408">
          <cell r="O408">
            <v>13</v>
          </cell>
        </row>
        <row r="409">
          <cell r="O409">
            <v>13</v>
          </cell>
        </row>
        <row r="410">
          <cell r="O410">
            <v>13</v>
          </cell>
        </row>
        <row r="411">
          <cell r="O411">
            <v>13</v>
          </cell>
        </row>
        <row r="412">
          <cell r="O412">
            <v>13</v>
          </cell>
        </row>
        <row r="413">
          <cell r="O413">
            <v>13</v>
          </cell>
        </row>
        <row r="414">
          <cell r="O414">
            <v>13</v>
          </cell>
        </row>
        <row r="415">
          <cell r="O415">
            <v>13</v>
          </cell>
        </row>
        <row r="416">
          <cell r="O416">
            <v>13</v>
          </cell>
        </row>
        <row r="417">
          <cell r="O417">
            <v>13</v>
          </cell>
        </row>
        <row r="418">
          <cell r="O418">
            <v>13</v>
          </cell>
        </row>
        <row r="419">
          <cell r="O419">
            <v>13</v>
          </cell>
        </row>
        <row r="420">
          <cell r="O420">
            <v>13</v>
          </cell>
        </row>
        <row r="421">
          <cell r="O421">
            <v>13</v>
          </cell>
        </row>
        <row r="422">
          <cell r="O422">
            <v>13</v>
          </cell>
        </row>
        <row r="423">
          <cell r="O423">
            <v>13</v>
          </cell>
        </row>
        <row r="424">
          <cell r="O424">
            <v>13</v>
          </cell>
        </row>
        <row r="425">
          <cell r="O425">
            <v>13</v>
          </cell>
        </row>
        <row r="426">
          <cell r="O426">
            <v>13</v>
          </cell>
        </row>
        <row r="427">
          <cell r="O427">
            <v>13</v>
          </cell>
        </row>
        <row r="428">
          <cell r="O428">
            <v>13</v>
          </cell>
        </row>
        <row r="429">
          <cell r="O429">
            <v>13</v>
          </cell>
        </row>
        <row r="430">
          <cell r="O430">
            <v>13</v>
          </cell>
        </row>
        <row r="431">
          <cell r="O431">
            <v>13</v>
          </cell>
        </row>
        <row r="432">
          <cell r="O432">
            <v>13</v>
          </cell>
        </row>
        <row r="433">
          <cell r="O433">
            <v>13</v>
          </cell>
        </row>
        <row r="434">
          <cell r="O434">
            <v>13</v>
          </cell>
        </row>
        <row r="435">
          <cell r="O435">
            <v>13</v>
          </cell>
        </row>
        <row r="436">
          <cell r="O436">
            <v>13</v>
          </cell>
        </row>
        <row r="437">
          <cell r="O437">
            <v>13</v>
          </cell>
        </row>
        <row r="438">
          <cell r="O438">
            <v>13</v>
          </cell>
        </row>
        <row r="439">
          <cell r="O439">
            <v>13</v>
          </cell>
        </row>
        <row r="440">
          <cell r="O440">
            <v>13</v>
          </cell>
        </row>
        <row r="441">
          <cell r="O441">
            <v>13</v>
          </cell>
        </row>
        <row r="442">
          <cell r="O442">
            <v>13</v>
          </cell>
        </row>
        <row r="443">
          <cell r="O443">
            <v>13</v>
          </cell>
        </row>
        <row r="444">
          <cell r="O444">
            <v>13</v>
          </cell>
        </row>
        <row r="445">
          <cell r="O445">
            <v>13</v>
          </cell>
        </row>
        <row r="446">
          <cell r="O446">
            <v>13</v>
          </cell>
        </row>
        <row r="447">
          <cell r="O447">
            <v>13</v>
          </cell>
        </row>
        <row r="448">
          <cell r="O448">
            <v>13</v>
          </cell>
        </row>
        <row r="449">
          <cell r="O449">
            <v>13</v>
          </cell>
        </row>
        <row r="450">
          <cell r="O450">
            <v>13</v>
          </cell>
        </row>
        <row r="451">
          <cell r="O451">
            <v>13</v>
          </cell>
        </row>
        <row r="452">
          <cell r="O452">
            <v>13</v>
          </cell>
        </row>
        <row r="453">
          <cell r="O453">
            <v>13</v>
          </cell>
        </row>
        <row r="454">
          <cell r="O454">
            <v>13</v>
          </cell>
        </row>
        <row r="455">
          <cell r="O455">
            <v>13</v>
          </cell>
        </row>
        <row r="456">
          <cell r="O456">
            <v>13</v>
          </cell>
        </row>
        <row r="457">
          <cell r="O457">
            <v>13</v>
          </cell>
        </row>
        <row r="458">
          <cell r="O458">
            <v>13</v>
          </cell>
        </row>
        <row r="459">
          <cell r="O459">
            <v>13</v>
          </cell>
        </row>
        <row r="460">
          <cell r="O460">
            <v>13</v>
          </cell>
        </row>
        <row r="461">
          <cell r="O461">
            <v>13</v>
          </cell>
        </row>
        <row r="462">
          <cell r="O462">
            <v>13</v>
          </cell>
        </row>
        <row r="463">
          <cell r="O463">
            <v>13</v>
          </cell>
        </row>
        <row r="464">
          <cell r="O464">
            <v>13</v>
          </cell>
        </row>
        <row r="465">
          <cell r="O465">
            <v>13</v>
          </cell>
        </row>
        <row r="466">
          <cell r="O466">
            <v>13</v>
          </cell>
        </row>
        <row r="467">
          <cell r="O467">
            <v>13</v>
          </cell>
        </row>
        <row r="468">
          <cell r="O468">
            <v>13</v>
          </cell>
        </row>
        <row r="469">
          <cell r="O469">
            <v>13</v>
          </cell>
        </row>
        <row r="470">
          <cell r="O470">
            <v>13</v>
          </cell>
        </row>
        <row r="471">
          <cell r="O471">
            <v>13</v>
          </cell>
        </row>
        <row r="472">
          <cell r="O472">
            <v>13</v>
          </cell>
        </row>
        <row r="473">
          <cell r="O473">
            <v>13</v>
          </cell>
        </row>
        <row r="474">
          <cell r="O474">
            <v>13</v>
          </cell>
        </row>
        <row r="475">
          <cell r="O475">
            <v>13</v>
          </cell>
        </row>
        <row r="476">
          <cell r="O476">
            <v>13</v>
          </cell>
        </row>
        <row r="477">
          <cell r="O477">
            <v>13</v>
          </cell>
        </row>
        <row r="478">
          <cell r="O478">
            <v>20</v>
          </cell>
        </row>
        <row r="479">
          <cell r="O479">
            <v>20</v>
          </cell>
        </row>
        <row r="480">
          <cell r="O480">
            <v>20</v>
          </cell>
        </row>
        <row r="481">
          <cell r="O481">
            <v>20</v>
          </cell>
        </row>
        <row r="482">
          <cell r="O482">
            <v>20</v>
          </cell>
        </row>
        <row r="483">
          <cell r="O483">
            <v>20</v>
          </cell>
        </row>
        <row r="484">
          <cell r="O484">
            <v>20</v>
          </cell>
        </row>
        <row r="485">
          <cell r="O485">
            <v>20</v>
          </cell>
        </row>
        <row r="486">
          <cell r="O486">
            <v>20</v>
          </cell>
        </row>
        <row r="487">
          <cell r="O487">
            <v>20</v>
          </cell>
        </row>
        <row r="488">
          <cell r="O488">
            <v>20</v>
          </cell>
        </row>
        <row r="489">
          <cell r="O489">
            <v>20</v>
          </cell>
        </row>
        <row r="490">
          <cell r="O490">
            <v>20</v>
          </cell>
        </row>
        <row r="491">
          <cell r="O491">
            <v>20</v>
          </cell>
        </row>
        <row r="492">
          <cell r="O492">
            <v>20</v>
          </cell>
        </row>
        <row r="493">
          <cell r="O493">
            <v>20</v>
          </cell>
        </row>
        <row r="494">
          <cell r="O494">
            <v>20</v>
          </cell>
        </row>
        <row r="495">
          <cell r="O495">
            <v>20</v>
          </cell>
        </row>
        <row r="496">
          <cell r="O496">
            <v>20</v>
          </cell>
        </row>
        <row r="497">
          <cell r="O497">
            <v>20</v>
          </cell>
        </row>
        <row r="498">
          <cell r="O498">
            <v>20</v>
          </cell>
        </row>
        <row r="499">
          <cell r="O499">
            <v>20</v>
          </cell>
        </row>
        <row r="500">
          <cell r="O500">
            <v>20</v>
          </cell>
        </row>
        <row r="501">
          <cell r="O501">
            <v>20</v>
          </cell>
        </row>
        <row r="502">
          <cell r="O502">
            <v>20</v>
          </cell>
        </row>
        <row r="503">
          <cell r="O503">
            <v>20</v>
          </cell>
        </row>
        <row r="504">
          <cell r="O504">
            <v>20</v>
          </cell>
        </row>
        <row r="505">
          <cell r="O505">
            <v>20</v>
          </cell>
        </row>
        <row r="506">
          <cell r="O506">
            <v>20</v>
          </cell>
        </row>
        <row r="507">
          <cell r="O507">
            <v>20</v>
          </cell>
        </row>
        <row r="508">
          <cell r="O508">
            <v>20</v>
          </cell>
        </row>
        <row r="509">
          <cell r="O509">
            <v>20</v>
          </cell>
        </row>
        <row r="510">
          <cell r="O510">
            <v>20</v>
          </cell>
        </row>
        <row r="511">
          <cell r="O511">
            <v>20</v>
          </cell>
        </row>
        <row r="512">
          <cell r="O512">
            <v>20</v>
          </cell>
        </row>
        <row r="513">
          <cell r="O513">
            <v>20</v>
          </cell>
        </row>
        <row r="514">
          <cell r="O514">
            <v>20</v>
          </cell>
        </row>
        <row r="515">
          <cell r="O515">
            <v>20</v>
          </cell>
        </row>
        <row r="516">
          <cell r="O516">
            <v>20</v>
          </cell>
        </row>
        <row r="517">
          <cell r="O517">
            <v>20</v>
          </cell>
        </row>
        <row r="518">
          <cell r="O518">
            <v>20</v>
          </cell>
        </row>
        <row r="519">
          <cell r="O519">
            <v>20</v>
          </cell>
        </row>
        <row r="520">
          <cell r="O520">
            <v>20</v>
          </cell>
        </row>
        <row r="521">
          <cell r="O521">
            <v>20</v>
          </cell>
        </row>
        <row r="522">
          <cell r="O522">
            <v>20</v>
          </cell>
        </row>
        <row r="523">
          <cell r="O523">
            <v>20</v>
          </cell>
        </row>
        <row r="524">
          <cell r="O524">
            <v>20</v>
          </cell>
        </row>
        <row r="525">
          <cell r="O525">
            <v>20</v>
          </cell>
        </row>
        <row r="526">
          <cell r="O526">
            <v>20</v>
          </cell>
        </row>
        <row r="527">
          <cell r="O527">
            <v>20</v>
          </cell>
        </row>
        <row r="528">
          <cell r="O528">
            <v>20</v>
          </cell>
        </row>
        <row r="529">
          <cell r="O529">
            <v>20</v>
          </cell>
        </row>
        <row r="530">
          <cell r="O530">
            <v>20</v>
          </cell>
        </row>
        <row r="531">
          <cell r="O531">
            <v>20</v>
          </cell>
        </row>
        <row r="532">
          <cell r="O532">
            <v>20</v>
          </cell>
        </row>
        <row r="533">
          <cell r="O533">
            <v>20</v>
          </cell>
        </row>
        <row r="534">
          <cell r="O534">
            <v>20</v>
          </cell>
        </row>
        <row r="535">
          <cell r="O535">
            <v>20</v>
          </cell>
        </row>
        <row r="536">
          <cell r="O536">
            <v>20</v>
          </cell>
        </row>
        <row r="537">
          <cell r="O537">
            <v>20</v>
          </cell>
        </row>
        <row r="538">
          <cell r="O538">
            <v>20</v>
          </cell>
        </row>
        <row r="539">
          <cell r="O539">
            <v>20</v>
          </cell>
        </row>
        <row r="540">
          <cell r="O540">
            <v>20</v>
          </cell>
        </row>
        <row r="541">
          <cell r="O541">
            <v>20</v>
          </cell>
        </row>
        <row r="542">
          <cell r="O542">
            <v>20</v>
          </cell>
        </row>
        <row r="543">
          <cell r="O543">
            <v>20</v>
          </cell>
        </row>
        <row r="544">
          <cell r="O544">
            <v>20</v>
          </cell>
        </row>
        <row r="545">
          <cell r="O545">
            <v>20</v>
          </cell>
        </row>
        <row r="546">
          <cell r="O546">
            <v>20</v>
          </cell>
        </row>
        <row r="547">
          <cell r="O547">
            <v>20</v>
          </cell>
        </row>
        <row r="548">
          <cell r="O548">
            <v>20</v>
          </cell>
        </row>
        <row r="549">
          <cell r="O549">
            <v>20</v>
          </cell>
        </row>
        <row r="550">
          <cell r="O550">
            <v>20</v>
          </cell>
        </row>
        <row r="551">
          <cell r="O551">
            <v>20</v>
          </cell>
        </row>
        <row r="552">
          <cell r="O552">
            <v>20</v>
          </cell>
        </row>
        <row r="553">
          <cell r="O553">
            <v>20</v>
          </cell>
        </row>
        <row r="554">
          <cell r="O554">
            <v>20</v>
          </cell>
        </row>
        <row r="555">
          <cell r="O555">
            <v>20</v>
          </cell>
        </row>
        <row r="556">
          <cell r="O556">
            <v>20</v>
          </cell>
        </row>
        <row r="557">
          <cell r="O557">
            <v>20</v>
          </cell>
        </row>
        <row r="558">
          <cell r="O558">
            <v>20</v>
          </cell>
        </row>
        <row r="559">
          <cell r="O559">
            <v>20</v>
          </cell>
        </row>
        <row r="560">
          <cell r="O560">
            <v>20</v>
          </cell>
        </row>
        <row r="561">
          <cell r="O561">
            <v>20</v>
          </cell>
        </row>
        <row r="562">
          <cell r="O562">
            <v>20</v>
          </cell>
        </row>
        <row r="563">
          <cell r="O563">
            <v>20</v>
          </cell>
        </row>
        <row r="564">
          <cell r="O564">
            <v>26</v>
          </cell>
        </row>
        <row r="565">
          <cell r="O565">
            <v>26</v>
          </cell>
        </row>
        <row r="566">
          <cell r="O566">
            <v>26</v>
          </cell>
        </row>
        <row r="567">
          <cell r="O567">
            <v>26</v>
          </cell>
        </row>
        <row r="568">
          <cell r="O568">
            <v>26</v>
          </cell>
        </row>
        <row r="569">
          <cell r="O569">
            <v>26</v>
          </cell>
        </row>
        <row r="570">
          <cell r="O570">
            <v>26</v>
          </cell>
        </row>
        <row r="571">
          <cell r="O571">
            <v>26</v>
          </cell>
        </row>
        <row r="572">
          <cell r="O572">
            <v>26</v>
          </cell>
        </row>
        <row r="573">
          <cell r="O573">
            <v>26</v>
          </cell>
        </row>
        <row r="574">
          <cell r="O574">
            <v>26</v>
          </cell>
        </row>
        <row r="575">
          <cell r="O575">
            <v>26</v>
          </cell>
        </row>
        <row r="576">
          <cell r="O576">
            <v>28</v>
          </cell>
        </row>
        <row r="577">
          <cell r="O577">
            <v>28</v>
          </cell>
        </row>
        <row r="578">
          <cell r="O578">
            <v>28</v>
          </cell>
        </row>
        <row r="579">
          <cell r="O579">
            <v>28</v>
          </cell>
        </row>
        <row r="580">
          <cell r="O580">
            <v>28</v>
          </cell>
        </row>
        <row r="581">
          <cell r="O581">
            <v>28</v>
          </cell>
        </row>
        <row r="582">
          <cell r="O582">
            <v>28</v>
          </cell>
        </row>
        <row r="583">
          <cell r="O583">
            <v>28</v>
          </cell>
        </row>
        <row r="584">
          <cell r="O584">
            <v>28</v>
          </cell>
        </row>
        <row r="585">
          <cell r="O585">
            <v>28</v>
          </cell>
        </row>
        <row r="586">
          <cell r="O586">
            <v>28</v>
          </cell>
        </row>
        <row r="587">
          <cell r="O587">
            <v>28</v>
          </cell>
        </row>
        <row r="588">
          <cell r="O588">
            <v>28</v>
          </cell>
        </row>
        <row r="589">
          <cell r="O589">
            <v>28</v>
          </cell>
        </row>
        <row r="590">
          <cell r="O590">
            <v>28</v>
          </cell>
        </row>
        <row r="591">
          <cell r="O591">
            <v>28</v>
          </cell>
        </row>
        <row r="592">
          <cell r="O592">
            <v>28</v>
          </cell>
        </row>
        <row r="593">
          <cell r="O593">
            <v>40</v>
          </cell>
        </row>
        <row r="594">
          <cell r="O594">
            <v>40</v>
          </cell>
        </row>
        <row r="595">
          <cell r="O595">
            <v>40</v>
          </cell>
        </row>
        <row r="596">
          <cell r="O596">
            <v>40</v>
          </cell>
        </row>
        <row r="597">
          <cell r="O597">
            <v>40</v>
          </cell>
        </row>
        <row r="598">
          <cell r="O598">
            <v>40</v>
          </cell>
        </row>
        <row r="599">
          <cell r="O599">
            <v>40</v>
          </cell>
        </row>
        <row r="600">
          <cell r="O600">
            <v>40</v>
          </cell>
        </row>
        <row r="601">
          <cell r="O601">
            <v>40</v>
          </cell>
        </row>
        <row r="602">
          <cell r="O602">
            <v>40</v>
          </cell>
        </row>
        <row r="603">
          <cell r="O603">
            <v>40</v>
          </cell>
        </row>
        <row r="604">
          <cell r="O604">
            <v>40</v>
          </cell>
        </row>
        <row r="605">
          <cell r="O605">
            <v>40</v>
          </cell>
        </row>
        <row r="606">
          <cell r="O606">
            <v>40</v>
          </cell>
        </row>
        <row r="607">
          <cell r="O607">
            <v>40</v>
          </cell>
        </row>
        <row r="608">
          <cell r="O608">
            <v>40</v>
          </cell>
        </row>
        <row r="609">
          <cell r="O609">
            <v>40</v>
          </cell>
        </row>
        <row r="610">
          <cell r="O610">
            <v>40</v>
          </cell>
        </row>
        <row r="611">
          <cell r="O611">
            <v>40</v>
          </cell>
        </row>
        <row r="612">
          <cell r="O612">
            <v>40</v>
          </cell>
        </row>
        <row r="615">
          <cell r="O615">
            <v>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10100-A01</v>
          </cell>
        </row>
      </sheetData>
      <sheetData sheetId="17">
        <row r="2">
          <cell r="A2" t="str">
            <v>12100-A01</v>
          </cell>
        </row>
      </sheetData>
      <sheetData sheetId="18"/>
      <sheetData sheetId="19"/>
      <sheetData sheetId="20">
        <row r="2">
          <cell r="A2" t="str">
            <v>15200-A01</v>
          </cell>
        </row>
      </sheetData>
      <sheetData sheetId="21">
        <row r="2">
          <cell r="A2" t="str">
            <v>16100-A01</v>
          </cell>
        </row>
      </sheetData>
      <sheetData sheetId="22"/>
      <sheetData sheetId="23">
        <row r="2">
          <cell r="A2" t="str">
            <v>21100-A01</v>
          </cell>
        </row>
      </sheetData>
      <sheetData sheetId="24">
        <row r="2">
          <cell r="A2" t="str">
            <v>22100-A01</v>
          </cell>
        </row>
      </sheetData>
      <sheetData sheetId="25">
        <row r="2">
          <cell r="A2" t="str">
            <v>23220-A01</v>
          </cell>
        </row>
      </sheetData>
      <sheetData sheetId="26"/>
      <sheetData sheetId="27">
        <row r="2">
          <cell r="A2" t="str">
            <v>25100-A01</v>
          </cell>
        </row>
      </sheetData>
      <sheetData sheetId="28">
        <row r="2">
          <cell r="A2" t="str">
            <v>26100-A01</v>
          </cell>
        </row>
      </sheetData>
      <sheetData sheetId="29">
        <row r="2">
          <cell r="A2" t="str">
            <v>27100-A01</v>
          </cell>
        </row>
      </sheetData>
      <sheetData sheetId="30"/>
      <sheetData sheetId="31"/>
      <sheetData sheetId="32">
        <row r="2">
          <cell r="A2" t="str">
            <v>30100-G07</v>
          </cell>
        </row>
      </sheetData>
      <sheetData sheetId="33">
        <row r="2">
          <cell r="A2" t="str">
            <v>30120-G07</v>
          </cell>
        </row>
      </sheetData>
      <sheetData sheetId="34">
        <row r="2">
          <cell r="A2" t="str">
            <v>30140-G07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2">
          <cell r="A2" t="str">
            <v>10100-A01</v>
          </cell>
        </row>
      </sheetData>
      <sheetData sheetId="50"/>
      <sheetData sheetId="51"/>
      <sheetData sheetId="52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van Rickards" refreshedDate="44214.573509953705" createdVersion="3" refreshedVersion="6" recordCount="33" xr:uid="{00000000-000A-0000-FFFF-FFFF18000000}">
  <cacheSource type="worksheet">
    <worksheetSource ref="A1:B65536" sheet="GLCat"/>
  </cacheSource>
  <cacheFields count="2">
    <cacheField name="ACCTGRPCOD" numFmtId="0">
      <sharedItems containsBlank="1" count="34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m/>
        <s v="33" u="1"/>
      </sharedItems>
    </cacheField>
    <cacheField name="ACCTGRPDES" numFmtId="0">
      <sharedItems containsBlank="1" count="29">
        <s v="Revenue"/>
        <s v="Direct Costs-Property"/>
        <s v="Direct Costs-Vineyards"/>
        <s v="Direct Costs-Media"/>
        <s v="Other Income"/>
        <s v="Interest Income"/>
        <s v="Wages &amp; Salaries"/>
        <s v="Management Fees"/>
        <s v="Administration &amp; General"/>
        <s v="IT &amp; Communications"/>
        <s v="Human Resources"/>
        <s v="Sales &amp; Marketing"/>
        <s v="Repair &amp; Maintenance"/>
        <s v="Property Cost"/>
        <s v="Depreciation &amp; Amortisation"/>
        <s v="Financing Cost"/>
        <s v="Extra Ordinary Expenses"/>
        <s v="Capital loss"/>
        <s v="Income Tax"/>
        <s v="Cash at bank"/>
        <s v="Receivables"/>
        <s v="Other"/>
        <s v="Property Plant &amp; Equipment"/>
        <s v="Intercompany"/>
        <s v="Creditors &amp; Borrowings"/>
        <s v="Provisions"/>
        <s v="Equity"/>
        <m/>
        <s v="Div7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6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rowGrandTotals="0" colGrandTotals="0" itemPrintTitles="1" createdVersion="3" indent="0" compact="0" compactData="0" gridDropZones="1">
  <location ref="A1:H34" firstHeaderRow="2" firstDataRow="2" firstDataCol="2"/>
  <pivotFields count="2">
    <pivotField axis="axisRow" compact="0" outline="0" subtotalTop="0" showAll="0" includeNewItemsInFilter="1" sortType="ascending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33"/>
        <item h="1" x="32"/>
      </items>
    </pivotField>
    <pivotField axis="axisRow" compact="0" outline="0" subtotalTop="0" showAll="0" includeNewItemsInFilter="1" defaultSubtotal="0">
      <items count="29">
        <item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m="1" x="28"/>
      </items>
    </pivotField>
  </pivotFields>
  <rowFields count="2">
    <field x="0"/>
    <field x="1"/>
  </rowFields>
  <rowItems count="32">
    <i>
      <x/>
      <x v="1"/>
    </i>
    <i>
      <x v="1"/>
      <x v="2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1"/>
    </i>
    <i>
      <x v="11"/>
      <x v="12"/>
    </i>
    <i>
      <x v="12"/>
      <x v="13"/>
    </i>
    <i>
      <x v="13"/>
      <x v="14"/>
    </i>
    <i>
      <x v="14"/>
      <x v="15"/>
    </i>
    <i>
      <x v="15"/>
      <x v="16"/>
    </i>
    <i>
      <x v="16"/>
      <x v="17"/>
    </i>
    <i>
      <x v="17"/>
      <x v="18"/>
    </i>
    <i>
      <x v="18"/>
      <x v="19"/>
    </i>
    <i>
      <x v="19"/>
      <x v="20"/>
    </i>
    <i>
      <x v="20"/>
      <x v="21"/>
    </i>
    <i>
      <x v="21"/>
      <x v="22"/>
    </i>
    <i>
      <x v="22"/>
      <x v="23"/>
    </i>
    <i>
      <x v="23"/>
      <x v="24"/>
    </i>
    <i>
      <x v="24"/>
      <x v="22"/>
    </i>
    <i>
      <x v="25"/>
      <x v="25"/>
    </i>
    <i>
      <x v="26"/>
      <x v="26"/>
    </i>
    <i>
      <x v="27"/>
      <x v="22"/>
    </i>
    <i>
      <x v="28"/>
      <x v="25"/>
    </i>
    <i>
      <x v="29"/>
      <x v="24"/>
    </i>
    <i>
      <x v="30"/>
      <x v="22"/>
    </i>
    <i>
      <x v="31"/>
      <x v="27"/>
    </i>
  </rowItems>
  <colItems count="1">
    <i/>
  </colItem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0.emf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ontrol" Target="../activeX/activeX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T472"/>
  <sheetViews>
    <sheetView topLeftCell="BB1" zoomScale="80" workbookViewId="0">
      <selection activeCell="AV2" sqref="AV2"/>
    </sheetView>
  </sheetViews>
  <sheetFormatPr defaultRowHeight="12.75" x14ac:dyDescent="0.2"/>
  <cols>
    <col min="1" max="1" width="14.85546875" bestFit="1" customWidth="1"/>
    <col min="2" max="2" width="42.7109375" bestFit="1" customWidth="1"/>
    <col min="3" max="3" width="14.140625" customWidth="1"/>
    <col min="4" max="4" width="14.28515625" customWidth="1"/>
    <col min="5" max="5" width="17" bestFit="1" customWidth="1"/>
    <col min="6" max="6" width="7" customWidth="1"/>
    <col min="7" max="7" width="18.42578125" customWidth="1"/>
    <col min="8" max="16" width="13.7109375" customWidth="1"/>
    <col min="17" max="17" width="11.7109375" customWidth="1"/>
    <col min="18" max="18" width="10.85546875" bestFit="1" customWidth="1"/>
    <col min="19" max="19" width="13.7109375" bestFit="1" customWidth="1"/>
    <col min="20" max="20" width="16.28515625" bestFit="1" customWidth="1"/>
    <col min="21" max="21" width="11.5703125" customWidth="1"/>
    <col min="22" max="22" width="11.5703125" bestFit="1" customWidth="1"/>
    <col min="23" max="24" width="11.5703125" customWidth="1"/>
    <col min="25" max="25" width="11.5703125" style="179" customWidth="1"/>
    <col min="26" max="27" width="11.5703125" customWidth="1"/>
    <col min="28" max="28" width="11.5703125" bestFit="1" customWidth="1"/>
    <col min="29" max="29" width="11.5703125" customWidth="1"/>
    <col min="30" max="30" width="11.5703125" bestFit="1" customWidth="1"/>
    <col min="31" max="33" width="11.5703125" customWidth="1"/>
    <col min="34" max="46" width="12.140625" bestFit="1" customWidth="1"/>
    <col min="47" max="47" width="11.5703125" style="179" customWidth="1"/>
    <col min="48" max="51" width="11.5703125" customWidth="1"/>
    <col min="52" max="52" width="12.7109375" bestFit="1" customWidth="1"/>
    <col min="53" max="58" width="11.5703125" customWidth="1"/>
    <col min="59" max="59" width="11.5703125" bestFit="1" customWidth="1"/>
    <col min="60" max="60" width="14.140625" bestFit="1" customWidth="1"/>
    <col min="61" max="63" width="15.5703125" bestFit="1" customWidth="1"/>
    <col min="64" max="64" width="13.85546875" bestFit="1" customWidth="1"/>
    <col min="65" max="65" width="43" bestFit="1" customWidth="1"/>
    <col min="66" max="66" width="15.28515625" bestFit="1" customWidth="1"/>
    <col min="67" max="67" width="13.7109375" bestFit="1" customWidth="1"/>
    <col min="68" max="68" width="12.28515625" bestFit="1" customWidth="1"/>
    <col min="69" max="69" width="13.7109375" bestFit="1" customWidth="1"/>
    <col min="70" max="70" width="8.140625" customWidth="1"/>
    <col min="72" max="72" width="16.5703125" bestFit="1" customWidth="1"/>
  </cols>
  <sheetData>
    <row r="1" spans="1:72" ht="13.5" thickBot="1" x14ac:dyDescent="0.25">
      <c r="A1" s="1" t="s">
        <v>20</v>
      </c>
      <c r="B1" s="1" t="s">
        <v>127</v>
      </c>
      <c r="C1" s="1" t="s">
        <v>370</v>
      </c>
      <c r="D1" s="1" t="s">
        <v>371</v>
      </c>
      <c r="E1" s="1" t="s">
        <v>372</v>
      </c>
      <c r="F1" s="1" t="s">
        <v>69</v>
      </c>
      <c r="G1" s="1" t="s">
        <v>21</v>
      </c>
      <c r="H1" s="1" t="s">
        <v>134</v>
      </c>
      <c r="I1" s="1" t="s">
        <v>135</v>
      </c>
      <c r="J1" s="1" t="s">
        <v>136</v>
      </c>
      <c r="K1" s="1" t="s">
        <v>137</v>
      </c>
      <c r="L1" s="1" t="s">
        <v>138</v>
      </c>
      <c r="M1" s="1" t="s">
        <v>139</v>
      </c>
      <c r="N1" s="1" t="s">
        <v>140</v>
      </c>
      <c r="O1" s="1" t="s">
        <v>141</v>
      </c>
      <c r="P1" s="1" t="s">
        <v>142</v>
      </c>
      <c r="Q1" s="1" t="s">
        <v>373</v>
      </c>
      <c r="R1" s="1" t="s">
        <v>70</v>
      </c>
      <c r="S1" s="1" t="s">
        <v>531</v>
      </c>
      <c r="T1" s="1" t="s">
        <v>130</v>
      </c>
      <c r="U1" s="1" t="s">
        <v>71</v>
      </c>
      <c r="V1" s="1" t="s">
        <v>72</v>
      </c>
      <c r="W1" s="1" t="s">
        <v>73</v>
      </c>
      <c r="X1" s="1" t="s">
        <v>74</v>
      </c>
      <c r="Y1" s="1" t="s">
        <v>75</v>
      </c>
      <c r="Z1" s="1" t="s">
        <v>76</v>
      </c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  <c r="AK1" s="1" t="s">
        <v>87</v>
      </c>
      <c r="AL1" s="1" t="s">
        <v>88</v>
      </c>
      <c r="AM1" s="1" t="s">
        <v>89</v>
      </c>
      <c r="AN1" s="1" t="s">
        <v>90</v>
      </c>
      <c r="AO1" s="1" t="s">
        <v>91</v>
      </c>
      <c r="AP1" s="1" t="s">
        <v>92</v>
      </c>
      <c r="AQ1" s="1" t="s">
        <v>93</v>
      </c>
      <c r="AR1" s="1" t="s">
        <v>94</v>
      </c>
      <c r="AS1" s="1" t="s">
        <v>95</v>
      </c>
      <c r="AT1" s="1" t="s">
        <v>96</v>
      </c>
      <c r="AU1" s="1" t="s">
        <v>97</v>
      </c>
      <c r="AV1" s="1" t="s">
        <v>98</v>
      </c>
      <c r="AW1" s="1" t="s">
        <v>99</v>
      </c>
      <c r="AX1" s="1" t="s">
        <v>100</v>
      </c>
      <c r="AY1" s="1" t="s">
        <v>101</v>
      </c>
      <c r="AZ1" s="1" t="s">
        <v>102</v>
      </c>
      <c r="BA1" s="1" t="s">
        <v>103</v>
      </c>
      <c r="BB1" s="1" t="s">
        <v>104</v>
      </c>
      <c r="BC1" s="1" t="s">
        <v>105</v>
      </c>
      <c r="BD1" s="1" t="s">
        <v>106</v>
      </c>
      <c r="BE1" s="1" t="s">
        <v>107</v>
      </c>
      <c r="BF1" s="1" t="s">
        <v>108</v>
      </c>
      <c r="BG1" s="1" t="s">
        <v>109</v>
      </c>
      <c r="BH1" s="1" t="s">
        <v>182</v>
      </c>
      <c r="BI1" s="1" t="s">
        <v>22</v>
      </c>
      <c r="BJ1" s="1" t="s">
        <v>23</v>
      </c>
      <c r="BK1" s="1" t="s">
        <v>24</v>
      </c>
      <c r="BL1" s="1" t="s">
        <v>183</v>
      </c>
      <c r="BM1" s="1" t="s">
        <v>128</v>
      </c>
      <c r="BN1" s="1" t="s">
        <v>110</v>
      </c>
      <c r="BO1" s="1" t="s">
        <v>374</v>
      </c>
      <c r="BP1" s="1" t="s">
        <v>144</v>
      </c>
      <c r="BQ1" s="1" t="s">
        <v>375</v>
      </c>
      <c r="BR1" s="1" t="s">
        <v>376</v>
      </c>
      <c r="BS1" s="1" t="s">
        <v>377</v>
      </c>
      <c r="BT1" s="1" t="s">
        <v>129</v>
      </c>
    </row>
    <row r="2" spans="1:72" x14ac:dyDescent="0.2">
      <c r="A2" t="s">
        <v>619</v>
      </c>
      <c r="B2" t="s">
        <v>620</v>
      </c>
      <c r="C2" t="s">
        <v>621</v>
      </c>
      <c r="D2">
        <f>IF(TYPE="R",40,IF(ISNA(INDEX(Categories!D:E,MATCH(GROUPTYPE,Categories!D:D,0),2)),0,INDEX(Categories!D:E,MATCH(GROUPTYPE,Categories!D:D,0),2)))</f>
        <v>8</v>
      </c>
      <c r="E2" t="str">
        <f>IF(TYPE="R","Retained Earnings",IF(ISNA(INDEX(Categories!D:F,MATCH(GLCATCODE,Categories!E:E,0),3)),0,INDEX(Categories!D:F,MATCH(GLCATCODE,Categories!E:E,0),3)))</f>
        <v>Revenue</v>
      </c>
      <c r="F2" t="s">
        <v>238</v>
      </c>
      <c r="G2" t="s">
        <v>581</v>
      </c>
      <c r="H2" t="s">
        <v>622</v>
      </c>
      <c r="I2" t="s">
        <v>623</v>
      </c>
      <c r="J2" t="s">
        <v>624</v>
      </c>
      <c r="K2" t="s">
        <v>624</v>
      </c>
      <c r="L2" t="s">
        <v>624</v>
      </c>
      <c r="M2" t="s">
        <v>624</v>
      </c>
      <c r="N2" t="s">
        <v>624</v>
      </c>
      <c r="O2" t="s">
        <v>624</v>
      </c>
      <c r="P2" t="s">
        <v>624</v>
      </c>
      <c r="Q2" t="s">
        <v>625</v>
      </c>
      <c r="R2" t="s">
        <v>626</v>
      </c>
      <c r="S2">
        <f>IFERROR(VLOOKUP(ACCOUNTEXSEG,Sheet6!$A$2:$C$4000,3,TRUE),0)</f>
        <v>0</v>
      </c>
      <c r="T2">
        <f>IF(ACCTTYPE="I",0,OPENBALN)</f>
        <v>0</v>
      </c>
      <c r="U2">
        <v>0</v>
      </c>
      <c r="V2">
        <v>0</v>
      </c>
      <c r="W2">
        <v>0</v>
      </c>
      <c r="X2">
        <v>0</v>
      </c>
      <c r="Y2" s="179">
        <v>0</v>
      </c>
      <c r="Z2">
        <v>0</v>
      </c>
      <c r="AA2">
        <v>0</v>
      </c>
      <c r="AB2">
        <v>-194090.6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-194090.6</v>
      </c>
      <c r="AP2">
        <v>0</v>
      </c>
      <c r="AQ2">
        <v>0</v>
      </c>
      <c r="AR2">
        <v>0</v>
      </c>
      <c r="AS2">
        <v>0</v>
      </c>
      <c r="AT2">
        <v>0</v>
      </c>
      <c r="AU2" s="179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 t="s">
        <v>627</v>
      </c>
      <c r="BN2">
        <v>20190701</v>
      </c>
      <c r="BO2">
        <v>-194090.6</v>
      </c>
      <c r="BP2" t="s">
        <v>238</v>
      </c>
      <c r="BQ2">
        <v>0</v>
      </c>
      <c r="BR2">
        <v>2020</v>
      </c>
      <c r="BS2" t="s">
        <v>115</v>
      </c>
      <c r="BT2">
        <v>-194090.6</v>
      </c>
    </row>
    <row r="3" spans="1:72" x14ac:dyDescent="0.2">
      <c r="A3" t="s">
        <v>628</v>
      </c>
      <c r="B3" t="s">
        <v>629</v>
      </c>
      <c r="C3" t="s">
        <v>621</v>
      </c>
      <c r="D3">
        <f>IF(TYPE="R",40,IF(ISNA(INDEX(Categories!D:E,MATCH(GROUPTYPE,Categories!D:D,0),2)),0,INDEX(Categories!D:E,MATCH(GROUPTYPE,Categories!D:D,0),2)))</f>
        <v>8</v>
      </c>
      <c r="E3" t="str">
        <f>IF(TYPE="R","Retained Earnings",IF(ISNA(INDEX(Categories!D:F,MATCH(GLCATCODE,Categories!E:E,0),3)),0,INDEX(Categories!D:F,MATCH(GLCATCODE,Categories!E:E,0),3)))</f>
        <v>Revenue</v>
      </c>
      <c r="F3" t="s">
        <v>238</v>
      </c>
      <c r="G3" t="s">
        <v>582</v>
      </c>
      <c r="H3" t="s">
        <v>630</v>
      </c>
      <c r="I3" t="s">
        <v>623</v>
      </c>
      <c r="J3" t="s">
        <v>624</v>
      </c>
      <c r="K3" t="s">
        <v>624</v>
      </c>
      <c r="L3" t="s">
        <v>624</v>
      </c>
      <c r="M3" t="s">
        <v>624</v>
      </c>
      <c r="N3" t="s">
        <v>624</v>
      </c>
      <c r="O3" t="s">
        <v>624</v>
      </c>
      <c r="P3" t="s">
        <v>624</v>
      </c>
      <c r="Q3" t="s">
        <v>625</v>
      </c>
      <c r="R3" t="s">
        <v>626</v>
      </c>
      <c r="S3">
        <f>IFERROR(VLOOKUP(ACCOUNTEXSEG,Sheet6!$A$2:$C$4000,3,TRUE),0)</f>
        <v>0</v>
      </c>
      <c r="T3">
        <f>IF(ACCTTYPE="I",0,OPENBALN)</f>
        <v>0</v>
      </c>
      <c r="U3">
        <v>0</v>
      </c>
      <c r="V3">
        <v>0</v>
      </c>
      <c r="W3">
        <v>0</v>
      </c>
      <c r="X3">
        <v>0</v>
      </c>
      <c r="Y3" s="179">
        <v>0</v>
      </c>
      <c r="Z3">
        <v>-142877.25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 s="179">
        <v>0</v>
      </c>
      <c r="AV3">
        <v>0</v>
      </c>
      <c r="AW3">
        <v>0</v>
      </c>
      <c r="AX3">
        <v>0</v>
      </c>
      <c r="AY3">
        <v>0</v>
      </c>
      <c r="AZ3">
        <v>-16355.53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-2725.9216660000002</v>
      </c>
      <c r="BI3">
        <v>0</v>
      </c>
      <c r="BJ3">
        <v>0</v>
      </c>
      <c r="BK3">
        <v>0</v>
      </c>
      <c r="BL3">
        <v>0</v>
      </c>
      <c r="BM3" t="s">
        <v>627</v>
      </c>
      <c r="BN3">
        <v>20190701</v>
      </c>
      <c r="BO3">
        <v>0</v>
      </c>
      <c r="BP3" t="s">
        <v>238</v>
      </c>
      <c r="BQ3">
        <v>0</v>
      </c>
      <c r="BR3">
        <v>2020</v>
      </c>
      <c r="BS3" t="s">
        <v>115</v>
      </c>
      <c r="BT3">
        <v>0</v>
      </c>
    </row>
    <row r="4" spans="1:72" x14ac:dyDescent="0.2">
      <c r="A4" t="s">
        <v>631</v>
      </c>
      <c r="B4" t="s">
        <v>632</v>
      </c>
      <c r="C4" t="s">
        <v>633</v>
      </c>
      <c r="D4">
        <f>IF(TYPE="R",40,IF(ISNA(INDEX(Categories!D:E,MATCH(GROUPTYPE,Categories!D:D,0),2)),0,INDEX(Categories!D:E,MATCH(GROUPTYPE,Categories!D:D,0),2)))</f>
        <v>20</v>
      </c>
      <c r="E4" t="str">
        <f>IF(TYPE="R","Retained Earnings",IF(ISNA(INDEX(Categories!D:F,MATCH(GLCATCODE,Categories!E:E,0),3)),0,INDEX(Categories!D:F,MATCH(GLCATCODE,Categories!E:E,0),3)))</f>
        <v>Current Assets</v>
      </c>
      <c r="F4" t="s">
        <v>239</v>
      </c>
      <c r="G4" t="s">
        <v>601</v>
      </c>
      <c r="H4" t="s">
        <v>634</v>
      </c>
      <c r="I4" t="s">
        <v>623</v>
      </c>
      <c r="J4" t="s">
        <v>624</v>
      </c>
      <c r="K4" t="s">
        <v>624</v>
      </c>
      <c r="L4" t="s">
        <v>624</v>
      </c>
      <c r="M4" t="s">
        <v>624</v>
      </c>
      <c r="N4" t="s">
        <v>624</v>
      </c>
      <c r="O4" t="s">
        <v>624</v>
      </c>
      <c r="P4" t="s">
        <v>624</v>
      </c>
      <c r="Q4" t="s">
        <v>625</v>
      </c>
      <c r="R4" t="s">
        <v>635</v>
      </c>
      <c r="S4">
        <f>IFERROR(VLOOKUP(ACCOUNTEXSEG,Sheet6!$A$2:$C$4000,3,TRUE),0)</f>
        <v>0</v>
      </c>
      <c r="T4">
        <f>IF(ACCTTYPE="I",0,OPENBALN)</f>
        <v>16355.53</v>
      </c>
      <c r="U4">
        <v>0</v>
      </c>
      <c r="V4">
        <v>0</v>
      </c>
      <c r="W4">
        <v>0</v>
      </c>
      <c r="X4">
        <v>0</v>
      </c>
      <c r="Y4" s="179">
        <v>0</v>
      </c>
      <c r="Z4">
        <v>126521.72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 s="179">
        <v>0</v>
      </c>
      <c r="AV4">
        <v>0</v>
      </c>
      <c r="AW4">
        <v>0</v>
      </c>
      <c r="AX4">
        <v>0</v>
      </c>
      <c r="AY4">
        <v>0</v>
      </c>
      <c r="AZ4">
        <v>16355.53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3271.1060000000002</v>
      </c>
      <c r="BI4">
        <v>0</v>
      </c>
      <c r="BJ4">
        <v>0</v>
      </c>
      <c r="BK4">
        <v>0</v>
      </c>
      <c r="BL4">
        <v>0</v>
      </c>
      <c r="BM4" t="s">
        <v>627</v>
      </c>
      <c r="BN4">
        <v>20190701</v>
      </c>
      <c r="BO4">
        <v>142877.25</v>
      </c>
      <c r="BP4" t="s">
        <v>239</v>
      </c>
      <c r="BQ4">
        <v>16355.53</v>
      </c>
      <c r="BR4">
        <v>2020</v>
      </c>
      <c r="BS4" t="s">
        <v>359</v>
      </c>
      <c r="BT4">
        <v>142877.25</v>
      </c>
    </row>
    <row r="5" spans="1:72" x14ac:dyDescent="0.2">
      <c r="A5" t="s">
        <v>636</v>
      </c>
      <c r="B5" t="s">
        <v>637</v>
      </c>
      <c r="C5" t="s">
        <v>638</v>
      </c>
      <c r="D5">
        <f>IF(TYPE="R",40,IF(ISNA(INDEX(Categories!D:E,MATCH(GROUPTYPE,Categories!D:D,0),2)),0,INDEX(Categories!D:E,MATCH(GROUPTYPE,Categories!D:D,0),2)))</f>
        <v>26</v>
      </c>
      <c r="E5" t="str">
        <f>IF(TYPE="R","Retained Earnings",IF(ISNA(INDEX(Categories!D:F,MATCH(GLCATCODE,Categories!E:E,0),3)),0,INDEX(Categories!D:F,MATCH(GLCATCODE,Categories!E:E,0),3)))</f>
        <v>Other Assets</v>
      </c>
      <c r="F5" t="s">
        <v>239</v>
      </c>
      <c r="G5" t="s">
        <v>602</v>
      </c>
      <c r="H5" t="s">
        <v>639</v>
      </c>
      <c r="I5" t="s">
        <v>640</v>
      </c>
      <c r="J5" t="s">
        <v>624</v>
      </c>
      <c r="K5" t="s">
        <v>624</v>
      </c>
      <c r="L5" t="s">
        <v>624</v>
      </c>
      <c r="M5" t="s">
        <v>624</v>
      </c>
      <c r="N5" t="s">
        <v>624</v>
      </c>
      <c r="O5" t="s">
        <v>624</v>
      </c>
      <c r="P5" t="s">
        <v>624</v>
      </c>
      <c r="Q5" t="s">
        <v>625</v>
      </c>
      <c r="R5" t="s">
        <v>635</v>
      </c>
      <c r="S5">
        <f>IFERROR(VLOOKUP(ACCOUNTEXSEG,Sheet6!$A$2:$C$4000,3,TRUE),0)</f>
        <v>10460903.76</v>
      </c>
      <c r="T5">
        <f>IF(ACCTTYPE="I",0,OPENBALN)</f>
        <v>12020283.890000001</v>
      </c>
      <c r="U5">
        <v>0</v>
      </c>
      <c r="V5">
        <v>0</v>
      </c>
      <c r="W5">
        <v>0</v>
      </c>
      <c r="X5">
        <v>0</v>
      </c>
      <c r="Y5" s="179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 s="179">
        <v>0</v>
      </c>
      <c r="AV5">
        <v>0</v>
      </c>
      <c r="AW5">
        <v>0</v>
      </c>
      <c r="AX5">
        <v>0</v>
      </c>
      <c r="AY5">
        <v>0</v>
      </c>
      <c r="AZ5">
        <v>1559380.13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2404056.7779999999</v>
      </c>
      <c r="BI5">
        <v>0</v>
      </c>
      <c r="BJ5">
        <v>0</v>
      </c>
      <c r="BK5">
        <v>0</v>
      </c>
      <c r="BL5">
        <v>0</v>
      </c>
      <c r="BM5" t="s">
        <v>627</v>
      </c>
      <c r="BN5">
        <v>20190701</v>
      </c>
      <c r="BO5">
        <v>12020283.890000001</v>
      </c>
      <c r="BP5" t="s">
        <v>239</v>
      </c>
      <c r="BQ5">
        <v>12020283.890000001</v>
      </c>
      <c r="BR5">
        <v>2020</v>
      </c>
      <c r="BS5" t="s">
        <v>362</v>
      </c>
      <c r="BT5">
        <v>12020283.890000001</v>
      </c>
    </row>
    <row r="6" spans="1:72" x14ac:dyDescent="0.2">
      <c r="A6" t="s">
        <v>641</v>
      </c>
      <c r="B6" t="s">
        <v>642</v>
      </c>
      <c r="C6" t="s">
        <v>638</v>
      </c>
      <c r="D6">
        <f>IF(TYPE="R",40,IF(ISNA(INDEX(Categories!D:E,MATCH(GROUPTYPE,Categories!D:D,0),2)),0,INDEX(Categories!D:E,MATCH(GROUPTYPE,Categories!D:D,0),2)))</f>
        <v>26</v>
      </c>
      <c r="E6" t="str">
        <f>IF(TYPE="R","Retained Earnings",IF(ISNA(INDEX(Categories!D:F,MATCH(GLCATCODE,Categories!E:E,0),3)),0,INDEX(Categories!D:F,MATCH(GLCATCODE,Categories!E:E,0),3)))</f>
        <v>Other Assets</v>
      </c>
      <c r="F6" t="s">
        <v>239</v>
      </c>
      <c r="G6" t="s">
        <v>603</v>
      </c>
      <c r="H6" t="s">
        <v>643</v>
      </c>
      <c r="I6" t="s">
        <v>640</v>
      </c>
      <c r="J6" t="s">
        <v>624</v>
      </c>
      <c r="K6" t="s">
        <v>624</v>
      </c>
      <c r="L6" t="s">
        <v>624</v>
      </c>
      <c r="M6" t="s">
        <v>624</v>
      </c>
      <c r="N6" t="s">
        <v>624</v>
      </c>
      <c r="O6" t="s">
        <v>624</v>
      </c>
      <c r="P6" t="s">
        <v>624</v>
      </c>
      <c r="Q6" t="s">
        <v>625</v>
      </c>
      <c r="R6" t="s">
        <v>635</v>
      </c>
      <c r="S6">
        <f>IFERROR(VLOOKUP(ACCOUNTEXSEG,Sheet6!$A$2:$C$4000,3,TRUE),0)</f>
        <v>0</v>
      </c>
      <c r="T6">
        <f>IF(ACCTTYPE="I",0,OPENBALN)</f>
        <v>0</v>
      </c>
      <c r="U6">
        <v>0</v>
      </c>
      <c r="V6">
        <v>0</v>
      </c>
      <c r="W6">
        <v>0</v>
      </c>
      <c r="X6">
        <v>0</v>
      </c>
      <c r="Y6" s="179">
        <v>0</v>
      </c>
      <c r="Z6">
        <v>16355.53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 s="179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 t="s">
        <v>627</v>
      </c>
      <c r="BN6">
        <v>20190701</v>
      </c>
      <c r="BO6">
        <v>16355.53</v>
      </c>
      <c r="BP6" t="s">
        <v>239</v>
      </c>
      <c r="BQ6">
        <v>0</v>
      </c>
      <c r="BR6">
        <v>2020</v>
      </c>
      <c r="BS6" t="s">
        <v>362</v>
      </c>
      <c r="BT6">
        <v>16355.53</v>
      </c>
    </row>
    <row r="7" spans="1:72" x14ac:dyDescent="0.2">
      <c r="A7" t="s">
        <v>440</v>
      </c>
      <c r="B7" t="s">
        <v>644</v>
      </c>
      <c r="C7" t="s">
        <v>645</v>
      </c>
      <c r="D7">
        <f>IF(TYPE="R",40,IF(ISNA(INDEX(Categories!D:E,MATCH(GROUPTYPE,Categories!D:D,0),2)),0,INDEX(Categories!D:E,MATCH(GROUPTYPE,Categories!D:D,0),2)))</f>
        <v>28</v>
      </c>
      <c r="E7" t="str">
        <f>IF(TYPE="R","Retained Earnings",IF(ISNA(INDEX(Categories!D:F,MATCH(GLCATCODE,Categories!E:E,0),3)),0,INDEX(Categories!D:F,MATCH(GLCATCODE,Categories!E:E,0),3)))</f>
        <v>Current Liabilities</v>
      </c>
      <c r="F7" t="s">
        <v>239</v>
      </c>
      <c r="G7" t="s">
        <v>604</v>
      </c>
      <c r="H7" t="s">
        <v>646</v>
      </c>
      <c r="I7" t="s">
        <v>647</v>
      </c>
      <c r="J7" t="s">
        <v>624</v>
      </c>
      <c r="K7" t="s">
        <v>624</v>
      </c>
      <c r="L7" t="s">
        <v>624</v>
      </c>
      <c r="M7" t="s">
        <v>624</v>
      </c>
      <c r="N7" t="s">
        <v>624</v>
      </c>
      <c r="O7" t="s">
        <v>624</v>
      </c>
      <c r="P7" t="s">
        <v>624</v>
      </c>
      <c r="Q7" t="s">
        <v>625</v>
      </c>
      <c r="R7" t="s">
        <v>626</v>
      </c>
      <c r="S7">
        <f>IFERROR(VLOOKUP(ACCOUNTEXSEG,Sheet6!$A$2:$C$4000,3,TRUE),0)</f>
        <v>-10460903.76</v>
      </c>
      <c r="T7">
        <f>IF(ACCTTYPE="I",0,OPENBALN)</f>
        <v>-12020283.890000001</v>
      </c>
      <c r="U7">
        <v>0</v>
      </c>
      <c r="V7">
        <v>0</v>
      </c>
      <c r="W7">
        <v>0</v>
      </c>
      <c r="X7">
        <v>0</v>
      </c>
      <c r="Y7" s="179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 s="179">
        <v>0</v>
      </c>
      <c r="AV7">
        <v>0</v>
      </c>
      <c r="AW7">
        <v>0</v>
      </c>
      <c r="AX7">
        <v>0</v>
      </c>
      <c r="AY7">
        <v>0</v>
      </c>
      <c r="AZ7">
        <v>-1559380.13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-2404056.7779999999</v>
      </c>
      <c r="BI7">
        <v>0</v>
      </c>
      <c r="BJ7">
        <v>0</v>
      </c>
      <c r="BK7">
        <v>0</v>
      </c>
      <c r="BL7">
        <v>0</v>
      </c>
      <c r="BM7" t="s">
        <v>627</v>
      </c>
      <c r="BN7">
        <v>20190701</v>
      </c>
      <c r="BO7">
        <v>-12020283.890000001</v>
      </c>
      <c r="BP7" t="s">
        <v>239</v>
      </c>
      <c r="BQ7">
        <v>-12020283.890000001</v>
      </c>
      <c r="BR7">
        <v>2020</v>
      </c>
      <c r="BS7" t="s">
        <v>367</v>
      </c>
      <c r="BT7">
        <v>-12020283.890000001</v>
      </c>
    </row>
    <row r="8" spans="1:72" x14ac:dyDescent="0.2">
      <c r="A8" t="s">
        <v>541</v>
      </c>
      <c r="B8" t="s">
        <v>648</v>
      </c>
      <c r="C8" t="s">
        <v>645</v>
      </c>
      <c r="D8">
        <f>IF(TYPE="R",40,IF(ISNA(INDEX(Categories!D:E,MATCH(GROUPTYPE,Categories!D:D,0),2)),0,INDEX(Categories!D:E,MATCH(GROUPTYPE,Categories!D:D,0),2)))</f>
        <v>28</v>
      </c>
      <c r="E8" t="str">
        <f>IF(TYPE="R","Retained Earnings",IF(ISNA(INDEX(Categories!D:F,MATCH(GLCATCODE,Categories!E:E,0),3)),0,INDEX(Categories!D:F,MATCH(GLCATCODE,Categories!E:E,0),3)))</f>
        <v>Current Liabilities</v>
      </c>
      <c r="F8" t="s">
        <v>239</v>
      </c>
      <c r="G8" t="s">
        <v>605</v>
      </c>
      <c r="H8" t="s">
        <v>646</v>
      </c>
      <c r="I8" t="s">
        <v>649</v>
      </c>
      <c r="J8" t="s">
        <v>624</v>
      </c>
      <c r="K8" t="s">
        <v>624</v>
      </c>
      <c r="L8" t="s">
        <v>624</v>
      </c>
      <c r="M8" t="s">
        <v>624</v>
      </c>
      <c r="N8" t="s">
        <v>624</v>
      </c>
      <c r="O8" t="s">
        <v>624</v>
      </c>
      <c r="P8" t="s">
        <v>624</v>
      </c>
      <c r="Q8" t="s">
        <v>625</v>
      </c>
      <c r="R8" t="s">
        <v>626</v>
      </c>
      <c r="S8">
        <f>IFERROR(VLOOKUP(ACCOUNTEXSEG,Sheet6!$A$2:$C$4000,3,TRUE),0)</f>
        <v>0</v>
      </c>
      <c r="T8">
        <f>IF(ACCTTYPE="I",0,OPENBALN)</f>
        <v>0</v>
      </c>
      <c r="U8">
        <v>0</v>
      </c>
      <c r="V8">
        <v>0</v>
      </c>
      <c r="W8">
        <v>0</v>
      </c>
      <c r="X8">
        <v>0</v>
      </c>
      <c r="Y8" s="179">
        <v>0</v>
      </c>
      <c r="Z8">
        <v>0</v>
      </c>
      <c r="AA8">
        <v>0</v>
      </c>
      <c r="AB8">
        <v>194090.6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 s="179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 t="s">
        <v>627</v>
      </c>
      <c r="BN8">
        <v>20190701</v>
      </c>
      <c r="BO8">
        <v>194090.6</v>
      </c>
      <c r="BP8" t="s">
        <v>239</v>
      </c>
      <c r="BQ8">
        <v>0</v>
      </c>
      <c r="BR8">
        <v>2020</v>
      </c>
      <c r="BS8" t="s">
        <v>367</v>
      </c>
      <c r="BT8">
        <v>194090.6</v>
      </c>
    </row>
    <row r="9" spans="1:72" x14ac:dyDescent="0.2">
      <c r="A9" t="s">
        <v>545</v>
      </c>
      <c r="B9" t="s">
        <v>650</v>
      </c>
      <c r="C9" t="s">
        <v>651</v>
      </c>
      <c r="D9">
        <f>IF(TYPE="R",40,IF(ISNA(INDEX(Categories!D:E,MATCH(GROUPTYPE,Categories!D:D,0),2)),0,INDEX(Categories!D:E,MATCH(GROUPTYPE,Categories!D:D,0),2)))</f>
        <v>40</v>
      </c>
      <c r="E9" t="str">
        <f>IF(TYPE="R","Retained Earnings",IF(ISNA(INDEX(Categories!D:F,MATCH(GLCATCODE,Categories!E:E,0),3)),0,INDEX(Categories!D:F,MATCH(GLCATCODE,Categories!E:E,0),3)))</f>
        <v>Retained Earnings</v>
      </c>
      <c r="F9" t="s">
        <v>202</v>
      </c>
      <c r="G9" t="s">
        <v>606</v>
      </c>
      <c r="H9" t="s">
        <v>652</v>
      </c>
      <c r="I9" t="s">
        <v>653</v>
      </c>
      <c r="J9" t="s">
        <v>624</v>
      </c>
      <c r="K9" t="s">
        <v>624</v>
      </c>
      <c r="L9" t="s">
        <v>624</v>
      </c>
      <c r="M9" t="s">
        <v>624</v>
      </c>
      <c r="N9" t="s">
        <v>624</v>
      </c>
      <c r="O9" t="s">
        <v>624</v>
      </c>
      <c r="P9" t="s">
        <v>624</v>
      </c>
      <c r="Q9" t="s">
        <v>625</v>
      </c>
      <c r="R9" t="s">
        <v>626</v>
      </c>
      <c r="S9">
        <f>IFERROR(VLOOKUP(ACCOUNTEXSEG,Sheet6!$A$2:$C$4000,3,TRUE),0)</f>
        <v>0</v>
      </c>
      <c r="T9">
        <f>IF(ACCTTYPE="I",0,OPENBALN)</f>
        <v>-16355.53</v>
      </c>
      <c r="U9">
        <v>0</v>
      </c>
      <c r="V9">
        <v>0</v>
      </c>
      <c r="W9">
        <v>0</v>
      </c>
      <c r="X9">
        <v>0</v>
      </c>
      <c r="Y9" s="17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 s="17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 t="s">
        <v>627</v>
      </c>
      <c r="BN9">
        <v>20190701</v>
      </c>
      <c r="BO9">
        <v>-159232.78</v>
      </c>
      <c r="BP9" t="s">
        <v>202</v>
      </c>
      <c r="BQ9">
        <v>-16355.53</v>
      </c>
      <c r="BR9">
        <v>2020</v>
      </c>
      <c r="BS9" t="s">
        <v>369</v>
      </c>
      <c r="BT9">
        <v>-159232.78</v>
      </c>
    </row>
    <row r="472" spans="72:72" s="179" customFormat="1" x14ac:dyDescent="0.2">
      <c r="BT472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outlinePr summaryBelow="0"/>
  </sheetPr>
  <dimension ref="A1:IV166"/>
  <sheetViews>
    <sheetView showGridLines="0" workbookViewId="0">
      <pane ySplit="5" topLeftCell="A6" activePane="bottomLeft" state="frozen"/>
      <selection pane="bottomLeft"/>
    </sheetView>
  </sheetViews>
  <sheetFormatPr defaultRowHeight="12.75" outlineLevelRow="1" x14ac:dyDescent="0.2"/>
  <cols>
    <col min="1" max="1" width="1.28515625" style="155" customWidth="1"/>
    <col min="2" max="2" width="2.7109375" style="155" customWidth="1"/>
    <col min="3" max="3" width="113.28515625" style="155" customWidth="1"/>
    <col min="4" max="4" width="1.42578125" style="155" customWidth="1"/>
    <col min="5" max="51" width="9.140625" style="155"/>
    <col min="52" max="52" width="9.140625" style="156"/>
    <col min="53" max="16384" width="9.140625" style="155"/>
  </cols>
  <sheetData>
    <row r="1" spans="2:4" s="153" customFormat="1" ht="6.75" customHeight="1" x14ac:dyDescent="0.2"/>
    <row r="2" spans="2:4" s="154" customFormat="1" ht="69.75" customHeight="1" x14ac:dyDescent="0.2">
      <c r="B2" s="153"/>
      <c r="C2" s="153"/>
      <c r="D2" s="153"/>
    </row>
    <row r="3" spans="2:4" s="154" customFormat="1" ht="114" customHeight="1" x14ac:dyDescent="0.25">
      <c r="B3" s="153"/>
      <c r="C3" s="171" t="s">
        <v>353</v>
      </c>
      <c r="D3" s="153"/>
    </row>
    <row r="4" spans="2:4" ht="18" customHeight="1" x14ac:dyDescent="0.25">
      <c r="B4" s="153"/>
      <c r="C4" s="158"/>
      <c r="D4" s="153"/>
    </row>
    <row r="5" spans="2:4" ht="6" customHeight="1" x14ac:dyDescent="0.25">
      <c r="B5" s="153"/>
      <c r="C5" s="169"/>
      <c r="D5" s="153"/>
    </row>
    <row r="6" spans="2:4" ht="15" collapsed="1" x14ac:dyDescent="0.25">
      <c r="B6" s="153"/>
      <c r="C6" s="159" t="s">
        <v>48</v>
      </c>
      <c r="D6" s="153"/>
    </row>
    <row r="7" spans="2:4" hidden="1" outlineLevel="1" x14ac:dyDescent="0.2">
      <c r="B7" s="153"/>
      <c r="C7" s="160"/>
      <c r="D7" s="153"/>
    </row>
    <row r="8" spans="2:4" hidden="1" outlineLevel="1" x14ac:dyDescent="0.2">
      <c r="B8" s="153"/>
      <c r="C8" s="161" t="s">
        <v>49</v>
      </c>
      <c r="D8" s="153"/>
    </row>
    <row r="9" spans="2:4" hidden="1" outlineLevel="1" x14ac:dyDescent="0.2">
      <c r="B9" s="153"/>
      <c r="C9" s="160" t="s">
        <v>50</v>
      </c>
      <c r="D9" s="153"/>
    </row>
    <row r="10" spans="2:4" hidden="1" outlineLevel="1" x14ac:dyDescent="0.2">
      <c r="B10" s="153"/>
      <c r="C10" s="160" t="s">
        <v>339</v>
      </c>
      <c r="D10" s="153"/>
    </row>
    <row r="11" spans="2:4" hidden="1" outlineLevel="1" x14ac:dyDescent="0.2">
      <c r="B11" s="153"/>
      <c r="C11" s="160" t="s">
        <v>51</v>
      </c>
      <c r="D11" s="153"/>
    </row>
    <row r="12" spans="2:4" hidden="1" outlineLevel="1" x14ac:dyDescent="0.2">
      <c r="B12" s="153"/>
      <c r="C12" s="160" t="s">
        <v>186</v>
      </c>
      <c r="D12" s="153"/>
    </row>
    <row r="13" spans="2:4" x14ac:dyDescent="0.2">
      <c r="B13" s="153"/>
      <c r="C13" s="160"/>
      <c r="D13" s="153"/>
    </row>
    <row r="14" spans="2:4" ht="15" x14ac:dyDescent="0.25">
      <c r="B14" s="153"/>
      <c r="C14" s="159" t="s">
        <v>253</v>
      </c>
      <c r="D14" s="153"/>
    </row>
    <row r="15" spans="2:4" x14ac:dyDescent="0.2">
      <c r="B15" s="153"/>
      <c r="C15" s="162" t="s">
        <v>290</v>
      </c>
      <c r="D15" s="153"/>
    </row>
    <row r="16" spans="2:4" x14ac:dyDescent="0.2">
      <c r="B16" s="153"/>
      <c r="C16" s="162" t="s">
        <v>291</v>
      </c>
      <c r="D16" s="153"/>
    </row>
    <row r="17" spans="1:256" x14ac:dyDescent="0.2">
      <c r="B17" s="153"/>
      <c r="C17" s="162" t="s">
        <v>292</v>
      </c>
      <c r="D17" s="153"/>
    </row>
    <row r="18" spans="1:256" ht="4.5" customHeight="1" x14ac:dyDescent="0.2">
      <c r="B18" s="153"/>
      <c r="C18" s="162"/>
      <c r="D18" s="153"/>
    </row>
    <row r="19" spans="1:256" x14ac:dyDescent="0.2">
      <c r="B19" s="153"/>
      <c r="C19" s="162" t="s">
        <v>293</v>
      </c>
      <c r="D19" s="153"/>
    </row>
    <row r="20" spans="1:256" x14ac:dyDescent="0.2">
      <c r="B20" s="153"/>
      <c r="C20" s="162" t="s">
        <v>294</v>
      </c>
      <c r="D20" s="153"/>
    </row>
    <row r="21" spans="1:256" s="157" customFormat="1" ht="14.25" customHeight="1" x14ac:dyDescent="0.2">
      <c r="A21" s="155"/>
      <c r="B21" s="170"/>
      <c r="C21" s="163"/>
      <c r="D21" s="170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  <c r="IR21" s="155"/>
      <c r="IS21" s="155"/>
      <c r="IT21" s="155"/>
      <c r="IU21" s="155"/>
      <c r="IV21" s="155"/>
    </row>
    <row r="22" spans="1:256" s="157" customFormat="1" ht="14.25" customHeight="1" x14ac:dyDescent="0.25">
      <c r="A22" s="155"/>
      <c r="B22" s="170"/>
      <c r="C22" s="152" t="s">
        <v>336</v>
      </c>
      <c r="D22" s="170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  <c r="IR22" s="155"/>
      <c r="IS22" s="155"/>
      <c r="IT22" s="155"/>
      <c r="IU22" s="155"/>
      <c r="IV22" s="155"/>
    </row>
    <row r="23" spans="1:256" s="157" customFormat="1" ht="14.25" customHeight="1" x14ac:dyDescent="0.25">
      <c r="A23" s="155"/>
      <c r="B23" s="170"/>
      <c r="C23" s="152" t="s">
        <v>337</v>
      </c>
      <c r="D23" s="170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6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  <c r="IR23" s="155"/>
      <c r="IS23" s="155"/>
      <c r="IT23" s="155"/>
      <c r="IU23" s="155"/>
      <c r="IV23" s="155"/>
    </row>
    <row r="24" spans="1:256" s="157" customFormat="1" ht="14.25" customHeight="1" x14ac:dyDescent="0.25">
      <c r="A24" s="155"/>
      <c r="B24" s="170"/>
      <c r="C24" s="152" t="s">
        <v>338</v>
      </c>
      <c r="D24" s="170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6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  <c r="IR24" s="155"/>
      <c r="IS24" s="155"/>
      <c r="IT24" s="155"/>
      <c r="IU24" s="155"/>
      <c r="IV24" s="155"/>
    </row>
    <row r="25" spans="1:256" ht="7.5" customHeight="1" x14ac:dyDescent="0.2">
      <c r="B25" s="153"/>
      <c r="C25" s="160"/>
      <c r="D25" s="153"/>
    </row>
    <row r="26" spans="1:256" x14ac:dyDescent="0.2">
      <c r="B26" s="153"/>
      <c r="C26" s="162" t="s">
        <v>340</v>
      </c>
      <c r="D26" s="153"/>
    </row>
    <row r="27" spans="1:256" x14ac:dyDescent="0.2">
      <c r="B27" s="153"/>
      <c r="C27" s="162" t="s">
        <v>295</v>
      </c>
      <c r="D27" s="153"/>
    </row>
    <row r="28" spans="1:256" x14ac:dyDescent="0.2">
      <c r="B28" s="153"/>
      <c r="C28" s="162" t="s">
        <v>296</v>
      </c>
      <c r="D28" s="153"/>
    </row>
    <row r="29" spans="1:256" x14ac:dyDescent="0.2">
      <c r="B29" s="153"/>
      <c r="C29" s="162" t="s">
        <v>297</v>
      </c>
      <c r="D29" s="153"/>
    </row>
    <row r="30" spans="1:256" x14ac:dyDescent="0.2">
      <c r="B30" s="153"/>
      <c r="C30" s="162" t="s">
        <v>298</v>
      </c>
      <c r="D30" s="153"/>
    </row>
    <row r="31" spans="1:256" x14ac:dyDescent="0.2">
      <c r="B31" s="153"/>
      <c r="C31" s="164" t="s">
        <v>299</v>
      </c>
      <c r="D31" s="153"/>
    </row>
    <row r="32" spans="1:256" ht="15.75" customHeight="1" x14ac:dyDescent="0.2">
      <c r="B32" s="153"/>
      <c r="C32" s="162" t="s">
        <v>341</v>
      </c>
      <c r="D32" s="153"/>
    </row>
    <row r="33" spans="2:4" ht="8.25" customHeight="1" x14ac:dyDescent="0.2">
      <c r="B33" s="153"/>
      <c r="C33" s="162"/>
      <c r="D33" s="153"/>
    </row>
    <row r="34" spans="2:4" x14ac:dyDescent="0.2">
      <c r="B34" s="153"/>
      <c r="C34" s="162" t="s">
        <v>300</v>
      </c>
      <c r="D34" s="153"/>
    </row>
    <row r="35" spans="2:4" x14ac:dyDescent="0.2">
      <c r="B35" s="153"/>
      <c r="C35" s="162" t="s">
        <v>301</v>
      </c>
      <c r="D35" s="153"/>
    </row>
    <row r="36" spans="2:4" ht="15" customHeight="1" x14ac:dyDescent="0.2">
      <c r="B36" s="153"/>
      <c r="C36" s="162" t="s">
        <v>302</v>
      </c>
      <c r="D36" s="153"/>
    </row>
    <row r="37" spans="2:4" ht="15" customHeight="1" x14ac:dyDescent="0.2">
      <c r="B37" s="153"/>
      <c r="C37" s="162" t="s">
        <v>303</v>
      </c>
      <c r="D37" s="153"/>
    </row>
    <row r="38" spans="2:4" ht="15" customHeight="1" x14ac:dyDescent="0.2">
      <c r="B38" s="153"/>
      <c r="C38" s="162" t="s">
        <v>304</v>
      </c>
      <c r="D38" s="153"/>
    </row>
    <row r="39" spans="2:4" ht="15" customHeight="1" x14ac:dyDescent="0.2">
      <c r="B39" s="153"/>
      <c r="C39" s="162" t="s">
        <v>305</v>
      </c>
      <c r="D39" s="153"/>
    </row>
    <row r="40" spans="2:4" ht="15" customHeight="1" x14ac:dyDescent="0.2">
      <c r="B40" s="153"/>
      <c r="C40" s="165" t="s">
        <v>306</v>
      </c>
      <c r="D40" s="153"/>
    </row>
    <row r="41" spans="2:4" x14ac:dyDescent="0.2">
      <c r="B41" s="153"/>
      <c r="C41" s="164" t="s">
        <v>307</v>
      </c>
      <c r="D41" s="153"/>
    </row>
    <row r="42" spans="2:4" x14ac:dyDescent="0.2">
      <c r="B42" s="153"/>
      <c r="C42" s="164" t="s">
        <v>308</v>
      </c>
      <c r="D42" s="153"/>
    </row>
    <row r="43" spans="2:4" ht="15" customHeight="1" x14ac:dyDescent="0.2">
      <c r="B43" s="153"/>
      <c r="C43" s="165" t="s">
        <v>309</v>
      </c>
      <c r="D43" s="153"/>
    </row>
    <row r="44" spans="2:4" x14ac:dyDescent="0.2">
      <c r="B44" s="153"/>
      <c r="C44" s="162" t="s">
        <v>310</v>
      </c>
      <c r="D44" s="153"/>
    </row>
    <row r="45" spans="2:4" x14ac:dyDescent="0.2">
      <c r="B45" s="153"/>
      <c r="C45" s="162" t="s">
        <v>311</v>
      </c>
      <c r="D45" s="153"/>
    </row>
    <row r="46" spans="2:4" x14ac:dyDescent="0.2">
      <c r="B46" s="153"/>
      <c r="C46" s="164" t="s">
        <v>312</v>
      </c>
      <c r="D46" s="153"/>
    </row>
    <row r="47" spans="2:4" x14ac:dyDescent="0.2">
      <c r="B47" s="153"/>
      <c r="C47" s="164" t="s">
        <v>313</v>
      </c>
      <c r="D47" s="153"/>
    </row>
    <row r="48" spans="2:4" ht="9.75" customHeight="1" x14ac:dyDescent="0.2">
      <c r="B48" s="153"/>
      <c r="C48" s="160"/>
      <c r="D48" s="153"/>
    </row>
    <row r="49" spans="2:4" ht="15" collapsed="1" x14ac:dyDescent="0.25">
      <c r="B49" s="153"/>
      <c r="C49" s="159" t="s">
        <v>187</v>
      </c>
      <c r="D49" s="153"/>
    </row>
    <row r="50" spans="2:4" ht="15.75" hidden="1" customHeight="1" outlineLevel="1" x14ac:dyDescent="0.2">
      <c r="B50" s="153"/>
      <c r="C50" s="160" t="s">
        <v>342</v>
      </c>
      <c r="D50" s="153"/>
    </row>
    <row r="51" spans="2:4" hidden="1" outlineLevel="1" x14ac:dyDescent="0.2">
      <c r="B51" s="153"/>
      <c r="C51" s="160"/>
      <c r="D51" s="153"/>
    </row>
    <row r="52" spans="2:4" hidden="1" outlineLevel="1" x14ac:dyDescent="0.2">
      <c r="B52" s="153"/>
      <c r="C52" s="160" t="s">
        <v>52</v>
      </c>
      <c r="D52" s="153"/>
    </row>
    <row r="53" spans="2:4" hidden="1" outlineLevel="1" x14ac:dyDescent="0.2">
      <c r="B53" s="153"/>
      <c r="C53" s="160" t="s">
        <v>53</v>
      </c>
      <c r="D53" s="153"/>
    </row>
    <row r="54" spans="2:4" hidden="1" outlineLevel="1" x14ac:dyDescent="0.2">
      <c r="B54" s="153"/>
      <c r="C54" s="160"/>
      <c r="D54" s="153"/>
    </row>
    <row r="55" spans="2:4" hidden="1" outlineLevel="1" x14ac:dyDescent="0.2">
      <c r="B55" s="153"/>
      <c r="C55" s="160" t="s">
        <v>54</v>
      </c>
      <c r="D55" s="153"/>
    </row>
    <row r="56" spans="2:4" hidden="1" outlineLevel="1" x14ac:dyDescent="0.2">
      <c r="B56" s="153"/>
      <c r="C56" s="160" t="s">
        <v>55</v>
      </c>
      <c r="D56" s="153"/>
    </row>
    <row r="57" spans="2:4" hidden="1" outlineLevel="1" x14ac:dyDescent="0.2">
      <c r="B57" s="153"/>
      <c r="C57" s="160" t="s">
        <v>188</v>
      </c>
      <c r="D57" s="153"/>
    </row>
    <row r="58" spans="2:4" hidden="1" outlineLevel="1" x14ac:dyDescent="0.2">
      <c r="B58" s="153"/>
      <c r="C58" s="165" t="s">
        <v>189</v>
      </c>
      <c r="D58" s="153"/>
    </row>
    <row r="59" spans="2:4" hidden="1" outlineLevel="1" x14ac:dyDescent="0.2">
      <c r="B59" s="153"/>
      <c r="C59" s="162"/>
      <c r="D59" s="153"/>
    </row>
    <row r="60" spans="2:4" hidden="1" outlineLevel="1" x14ac:dyDescent="0.2">
      <c r="B60" s="153"/>
      <c r="C60" s="160" t="s">
        <v>190</v>
      </c>
      <c r="D60" s="153"/>
    </row>
    <row r="61" spans="2:4" hidden="1" outlineLevel="1" x14ac:dyDescent="0.2">
      <c r="B61" s="153"/>
      <c r="C61" s="160" t="s">
        <v>343</v>
      </c>
      <c r="D61" s="153"/>
    </row>
    <row r="62" spans="2:4" hidden="1" outlineLevel="1" x14ac:dyDescent="0.2">
      <c r="B62" s="153"/>
      <c r="C62" s="166" t="s">
        <v>191</v>
      </c>
      <c r="D62" s="153"/>
    </row>
    <row r="63" spans="2:4" ht="18" hidden="1" customHeight="1" outlineLevel="1" x14ac:dyDescent="0.2">
      <c r="B63" s="153"/>
      <c r="C63" s="160" t="s">
        <v>56</v>
      </c>
      <c r="D63" s="153"/>
    </row>
    <row r="64" spans="2:4" ht="13.5" hidden="1" customHeight="1" outlineLevel="1" x14ac:dyDescent="0.2">
      <c r="B64" s="153"/>
      <c r="C64" s="160" t="s">
        <v>57</v>
      </c>
      <c r="D64" s="153"/>
    </row>
    <row r="65" spans="2:4" hidden="1" outlineLevel="1" x14ac:dyDescent="0.2">
      <c r="B65" s="153"/>
      <c r="C65" s="160"/>
      <c r="D65" s="153"/>
    </row>
    <row r="66" spans="2:4" hidden="1" outlineLevel="1" x14ac:dyDescent="0.2">
      <c r="B66" s="153"/>
      <c r="C66" s="160" t="s">
        <v>192</v>
      </c>
      <c r="D66" s="153"/>
    </row>
    <row r="67" spans="2:4" hidden="1" outlineLevel="1" x14ac:dyDescent="0.2">
      <c r="B67" s="153"/>
      <c r="C67" s="160" t="s">
        <v>273</v>
      </c>
      <c r="D67" s="153"/>
    </row>
    <row r="68" spans="2:4" hidden="1" outlineLevel="1" x14ac:dyDescent="0.2">
      <c r="B68" s="153"/>
      <c r="C68" s="167" t="s">
        <v>58</v>
      </c>
      <c r="D68" s="153"/>
    </row>
    <row r="69" spans="2:4" hidden="1" outlineLevel="1" x14ac:dyDescent="0.2">
      <c r="B69" s="153"/>
      <c r="C69" s="161"/>
      <c r="D69" s="153"/>
    </row>
    <row r="70" spans="2:4" hidden="1" outlineLevel="1" x14ac:dyDescent="0.2">
      <c r="B70" s="153"/>
      <c r="C70" s="161" t="s">
        <v>344</v>
      </c>
      <c r="D70" s="153"/>
    </row>
    <row r="71" spans="2:4" hidden="1" outlineLevel="1" x14ac:dyDescent="0.2">
      <c r="B71" s="153"/>
      <c r="C71" s="160"/>
      <c r="D71" s="153"/>
    </row>
    <row r="72" spans="2:4" ht="9" customHeight="1" x14ac:dyDescent="0.2">
      <c r="B72" s="153"/>
      <c r="C72" s="160"/>
      <c r="D72" s="153"/>
    </row>
    <row r="73" spans="2:4" ht="15" collapsed="1" x14ac:dyDescent="0.25">
      <c r="B73" s="153"/>
      <c r="C73" s="159" t="s">
        <v>254</v>
      </c>
      <c r="D73" s="153"/>
    </row>
    <row r="74" spans="2:4" hidden="1" outlineLevel="1" x14ac:dyDescent="0.2">
      <c r="B74" s="153"/>
      <c r="C74" s="160" t="s">
        <v>0</v>
      </c>
      <c r="D74" s="153"/>
    </row>
    <row r="75" spans="2:4" hidden="1" outlineLevel="1" x14ac:dyDescent="0.2">
      <c r="B75" s="153"/>
      <c r="C75" s="160" t="s">
        <v>1</v>
      </c>
      <c r="D75" s="153"/>
    </row>
    <row r="76" spans="2:4" hidden="1" outlineLevel="1" x14ac:dyDescent="0.2">
      <c r="B76" s="153"/>
      <c r="C76" s="160" t="s">
        <v>2</v>
      </c>
      <c r="D76" s="153"/>
    </row>
    <row r="77" spans="2:4" hidden="1" outlineLevel="1" x14ac:dyDescent="0.2">
      <c r="B77" s="153"/>
      <c r="C77" s="160" t="s">
        <v>3</v>
      </c>
      <c r="D77" s="153"/>
    </row>
    <row r="78" spans="2:4" hidden="1" outlineLevel="1" x14ac:dyDescent="0.2">
      <c r="B78" s="153"/>
      <c r="C78" s="160" t="s">
        <v>314</v>
      </c>
      <c r="D78" s="153"/>
    </row>
    <row r="79" spans="2:4" hidden="1" outlineLevel="1" x14ac:dyDescent="0.2">
      <c r="B79" s="153"/>
      <c r="C79" s="164" t="s">
        <v>4</v>
      </c>
      <c r="D79" s="153"/>
    </row>
    <row r="80" spans="2:4" hidden="1" outlineLevel="1" x14ac:dyDescent="0.2">
      <c r="B80" s="153"/>
      <c r="C80" s="164" t="s">
        <v>5</v>
      </c>
      <c r="D80" s="153"/>
    </row>
    <row r="81" spans="2:4" hidden="1" outlineLevel="1" x14ac:dyDescent="0.2">
      <c r="B81" s="153"/>
      <c r="C81" s="164"/>
      <c r="D81" s="153"/>
    </row>
    <row r="82" spans="2:4" hidden="1" outlineLevel="1" x14ac:dyDescent="0.2">
      <c r="B82" s="153"/>
      <c r="C82" s="160" t="s">
        <v>315</v>
      </c>
      <c r="D82" s="153"/>
    </row>
    <row r="83" spans="2:4" hidden="1" outlineLevel="1" x14ac:dyDescent="0.2">
      <c r="B83" s="153"/>
      <c r="C83" s="164" t="s">
        <v>316</v>
      </c>
      <c r="D83" s="153"/>
    </row>
    <row r="84" spans="2:4" hidden="1" outlineLevel="1" x14ac:dyDescent="0.2">
      <c r="B84" s="153"/>
      <c r="C84" s="164" t="s">
        <v>5</v>
      </c>
      <c r="D84" s="153"/>
    </row>
    <row r="85" spans="2:4" ht="19.5" hidden="1" customHeight="1" outlineLevel="1" x14ac:dyDescent="0.2">
      <c r="B85" s="153"/>
      <c r="C85" s="161" t="s">
        <v>6</v>
      </c>
      <c r="D85" s="153"/>
    </row>
    <row r="86" spans="2:4" hidden="1" outlineLevel="1" x14ac:dyDescent="0.2">
      <c r="B86" s="153"/>
      <c r="C86" s="161" t="s">
        <v>7</v>
      </c>
      <c r="D86" s="153"/>
    </row>
    <row r="87" spans="2:4" hidden="1" outlineLevel="1" x14ac:dyDescent="0.2">
      <c r="B87" s="153"/>
      <c r="C87" s="161" t="s">
        <v>8</v>
      </c>
      <c r="D87" s="153"/>
    </row>
    <row r="88" spans="2:4" ht="18.75" hidden="1" customHeight="1" outlineLevel="1" x14ac:dyDescent="0.2">
      <c r="B88" s="153"/>
      <c r="C88" s="160" t="s">
        <v>345</v>
      </c>
      <c r="D88" s="153"/>
    </row>
    <row r="89" spans="2:4" ht="8.25" customHeight="1" x14ac:dyDescent="0.2">
      <c r="B89" s="153"/>
      <c r="C89" s="160"/>
      <c r="D89" s="153"/>
    </row>
    <row r="90" spans="2:4" ht="15" collapsed="1" x14ac:dyDescent="0.25">
      <c r="B90" s="153"/>
      <c r="C90" s="168" t="s">
        <v>193</v>
      </c>
      <c r="D90" s="153"/>
    </row>
    <row r="91" spans="2:4" ht="7.5" hidden="1" customHeight="1" outlineLevel="1" x14ac:dyDescent="0.2">
      <c r="B91" s="153"/>
      <c r="C91" s="161"/>
      <c r="D91" s="153"/>
    </row>
    <row r="92" spans="2:4" hidden="1" outlineLevel="1" x14ac:dyDescent="0.2">
      <c r="B92" s="153"/>
      <c r="C92" s="164" t="s">
        <v>317</v>
      </c>
      <c r="D92" s="153"/>
    </row>
    <row r="93" spans="2:4" hidden="1" outlineLevel="1" x14ac:dyDescent="0.2">
      <c r="B93" s="153"/>
      <c r="C93" s="164" t="s">
        <v>318</v>
      </c>
      <c r="D93" s="153"/>
    </row>
    <row r="94" spans="2:4" ht="15" hidden="1" customHeight="1" outlineLevel="1" x14ac:dyDescent="0.2">
      <c r="B94" s="153"/>
      <c r="C94" s="164" t="s">
        <v>194</v>
      </c>
      <c r="D94" s="153"/>
    </row>
    <row r="95" spans="2:4" ht="15" hidden="1" customHeight="1" outlineLevel="1" x14ac:dyDescent="0.2">
      <c r="B95" s="153"/>
      <c r="C95" s="164" t="s">
        <v>165</v>
      </c>
      <c r="D95" s="153"/>
    </row>
    <row r="96" spans="2:4" ht="15" hidden="1" customHeight="1" outlineLevel="1" x14ac:dyDescent="0.2">
      <c r="B96" s="153"/>
      <c r="C96" s="164" t="s">
        <v>166</v>
      </c>
      <c r="D96" s="153"/>
    </row>
    <row r="97" spans="2:4" ht="8.25" customHeight="1" x14ac:dyDescent="0.2">
      <c r="B97" s="153"/>
      <c r="C97" s="161"/>
      <c r="D97" s="153"/>
    </row>
    <row r="98" spans="2:4" ht="15" collapsed="1" x14ac:dyDescent="0.25">
      <c r="B98" s="153"/>
      <c r="C98" s="159" t="s">
        <v>59</v>
      </c>
      <c r="D98" s="153"/>
    </row>
    <row r="99" spans="2:4" ht="15" hidden="1" customHeight="1" outlineLevel="1" x14ac:dyDescent="0.2">
      <c r="B99" s="153"/>
      <c r="C99" s="160" t="s">
        <v>195</v>
      </c>
      <c r="D99" s="153"/>
    </row>
    <row r="100" spans="2:4" hidden="1" outlineLevel="1" x14ac:dyDescent="0.2">
      <c r="B100" s="153"/>
      <c r="C100" s="160" t="s">
        <v>274</v>
      </c>
      <c r="D100" s="153"/>
    </row>
    <row r="101" spans="2:4" hidden="1" outlineLevel="1" x14ac:dyDescent="0.2">
      <c r="B101" s="153"/>
      <c r="C101" s="160" t="s">
        <v>275</v>
      </c>
      <c r="D101" s="153"/>
    </row>
    <row r="102" spans="2:4" hidden="1" outlineLevel="1" x14ac:dyDescent="0.2">
      <c r="B102" s="153"/>
      <c r="C102" s="160" t="s">
        <v>196</v>
      </c>
      <c r="D102" s="153"/>
    </row>
    <row r="103" spans="2:4" ht="19.5" hidden="1" customHeight="1" outlineLevel="1" x14ac:dyDescent="0.2">
      <c r="B103" s="153"/>
      <c r="C103" s="162" t="s">
        <v>346</v>
      </c>
      <c r="D103" s="153"/>
    </row>
    <row r="104" spans="2:4" hidden="1" outlineLevel="1" x14ac:dyDescent="0.2">
      <c r="B104" s="153"/>
      <c r="C104" s="162" t="s">
        <v>197</v>
      </c>
      <c r="D104" s="153"/>
    </row>
    <row r="105" spans="2:4" hidden="1" outlineLevel="1" x14ac:dyDescent="0.2">
      <c r="B105" s="153"/>
      <c r="C105" s="162" t="s">
        <v>198</v>
      </c>
      <c r="D105" s="153"/>
    </row>
    <row r="106" spans="2:4" ht="21.75" hidden="1" customHeight="1" outlineLevel="1" x14ac:dyDescent="0.2">
      <c r="B106" s="153"/>
      <c r="C106" s="160" t="s">
        <v>60</v>
      </c>
      <c r="D106" s="153"/>
    </row>
    <row r="107" spans="2:4" hidden="1" outlineLevel="1" x14ac:dyDescent="0.2">
      <c r="B107" s="153"/>
      <c r="C107" s="160" t="s">
        <v>347</v>
      </c>
      <c r="D107" s="153"/>
    </row>
    <row r="108" spans="2:4" hidden="1" outlineLevel="1" x14ac:dyDescent="0.2">
      <c r="B108" s="153"/>
      <c r="C108" s="160"/>
      <c r="D108" s="153"/>
    </row>
    <row r="109" spans="2:4" hidden="1" outlineLevel="1" x14ac:dyDescent="0.2">
      <c r="B109" s="153"/>
      <c r="C109" s="160" t="s">
        <v>61</v>
      </c>
      <c r="D109" s="153"/>
    </row>
    <row r="110" spans="2:4" ht="7.5" hidden="1" customHeight="1" outlineLevel="1" x14ac:dyDescent="0.2">
      <c r="B110" s="153"/>
      <c r="C110" s="160"/>
      <c r="D110" s="153"/>
    </row>
    <row r="111" spans="2:4" ht="14.25" hidden="1" customHeight="1" outlineLevel="1" x14ac:dyDescent="0.2">
      <c r="B111" s="153"/>
      <c r="C111" s="160" t="s">
        <v>348</v>
      </c>
      <c r="D111" s="153"/>
    </row>
    <row r="112" spans="2:4" ht="14.25" hidden="1" customHeight="1" outlineLevel="1" x14ac:dyDescent="0.2">
      <c r="B112" s="153"/>
      <c r="C112" s="160" t="s">
        <v>210</v>
      </c>
      <c r="D112" s="153"/>
    </row>
    <row r="113" spans="2:4" ht="14.25" hidden="1" customHeight="1" outlineLevel="1" x14ac:dyDescent="0.2">
      <c r="B113" s="153"/>
      <c r="C113" s="160" t="s">
        <v>211</v>
      </c>
      <c r="D113" s="153"/>
    </row>
    <row r="114" spans="2:4" ht="14.25" hidden="1" customHeight="1" outlineLevel="1" x14ac:dyDescent="0.2">
      <c r="B114" s="153"/>
      <c r="C114" s="160" t="s">
        <v>319</v>
      </c>
      <c r="D114" s="153"/>
    </row>
    <row r="115" spans="2:4" hidden="1" outlineLevel="1" x14ac:dyDescent="0.2">
      <c r="B115" s="153"/>
      <c r="C115" s="160" t="s">
        <v>320</v>
      </c>
      <c r="D115" s="153"/>
    </row>
    <row r="116" spans="2:4" hidden="1" outlineLevel="1" x14ac:dyDescent="0.2">
      <c r="B116" s="153"/>
      <c r="C116" s="160" t="s">
        <v>321</v>
      </c>
      <c r="D116" s="153"/>
    </row>
    <row r="117" spans="2:4" ht="18.75" hidden="1" customHeight="1" outlineLevel="1" x14ac:dyDescent="0.2">
      <c r="B117" s="153"/>
      <c r="C117" s="160" t="s">
        <v>212</v>
      </c>
      <c r="D117" s="153"/>
    </row>
    <row r="118" spans="2:4" ht="14.25" hidden="1" customHeight="1" outlineLevel="1" x14ac:dyDescent="0.2">
      <c r="B118" s="153"/>
      <c r="C118" s="164" t="s">
        <v>213</v>
      </c>
      <c r="D118" s="153"/>
    </row>
    <row r="119" spans="2:4" ht="14.25" hidden="1" customHeight="1" outlineLevel="1" x14ac:dyDescent="0.2">
      <c r="B119" s="153"/>
      <c r="C119" s="160" t="s">
        <v>214</v>
      </c>
      <c r="D119" s="153"/>
    </row>
    <row r="120" spans="2:4" ht="14.25" hidden="1" customHeight="1" outlineLevel="1" x14ac:dyDescent="0.2">
      <c r="B120" s="153"/>
      <c r="C120" s="164" t="s">
        <v>215</v>
      </c>
      <c r="D120" s="153"/>
    </row>
    <row r="121" spans="2:4" ht="14.25" hidden="1" customHeight="1" outlineLevel="1" x14ac:dyDescent="0.2">
      <c r="B121" s="153"/>
      <c r="C121" s="165" t="s">
        <v>216</v>
      </c>
      <c r="D121" s="153"/>
    </row>
    <row r="122" spans="2:4" ht="14.25" hidden="1" customHeight="1" outlineLevel="1" x14ac:dyDescent="0.2">
      <c r="B122" s="153"/>
      <c r="C122" s="165" t="s">
        <v>217</v>
      </c>
      <c r="D122" s="153"/>
    </row>
    <row r="123" spans="2:4" ht="14.25" hidden="1" customHeight="1" outlineLevel="1" x14ac:dyDescent="0.2">
      <c r="B123" s="153"/>
      <c r="C123" s="165"/>
      <c r="D123" s="153"/>
    </row>
    <row r="124" spans="2:4" ht="14.25" hidden="1" customHeight="1" outlineLevel="1" x14ac:dyDescent="0.2">
      <c r="B124" s="153"/>
      <c r="C124" s="162" t="s">
        <v>349</v>
      </c>
      <c r="D124" s="153"/>
    </row>
    <row r="125" spans="2:4" ht="14.25" hidden="1" customHeight="1" outlineLevel="1" x14ac:dyDescent="0.2">
      <c r="B125" s="153"/>
      <c r="C125" s="164" t="s">
        <v>218</v>
      </c>
      <c r="D125" s="153"/>
    </row>
    <row r="126" spans="2:4" ht="14.25" hidden="1" customHeight="1" outlineLevel="1" x14ac:dyDescent="0.2">
      <c r="B126" s="153"/>
      <c r="C126" s="164" t="s">
        <v>219</v>
      </c>
      <c r="D126" s="153"/>
    </row>
    <row r="127" spans="2:4" ht="14.25" hidden="1" customHeight="1" outlineLevel="1" x14ac:dyDescent="0.2">
      <c r="B127" s="153"/>
      <c r="C127" s="164" t="s">
        <v>220</v>
      </c>
      <c r="D127" s="153"/>
    </row>
    <row r="128" spans="2:4" ht="14.25" hidden="1" customHeight="1" outlineLevel="1" x14ac:dyDescent="0.2">
      <c r="B128" s="153"/>
      <c r="C128" s="164" t="s">
        <v>221</v>
      </c>
      <c r="D128" s="153"/>
    </row>
    <row r="129" spans="2:4" hidden="1" outlineLevel="1" x14ac:dyDescent="0.2">
      <c r="B129" s="153"/>
      <c r="C129" s="165"/>
      <c r="D129" s="153"/>
    </row>
    <row r="130" spans="2:4" ht="10.5" customHeight="1" x14ac:dyDescent="0.2">
      <c r="B130" s="153"/>
      <c r="C130" s="165"/>
      <c r="D130" s="153"/>
    </row>
    <row r="131" spans="2:4" ht="15" collapsed="1" x14ac:dyDescent="0.25">
      <c r="B131" s="153"/>
      <c r="C131" s="168" t="s">
        <v>62</v>
      </c>
      <c r="D131" s="153"/>
    </row>
    <row r="132" spans="2:4" ht="15" hidden="1" customHeight="1" outlineLevel="1" x14ac:dyDescent="0.2">
      <c r="B132" s="153"/>
      <c r="C132" s="165" t="s">
        <v>63</v>
      </c>
      <c r="D132" s="153"/>
    </row>
    <row r="133" spans="2:4" hidden="1" outlineLevel="1" x14ac:dyDescent="0.2">
      <c r="B133" s="153"/>
      <c r="C133" s="165" t="s">
        <v>199</v>
      </c>
      <c r="D133" s="153"/>
    </row>
    <row r="134" spans="2:4" hidden="1" outlineLevel="1" x14ac:dyDescent="0.2">
      <c r="B134" s="153"/>
      <c r="C134" s="165" t="s">
        <v>276</v>
      </c>
      <c r="D134" s="153"/>
    </row>
    <row r="135" spans="2:4" hidden="1" outlineLevel="1" x14ac:dyDescent="0.2">
      <c r="B135" s="153"/>
      <c r="C135" s="165" t="s">
        <v>200</v>
      </c>
      <c r="D135" s="153"/>
    </row>
    <row r="136" spans="2:4" hidden="1" outlineLevel="1" x14ac:dyDescent="0.2">
      <c r="B136" s="153"/>
      <c r="C136" s="165" t="s">
        <v>350</v>
      </c>
      <c r="D136" s="153"/>
    </row>
    <row r="137" spans="2:4" ht="17.25" hidden="1" customHeight="1" outlineLevel="1" x14ac:dyDescent="0.2">
      <c r="B137" s="153"/>
      <c r="C137" s="165" t="s">
        <v>64</v>
      </c>
      <c r="D137" s="153"/>
    </row>
    <row r="138" spans="2:4" hidden="1" outlineLevel="1" x14ac:dyDescent="0.2">
      <c r="B138" s="153"/>
      <c r="C138" s="165" t="s">
        <v>351</v>
      </c>
      <c r="D138" s="153"/>
    </row>
    <row r="139" spans="2:4" hidden="1" outlineLevel="1" x14ac:dyDescent="0.2">
      <c r="B139" s="153"/>
      <c r="C139" s="165" t="s">
        <v>65</v>
      </c>
      <c r="D139" s="153"/>
    </row>
    <row r="140" spans="2:4" ht="10.5" customHeight="1" x14ac:dyDescent="0.2">
      <c r="B140" s="153"/>
      <c r="C140" s="160"/>
      <c r="D140" s="153"/>
    </row>
    <row r="141" spans="2:4" ht="15" collapsed="1" x14ac:dyDescent="0.25">
      <c r="B141" s="153"/>
      <c r="C141" s="168" t="s">
        <v>9</v>
      </c>
      <c r="D141" s="153"/>
    </row>
    <row r="142" spans="2:4" ht="15" hidden="1" customHeight="1" outlineLevel="1" x14ac:dyDescent="0.2">
      <c r="B142" s="153"/>
      <c r="C142" s="165" t="s">
        <v>157</v>
      </c>
      <c r="D142" s="153"/>
    </row>
    <row r="143" spans="2:4" ht="14.25" hidden="1" customHeight="1" outlineLevel="1" x14ac:dyDescent="0.2">
      <c r="B143" s="153"/>
      <c r="C143" s="162" t="s">
        <v>158</v>
      </c>
      <c r="D143" s="153"/>
    </row>
    <row r="144" spans="2:4" ht="15.75" hidden="1" customHeight="1" outlineLevel="1" x14ac:dyDescent="0.2">
      <c r="B144" s="153"/>
      <c r="C144" s="165" t="s">
        <v>322</v>
      </c>
      <c r="D144" s="153"/>
    </row>
    <row r="145" spans="2:4" hidden="1" outlineLevel="1" x14ac:dyDescent="0.2">
      <c r="B145" s="153"/>
      <c r="C145" s="165" t="s">
        <v>323</v>
      </c>
      <c r="D145" s="153"/>
    </row>
    <row r="146" spans="2:4" ht="17.25" hidden="1" customHeight="1" outlineLevel="1" x14ac:dyDescent="0.2">
      <c r="B146" s="153"/>
      <c r="C146" s="165" t="s">
        <v>159</v>
      </c>
      <c r="D146" s="153"/>
    </row>
    <row r="147" spans="2:4" ht="14.25" hidden="1" customHeight="1" outlineLevel="1" x14ac:dyDescent="0.2">
      <c r="B147" s="153"/>
      <c r="C147" s="162" t="s">
        <v>160</v>
      </c>
      <c r="D147" s="153"/>
    </row>
    <row r="148" spans="2:4" ht="14.25" hidden="1" customHeight="1" outlineLevel="1" x14ac:dyDescent="0.2">
      <c r="B148" s="153"/>
      <c r="C148" s="162" t="s">
        <v>161</v>
      </c>
      <c r="D148" s="153"/>
    </row>
    <row r="149" spans="2:4" ht="14.25" hidden="1" customHeight="1" outlineLevel="1" x14ac:dyDescent="0.2">
      <c r="B149" s="153"/>
      <c r="C149" s="162" t="s">
        <v>162</v>
      </c>
      <c r="D149" s="153"/>
    </row>
    <row r="150" spans="2:4" ht="18.75" hidden="1" customHeight="1" outlineLevel="1" x14ac:dyDescent="0.2">
      <c r="B150" s="153"/>
      <c r="C150" s="165" t="s">
        <v>324</v>
      </c>
      <c r="D150" s="153"/>
    </row>
    <row r="151" spans="2:4" ht="14.25" hidden="1" customHeight="1" outlineLevel="1" x14ac:dyDescent="0.2">
      <c r="B151" s="153"/>
      <c r="C151" s="162" t="s">
        <v>325</v>
      </c>
      <c r="D151" s="153"/>
    </row>
    <row r="152" spans="2:4" ht="13.5" hidden="1" customHeight="1" outlineLevel="1" x14ac:dyDescent="0.2">
      <c r="B152" s="153"/>
      <c r="C152" s="162" t="s">
        <v>326</v>
      </c>
      <c r="D152" s="153"/>
    </row>
    <row r="153" spans="2:4" ht="20.25" hidden="1" customHeight="1" outlineLevel="1" x14ac:dyDescent="0.25">
      <c r="B153" s="153"/>
      <c r="C153" s="168" t="s">
        <v>163</v>
      </c>
      <c r="D153" s="153"/>
    </row>
    <row r="154" spans="2:4" ht="15" hidden="1" outlineLevel="1" x14ac:dyDescent="0.25">
      <c r="B154" s="153"/>
      <c r="C154" s="168" t="s">
        <v>164</v>
      </c>
      <c r="D154" s="153"/>
    </row>
    <row r="155" spans="2:4" ht="10.5" customHeight="1" x14ac:dyDescent="0.2">
      <c r="B155" s="153"/>
      <c r="C155" s="160"/>
      <c r="D155" s="153"/>
    </row>
    <row r="156" spans="2:4" ht="15" collapsed="1" x14ac:dyDescent="0.25">
      <c r="B156" s="153"/>
      <c r="C156" s="168" t="s">
        <v>277</v>
      </c>
      <c r="D156" s="153"/>
    </row>
    <row r="157" spans="2:4" hidden="1" outlineLevel="1" x14ac:dyDescent="0.2">
      <c r="B157" s="153"/>
      <c r="C157" s="164" t="s">
        <v>317</v>
      </c>
      <c r="D157" s="153"/>
    </row>
    <row r="158" spans="2:4" hidden="1" outlineLevel="1" x14ac:dyDescent="0.2">
      <c r="B158" s="153"/>
      <c r="C158" s="164" t="s">
        <v>318</v>
      </c>
      <c r="D158" s="153"/>
    </row>
    <row r="159" spans="2:4" ht="14.25" hidden="1" customHeight="1" outlineLevel="1" x14ac:dyDescent="0.2">
      <c r="B159" s="153"/>
      <c r="C159" s="164" t="s">
        <v>201</v>
      </c>
      <c r="D159" s="153"/>
    </row>
    <row r="160" spans="2:4" ht="14.25" hidden="1" customHeight="1" outlineLevel="1" x14ac:dyDescent="0.2">
      <c r="B160" s="153"/>
      <c r="C160" s="164" t="s">
        <v>165</v>
      </c>
      <c r="D160" s="153"/>
    </row>
    <row r="161" spans="2:4" ht="14.25" hidden="1" customHeight="1" outlineLevel="1" x14ac:dyDescent="0.2">
      <c r="B161" s="153"/>
      <c r="C161" s="164" t="s">
        <v>166</v>
      </c>
      <c r="D161" s="153"/>
    </row>
    <row r="162" spans="2:4" hidden="1" outlineLevel="1" x14ac:dyDescent="0.2">
      <c r="B162" s="153"/>
      <c r="C162" s="160"/>
      <c r="D162" s="153"/>
    </row>
    <row r="163" spans="2:4" hidden="1" outlineLevel="1" x14ac:dyDescent="0.2">
      <c r="B163" s="153"/>
      <c r="C163" s="161" t="s">
        <v>352</v>
      </c>
      <c r="D163" s="153"/>
    </row>
    <row r="164" spans="2:4" hidden="1" outlineLevel="1" x14ac:dyDescent="0.2">
      <c r="B164" s="153"/>
      <c r="C164" s="160"/>
      <c r="D164" s="153"/>
    </row>
    <row r="165" spans="2:4" ht="8.25" customHeight="1" x14ac:dyDescent="0.2">
      <c r="B165" s="153"/>
      <c r="C165" s="160"/>
      <c r="D165" s="153"/>
    </row>
    <row r="166" spans="2:4" ht="8.25" customHeight="1" x14ac:dyDescent="0.2">
      <c r="B166" s="153"/>
      <c r="C166" s="160"/>
      <c r="D166" s="153"/>
    </row>
  </sheetData>
  <phoneticPr fontId="36" type="noConversion"/>
  <printOptions horizontalCentered="1"/>
  <pageMargins left="0.15748031496062992" right="0.15748031496062992" top="0.6692913385826772" bottom="0.78740157480314965" header="0.31496062992125984" footer="0.51181102362204722"/>
  <pageSetup paperSize="9" scale="80" orientation="portrait" verticalDpi="300" r:id="rId1"/>
  <headerFooter alignWithMargins="0">
    <oddFooter>Page &amp;P of &amp;N</oddFooter>
  </headerFooter>
  <rowBreaks count="1" manualBreakCount="1">
    <brk id="97" min="1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BA38"/>
  <sheetViews>
    <sheetView showGridLines="0" workbookViewId="0">
      <selection activeCell="D17" sqref="D17"/>
    </sheetView>
  </sheetViews>
  <sheetFormatPr defaultRowHeight="12.75" x14ac:dyDescent="0.2"/>
  <cols>
    <col min="1" max="1" width="4.7109375" style="3" customWidth="1"/>
    <col min="2" max="2" width="4" style="3" customWidth="1"/>
    <col min="3" max="7" width="11.7109375" style="3" customWidth="1"/>
    <col min="8" max="12" width="8.42578125" style="3" customWidth="1"/>
    <col min="13" max="13" width="0.5703125" style="3" customWidth="1"/>
    <col min="14" max="51" width="9.140625" style="3"/>
    <col min="52" max="53" width="9.140625" style="21"/>
    <col min="54" max="16384" width="9.140625" style="3"/>
  </cols>
  <sheetData>
    <row r="1" spans="2:53" ht="9" customHeight="1" thickBot="1" x14ac:dyDescent="0.25"/>
    <row r="2" spans="2:53" ht="5.25" customHeight="1" x14ac:dyDescent="0.2"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2:53" ht="5.25" customHeight="1" x14ac:dyDescent="0.2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2:53" ht="25.5" customHeight="1" x14ac:dyDescent="0.45">
      <c r="B4" s="129"/>
      <c r="C4" s="284" t="str">
        <f>TRIM(Sheet1!$BM$2)</f>
        <v>Terramoll Holding Pty Ltd</v>
      </c>
      <c r="D4" s="284"/>
      <c r="E4" s="284"/>
      <c r="F4" s="284"/>
      <c r="G4" s="284"/>
      <c r="H4" s="284"/>
      <c r="I4" s="284"/>
      <c r="J4" s="284"/>
      <c r="K4" s="284"/>
      <c r="L4" s="284"/>
      <c r="M4" s="130"/>
    </row>
    <row r="5" spans="2:53" ht="6" customHeight="1" x14ac:dyDescent="0.35">
      <c r="B5" s="4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42"/>
    </row>
    <row r="6" spans="2:53" ht="15.75" customHeight="1" x14ac:dyDescent="0.25">
      <c r="B6" s="288" t="s">
        <v>267</v>
      </c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42"/>
    </row>
    <row r="7" spans="2:53" ht="6" customHeight="1" x14ac:dyDescent="0.2">
      <c r="B7" s="40"/>
      <c r="C7" s="41"/>
      <c r="D7" s="41"/>
      <c r="E7" s="120"/>
      <c r="F7" s="10"/>
      <c r="G7" s="10"/>
      <c r="H7" s="121"/>
      <c r="I7" s="121"/>
      <c r="J7" s="121"/>
      <c r="K7" s="121"/>
      <c r="L7" s="121"/>
      <c r="M7" s="42"/>
    </row>
    <row r="8" spans="2:53" ht="6" customHeight="1" x14ac:dyDescent="0.2"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2:53" s="131" customFormat="1" x14ac:dyDescent="0.2">
      <c r="B9" s="122" t="s">
        <v>255</v>
      </c>
      <c r="C9" s="123" t="s">
        <v>331</v>
      </c>
      <c r="D9" s="124"/>
      <c r="E9" s="124"/>
      <c r="F9" s="124"/>
      <c r="G9" s="124"/>
      <c r="H9" s="124"/>
      <c r="I9" s="124"/>
      <c r="J9" s="124"/>
      <c r="K9" s="124"/>
      <c r="L9" s="124"/>
      <c r="M9" s="125"/>
      <c r="AZ9" s="132"/>
      <c r="BA9" s="132"/>
    </row>
    <row r="10" spans="2:53" ht="12.75" customHeight="1" x14ac:dyDescent="0.2">
      <c r="B10" s="126"/>
      <c r="C10" s="123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2:53" s="131" customFormat="1" x14ac:dyDescent="0.2">
      <c r="B11" s="122" t="s">
        <v>256</v>
      </c>
      <c r="C11" s="123" t="s">
        <v>332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AZ11" s="132"/>
      <c r="BA11" s="132"/>
    </row>
    <row r="12" spans="2:53" ht="12.75" customHeight="1" x14ac:dyDescent="0.2">
      <c r="B12" s="126"/>
      <c r="C12" s="123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2:53" s="131" customFormat="1" x14ac:dyDescent="0.2">
      <c r="B13" s="122" t="s">
        <v>257</v>
      </c>
      <c r="C13" s="123" t="s">
        <v>174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5"/>
      <c r="AZ13" s="132"/>
      <c r="BA13" s="132"/>
    </row>
    <row r="14" spans="2:53" ht="12.75" customHeight="1" x14ac:dyDescent="0.2">
      <c r="B14" s="126"/>
      <c r="C14" s="123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2:53" s="131" customFormat="1" x14ac:dyDescent="0.2">
      <c r="B15" s="122" t="s">
        <v>258</v>
      </c>
      <c r="C15" s="123" t="s">
        <v>333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AZ15" s="132"/>
      <c r="BA15" s="132"/>
    </row>
    <row r="16" spans="2:53" ht="12.75" customHeight="1" x14ac:dyDescent="0.2">
      <c r="B16" s="126"/>
      <c r="C16" s="123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2:53" s="131" customFormat="1" x14ac:dyDescent="0.2">
      <c r="B17" s="122" t="s">
        <v>259</v>
      </c>
      <c r="C17" s="123" t="s">
        <v>175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5"/>
      <c r="AZ17" s="132"/>
      <c r="BA17" s="132"/>
    </row>
    <row r="18" spans="2:53" ht="12.75" customHeight="1" x14ac:dyDescent="0.2">
      <c r="B18" s="126"/>
      <c r="C18" s="123"/>
      <c r="D18" s="41"/>
      <c r="E18" s="41"/>
      <c r="F18" s="41"/>
      <c r="G18" s="41"/>
      <c r="H18" s="41"/>
      <c r="I18" s="41"/>
      <c r="J18" s="41"/>
      <c r="K18" s="41"/>
      <c r="L18" s="41"/>
      <c r="M18" s="42"/>
    </row>
    <row r="19" spans="2:53" s="131" customFormat="1" x14ac:dyDescent="0.2">
      <c r="B19" s="122" t="s">
        <v>260</v>
      </c>
      <c r="C19" s="123" t="s">
        <v>176</v>
      </c>
      <c r="D19" s="124"/>
      <c r="E19" s="124"/>
      <c r="F19" s="127"/>
      <c r="G19" s="124"/>
      <c r="H19" s="124"/>
      <c r="I19" s="124"/>
      <c r="J19" s="124"/>
      <c r="K19" s="124"/>
      <c r="L19" s="124"/>
      <c r="M19" s="125"/>
      <c r="AZ19" s="132"/>
      <c r="BA19" s="132"/>
    </row>
    <row r="20" spans="2:53" ht="12.75" customHeight="1" x14ac:dyDescent="0.2">
      <c r="B20" s="126"/>
      <c r="C20" s="128"/>
      <c r="D20" s="41"/>
      <c r="E20" s="41"/>
      <c r="F20" s="44"/>
      <c r="G20" s="41"/>
      <c r="H20" s="41"/>
      <c r="I20" s="41"/>
      <c r="J20" s="41"/>
      <c r="K20" s="41"/>
      <c r="L20" s="41"/>
      <c r="M20" s="42"/>
    </row>
    <row r="21" spans="2:53" s="131" customFormat="1" x14ac:dyDescent="0.2">
      <c r="B21" s="287" t="s">
        <v>261</v>
      </c>
      <c r="C21" s="123" t="s">
        <v>177</v>
      </c>
      <c r="D21" s="124"/>
      <c r="E21" s="124"/>
      <c r="F21" s="127"/>
      <c r="G21" s="124"/>
      <c r="H21" s="124"/>
      <c r="I21" s="124"/>
      <c r="J21" s="124"/>
      <c r="K21" s="124"/>
      <c r="L21" s="124"/>
      <c r="M21" s="125"/>
      <c r="AZ21" s="132"/>
      <c r="BA21" s="132"/>
    </row>
    <row r="22" spans="2:53" ht="9.75" customHeight="1" x14ac:dyDescent="0.2">
      <c r="B22" s="287"/>
      <c r="C22" s="123" t="s">
        <v>178</v>
      </c>
      <c r="D22" s="41"/>
      <c r="E22" s="41"/>
      <c r="F22" s="44"/>
      <c r="G22" s="41"/>
      <c r="H22" s="41"/>
      <c r="I22" s="41"/>
      <c r="J22" s="41"/>
      <c r="K22" s="41"/>
      <c r="L22" s="41"/>
      <c r="M22" s="42"/>
    </row>
    <row r="23" spans="2:53" ht="12.75" customHeight="1" x14ac:dyDescent="0.2">
      <c r="B23" s="126"/>
      <c r="C23" s="123"/>
      <c r="D23" s="41"/>
      <c r="E23" s="41"/>
      <c r="F23" s="44"/>
      <c r="G23" s="41"/>
      <c r="H23" s="41"/>
      <c r="I23" s="41"/>
      <c r="J23" s="41"/>
      <c r="K23" s="41"/>
      <c r="L23" s="41"/>
      <c r="M23" s="42"/>
    </row>
    <row r="24" spans="2:53" s="131" customFormat="1" x14ac:dyDescent="0.2">
      <c r="B24" s="122" t="s">
        <v>262</v>
      </c>
      <c r="C24" s="123" t="s">
        <v>179</v>
      </c>
      <c r="D24" s="124"/>
      <c r="E24" s="124"/>
      <c r="F24" s="127"/>
      <c r="G24" s="124"/>
      <c r="H24" s="124"/>
      <c r="I24" s="124"/>
      <c r="J24" s="124"/>
      <c r="K24" s="124"/>
      <c r="L24" s="124"/>
      <c r="M24" s="125"/>
      <c r="AZ24" s="132"/>
      <c r="BA24" s="132"/>
    </row>
    <row r="25" spans="2:53" ht="12.75" customHeight="1" x14ac:dyDescent="0.2">
      <c r="B25" s="126"/>
      <c r="C25" s="128"/>
      <c r="D25" s="41"/>
      <c r="E25" s="41"/>
      <c r="F25" s="44"/>
      <c r="G25" s="41"/>
      <c r="H25" s="41"/>
      <c r="I25" s="41"/>
      <c r="J25" s="41"/>
      <c r="K25" s="41"/>
      <c r="L25" s="41"/>
      <c r="M25" s="42"/>
    </row>
    <row r="26" spans="2:53" s="131" customFormat="1" x14ac:dyDescent="0.2">
      <c r="B26" s="287" t="s">
        <v>263</v>
      </c>
      <c r="C26" s="123" t="s">
        <v>66</v>
      </c>
      <c r="D26" s="124"/>
      <c r="E26" s="124"/>
      <c r="F26" s="127"/>
      <c r="G26" s="124"/>
      <c r="H26" s="124"/>
      <c r="I26" s="124"/>
      <c r="J26" s="124"/>
      <c r="K26" s="124"/>
      <c r="L26" s="124"/>
      <c r="M26" s="125"/>
      <c r="AZ26" s="132"/>
      <c r="BA26" s="132"/>
    </row>
    <row r="27" spans="2:53" ht="9.75" customHeight="1" x14ac:dyDescent="0.2">
      <c r="B27" s="287"/>
      <c r="C27" s="123" t="s">
        <v>178</v>
      </c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2:53" ht="12.75" customHeight="1" x14ac:dyDescent="0.2">
      <c r="B28" s="126"/>
      <c r="C28" s="123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2:53" s="131" customFormat="1" x14ac:dyDescent="0.2">
      <c r="B29" s="122" t="s">
        <v>264</v>
      </c>
      <c r="C29" s="123" t="s">
        <v>180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5"/>
      <c r="AZ29" s="132"/>
      <c r="BA29" s="132"/>
    </row>
    <row r="30" spans="2:53" ht="12.75" customHeight="1" x14ac:dyDescent="0.2">
      <c r="B30" s="126"/>
      <c r="C30" s="128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2:53" s="131" customFormat="1" x14ac:dyDescent="0.2">
      <c r="B31" s="122" t="s">
        <v>265</v>
      </c>
      <c r="C31" s="123" t="s">
        <v>181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5"/>
      <c r="AZ31" s="132"/>
      <c r="BA31" s="132"/>
    </row>
    <row r="32" spans="2:53" ht="12.75" customHeight="1" x14ac:dyDescent="0.2">
      <c r="B32" s="126"/>
      <c r="C32" s="123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2:53" s="131" customFormat="1" ht="13.5" customHeight="1" x14ac:dyDescent="0.2">
      <c r="B33" s="122" t="s">
        <v>266</v>
      </c>
      <c r="C33" s="123" t="s">
        <v>11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5"/>
      <c r="AZ33" s="132"/>
      <c r="BA33" s="132"/>
    </row>
    <row r="34" spans="2:53" ht="15" customHeight="1" x14ac:dyDescent="0.2">
      <c r="B34" s="40"/>
      <c r="C34" s="43"/>
      <c r="D34" s="41"/>
      <c r="E34" s="41"/>
      <c r="F34" s="41"/>
      <c r="G34" s="41"/>
      <c r="H34" s="41"/>
      <c r="I34" s="41"/>
      <c r="J34" s="41"/>
      <c r="K34" s="41"/>
      <c r="L34" s="41"/>
      <c r="M34" s="42"/>
    </row>
    <row r="35" spans="2:53" ht="15" customHeight="1" thickBot="1" x14ac:dyDescent="0.3">
      <c r="B35" s="45"/>
      <c r="C35" s="46"/>
      <c r="D35" s="46"/>
      <c r="E35" s="46"/>
      <c r="F35" s="46"/>
      <c r="G35" s="46"/>
      <c r="H35" s="46"/>
      <c r="I35" s="46"/>
      <c r="J35" s="285"/>
      <c r="K35" s="285"/>
      <c r="L35" s="285"/>
      <c r="M35" s="286"/>
    </row>
    <row r="36" spans="2:53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2:53" x14ac:dyDescent="0.2"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2:53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1"/>
    </row>
  </sheetData>
  <mergeCells count="5">
    <mergeCell ref="C4:L4"/>
    <mergeCell ref="J35:M35"/>
    <mergeCell ref="B21:B22"/>
    <mergeCell ref="B26:B27"/>
    <mergeCell ref="B6:L6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17" r:id="rId4" name="cmdLayout1I">
          <controlPr defaultSize="0" print="0" autoLine="0" r:id="rId5">
            <anchor moveWithCells="1">
              <from>
                <xdr:col>7</xdr:col>
                <xdr:colOff>114300</xdr:colOff>
                <xdr:row>7</xdr:row>
                <xdr:rowOff>38100</xdr:rowOff>
              </from>
              <to>
                <xdr:col>9</xdr:col>
                <xdr:colOff>247650</xdr:colOff>
                <xdr:row>9</xdr:row>
                <xdr:rowOff>76200</xdr:rowOff>
              </to>
            </anchor>
          </controlPr>
        </control>
      </mc:Choice>
      <mc:Fallback>
        <control shapeId="9217" r:id="rId4" name="cmdLayout1I"/>
      </mc:Fallback>
    </mc:AlternateContent>
    <mc:AlternateContent xmlns:mc="http://schemas.openxmlformats.org/markup-compatibility/2006">
      <mc:Choice Requires="x14">
        <control shapeId="9218" r:id="rId6" name="cmdLayout2I">
          <controlPr defaultSize="0" print="0" autoLine="0" r:id="rId7">
            <anchor moveWithCells="1">
              <from>
                <xdr:col>7</xdr:col>
                <xdr:colOff>114300</xdr:colOff>
                <xdr:row>9</xdr:row>
                <xdr:rowOff>114300</xdr:rowOff>
              </from>
              <to>
                <xdr:col>9</xdr:col>
                <xdr:colOff>247650</xdr:colOff>
                <xdr:row>11</xdr:row>
                <xdr:rowOff>66675</xdr:rowOff>
              </to>
            </anchor>
          </controlPr>
        </control>
      </mc:Choice>
      <mc:Fallback>
        <control shapeId="9218" r:id="rId6" name="cmdLayout2I"/>
      </mc:Fallback>
    </mc:AlternateContent>
    <mc:AlternateContent xmlns:mc="http://schemas.openxmlformats.org/markup-compatibility/2006">
      <mc:Choice Requires="x14">
        <control shapeId="9219" r:id="rId8" name="cmdLayout4I">
          <controlPr defaultSize="0" print="0" autoLine="0" r:id="rId9">
            <anchor moveWithCells="1">
              <from>
                <xdr:col>7</xdr:col>
                <xdr:colOff>114300</xdr:colOff>
                <xdr:row>13</xdr:row>
                <xdr:rowOff>114300</xdr:rowOff>
              </from>
              <to>
                <xdr:col>9</xdr:col>
                <xdr:colOff>247650</xdr:colOff>
                <xdr:row>15</xdr:row>
                <xdr:rowOff>66675</xdr:rowOff>
              </to>
            </anchor>
          </controlPr>
        </control>
      </mc:Choice>
      <mc:Fallback>
        <control shapeId="9219" r:id="rId8" name="cmdLayout4I"/>
      </mc:Fallback>
    </mc:AlternateContent>
    <mc:AlternateContent xmlns:mc="http://schemas.openxmlformats.org/markup-compatibility/2006">
      <mc:Choice Requires="x14">
        <control shapeId="9220" r:id="rId10" name="cmdLayout5I">
          <controlPr defaultSize="0" print="0" autoLine="0" r:id="rId11">
            <anchor moveWithCells="1">
              <from>
                <xdr:col>7</xdr:col>
                <xdr:colOff>114300</xdr:colOff>
                <xdr:row>15</xdr:row>
                <xdr:rowOff>104775</xdr:rowOff>
              </from>
              <to>
                <xdr:col>9</xdr:col>
                <xdr:colOff>247650</xdr:colOff>
                <xdr:row>17</xdr:row>
                <xdr:rowOff>57150</xdr:rowOff>
              </to>
            </anchor>
          </controlPr>
        </control>
      </mc:Choice>
      <mc:Fallback>
        <control shapeId="9220" r:id="rId10" name="cmdLayout5I"/>
      </mc:Fallback>
    </mc:AlternateContent>
    <mc:AlternateContent xmlns:mc="http://schemas.openxmlformats.org/markup-compatibility/2006">
      <mc:Choice Requires="x14">
        <control shapeId="9221" r:id="rId12" name="cmdLayout6I">
          <controlPr defaultSize="0" print="0" autoLine="0" r:id="rId13">
            <anchor moveWithCells="1">
              <from>
                <xdr:col>7</xdr:col>
                <xdr:colOff>114300</xdr:colOff>
                <xdr:row>17</xdr:row>
                <xdr:rowOff>114300</xdr:rowOff>
              </from>
              <to>
                <xdr:col>9</xdr:col>
                <xdr:colOff>247650</xdr:colOff>
                <xdr:row>19</xdr:row>
                <xdr:rowOff>66675</xdr:rowOff>
              </to>
            </anchor>
          </controlPr>
        </control>
      </mc:Choice>
      <mc:Fallback>
        <control shapeId="9221" r:id="rId12" name="cmdLayout6I"/>
      </mc:Fallback>
    </mc:AlternateContent>
    <mc:AlternateContent xmlns:mc="http://schemas.openxmlformats.org/markup-compatibility/2006">
      <mc:Choice Requires="x14">
        <control shapeId="9222" r:id="rId14" name="cmdLayout3I">
          <controlPr defaultSize="0" print="0" autoLine="0" r:id="rId15">
            <anchor moveWithCells="1">
              <from>
                <xdr:col>7</xdr:col>
                <xdr:colOff>114300</xdr:colOff>
                <xdr:row>11</xdr:row>
                <xdr:rowOff>114300</xdr:rowOff>
              </from>
              <to>
                <xdr:col>9</xdr:col>
                <xdr:colOff>247650</xdr:colOff>
                <xdr:row>13</xdr:row>
                <xdr:rowOff>66675</xdr:rowOff>
              </to>
            </anchor>
          </controlPr>
        </control>
      </mc:Choice>
      <mc:Fallback>
        <control shapeId="9222" r:id="rId14" name="cmdLayout3I"/>
      </mc:Fallback>
    </mc:AlternateContent>
    <mc:AlternateContent xmlns:mc="http://schemas.openxmlformats.org/markup-compatibility/2006">
      <mc:Choice Requires="x14">
        <control shapeId="9223" r:id="rId16" name="cmdLayout2B">
          <controlPr defaultSize="0" autoLine="0" r:id="rId17">
            <anchor moveWithCells="1">
              <from>
                <xdr:col>9</xdr:col>
                <xdr:colOff>400050</xdr:colOff>
                <xdr:row>9</xdr:row>
                <xdr:rowOff>114300</xdr:rowOff>
              </from>
              <to>
                <xdr:col>11</xdr:col>
                <xdr:colOff>533400</xdr:colOff>
                <xdr:row>11</xdr:row>
                <xdr:rowOff>66675</xdr:rowOff>
              </to>
            </anchor>
          </controlPr>
        </control>
      </mc:Choice>
      <mc:Fallback>
        <control shapeId="9223" r:id="rId16" name="cmdLayout2B"/>
      </mc:Fallback>
    </mc:AlternateContent>
    <mc:AlternateContent xmlns:mc="http://schemas.openxmlformats.org/markup-compatibility/2006">
      <mc:Choice Requires="x14">
        <control shapeId="9224" r:id="rId18" name="cmdLayout6B">
          <controlPr defaultSize="0" autoLine="0" r:id="rId19">
            <anchor moveWithCells="1">
              <from>
                <xdr:col>9</xdr:col>
                <xdr:colOff>390525</xdr:colOff>
                <xdr:row>17</xdr:row>
                <xdr:rowOff>114300</xdr:rowOff>
              </from>
              <to>
                <xdr:col>11</xdr:col>
                <xdr:colOff>523875</xdr:colOff>
                <xdr:row>19</xdr:row>
                <xdr:rowOff>66675</xdr:rowOff>
              </to>
            </anchor>
          </controlPr>
        </control>
      </mc:Choice>
      <mc:Fallback>
        <control shapeId="9224" r:id="rId18" name="cmdLayout6B"/>
      </mc:Fallback>
    </mc:AlternateContent>
    <mc:AlternateContent xmlns:mc="http://schemas.openxmlformats.org/markup-compatibility/2006">
      <mc:Choice Requires="x14">
        <control shapeId="9225" r:id="rId20" name="cmdLayout10B">
          <controlPr defaultSize="0" autoLine="0" r:id="rId21">
            <anchor moveWithCells="1">
              <from>
                <xdr:col>9</xdr:col>
                <xdr:colOff>381000</xdr:colOff>
                <xdr:row>27</xdr:row>
                <xdr:rowOff>114300</xdr:rowOff>
              </from>
              <to>
                <xdr:col>11</xdr:col>
                <xdr:colOff>514350</xdr:colOff>
                <xdr:row>29</xdr:row>
                <xdr:rowOff>66675</xdr:rowOff>
              </to>
            </anchor>
          </controlPr>
        </control>
      </mc:Choice>
      <mc:Fallback>
        <control shapeId="9225" r:id="rId20" name="cmdLayout10B"/>
      </mc:Fallback>
    </mc:AlternateContent>
    <mc:AlternateContent xmlns:mc="http://schemas.openxmlformats.org/markup-compatibility/2006">
      <mc:Choice Requires="x14">
        <control shapeId="9226" r:id="rId22" name="cmdLayout4B">
          <controlPr defaultSize="0" autoLine="0" r:id="rId23">
            <anchor moveWithCells="1">
              <from>
                <xdr:col>9</xdr:col>
                <xdr:colOff>400050</xdr:colOff>
                <xdr:row>13</xdr:row>
                <xdr:rowOff>114300</xdr:rowOff>
              </from>
              <to>
                <xdr:col>11</xdr:col>
                <xdr:colOff>533400</xdr:colOff>
                <xdr:row>15</xdr:row>
                <xdr:rowOff>66675</xdr:rowOff>
              </to>
            </anchor>
          </controlPr>
        </control>
      </mc:Choice>
      <mc:Fallback>
        <control shapeId="9226" r:id="rId22" name="cmdLayout4B"/>
      </mc:Fallback>
    </mc:AlternateContent>
    <mc:AlternateContent xmlns:mc="http://schemas.openxmlformats.org/markup-compatibility/2006">
      <mc:Choice Requires="x14">
        <control shapeId="9227" r:id="rId24" name="cmdLayout7I">
          <controlPr defaultSize="0" print="0" autoLine="0" r:id="rId25">
            <anchor moveWithCells="1">
              <from>
                <xdr:col>7</xdr:col>
                <xdr:colOff>114300</xdr:colOff>
                <xdr:row>20</xdr:row>
                <xdr:rowOff>19050</xdr:rowOff>
              </from>
              <to>
                <xdr:col>9</xdr:col>
                <xdr:colOff>247650</xdr:colOff>
                <xdr:row>22</xdr:row>
                <xdr:rowOff>9525</xdr:rowOff>
              </to>
            </anchor>
          </controlPr>
        </control>
      </mc:Choice>
      <mc:Fallback>
        <control shapeId="9227" r:id="rId24" name="cmdLayout7I"/>
      </mc:Fallback>
    </mc:AlternateContent>
    <mc:AlternateContent xmlns:mc="http://schemas.openxmlformats.org/markup-compatibility/2006">
      <mc:Choice Requires="x14">
        <control shapeId="9228" r:id="rId26" name="cmdLayout8I">
          <controlPr defaultSize="0" print="0" autoLine="0" r:id="rId27">
            <anchor moveWithCells="1">
              <from>
                <xdr:col>7</xdr:col>
                <xdr:colOff>114300</xdr:colOff>
                <xdr:row>22</xdr:row>
                <xdr:rowOff>114300</xdr:rowOff>
              </from>
              <to>
                <xdr:col>9</xdr:col>
                <xdr:colOff>247650</xdr:colOff>
                <xdr:row>24</xdr:row>
                <xdr:rowOff>66675</xdr:rowOff>
              </to>
            </anchor>
          </controlPr>
        </control>
      </mc:Choice>
      <mc:Fallback>
        <control shapeId="9228" r:id="rId26" name="cmdLayout8I"/>
      </mc:Fallback>
    </mc:AlternateContent>
    <mc:AlternateContent xmlns:mc="http://schemas.openxmlformats.org/markup-compatibility/2006">
      <mc:Choice Requires="x14">
        <control shapeId="9229" r:id="rId28" name="cmdLayout9I">
          <controlPr defaultSize="0" print="0" autoLine="0" r:id="rId29">
            <anchor moveWithCells="1">
              <from>
                <xdr:col>7</xdr:col>
                <xdr:colOff>114300</xdr:colOff>
                <xdr:row>25</xdr:row>
                <xdr:rowOff>19050</xdr:rowOff>
              </from>
              <to>
                <xdr:col>9</xdr:col>
                <xdr:colOff>247650</xdr:colOff>
                <xdr:row>27</xdr:row>
                <xdr:rowOff>9525</xdr:rowOff>
              </to>
            </anchor>
          </controlPr>
        </control>
      </mc:Choice>
      <mc:Fallback>
        <control shapeId="9229" r:id="rId28" name="cmdLayout9I"/>
      </mc:Fallback>
    </mc:AlternateContent>
    <mc:AlternateContent xmlns:mc="http://schemas.openxmlformats.org/markup-compatibility/2006">
      <mc:Choice Requires="x14">
        <control shapeId="9230" r:id="rId30" name="cmdLayout11I">
          <controlPr defaultSize="0" print="0" autoLine="0" r:id="rId31">
            <anchor moveWithCells="1">
              <from>
                <xdr:col>7</xdr:col>
                <xdr:colOff>114300</xdr:colOff>
                <xdr:row>29</xdr:row>
                <xdr:rowOff>114300</xdr:rowOff>
              </from>
              <to>
                <xdr:col>9</xdr:col>
                <xdr:colOff>247650</xdr:colOff>
                <xdr:row>31</xdr:row>
                <xdr:rowOff>66675</xdr:rowOff>
              </to>
            </anchor>
          </controlPr>
        </control>
      </mc:Choice>
      <mc:Fallback>
        <control shapeId="9230" r:id="rId30" name="cmdLayout11I"/>
      </mc:Fallback>
    </mc:AlternateContent>
    <mc:AlternateContent xmlns:mc="http://schemas.openxmlformats.org/markup-compatibility/2006">
      <mc:Choice Requires="x14">
        <control shapeId="9231" r:id="rId32" name="cmdLayout12I">
          <controlPr defaultSize="0" print="0" autoLine="0" r:id="rId33">
            <anchor moveWithCells="1">
              <from>
                <xdr:col>7</xdr:col>
                <xdr:colOff>114300</xdr:colOff>
                <xdr:row>31</xdr:row>
                <xdr:rowOff>114300</xdr:rowOff>
              </from>
              <to>
                <xdr:col>9</xdr:col>
                <xdr:colOff>247650</xdr:colOff>
                <xdr:row>33</xdr:row>
                <xdr:rowOff>57150</xdr:rowOff>
              </to>
            </anchor>
          </controlPr>
        </control>
      </mc:Choice>
      <mc:Fallback>
        <control shapeId="9231" r:id="rId32" name="cmdLayout12I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K25"/>
  <sheetViews>
    <sheetView workbookViewId="0">
      <selection activeCell="C2" sqref="C2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2020</v>
      </c>
      <c r="D2" t="str">
        <f t="shared" ref="D2:D13" si="1">B2&amp;" "&amp;$C2</f>
        <v>January 2020</v>
      </c>
      <c r="E2">
        <v>1</v>
      </c>
      <c r="F2" t="str">
        <f>LEFT($B2,3)&amp;" "&amp;RIGHT($C2,2)</f>
        <v>Jan 20</v>
      </c>
      <c r="G2">
        <f>C2-1</f>
        <v>2019</v>
      </c>
      <c r="H2" t="str">
        <f>LEFT(F2,3)&amp;" "&amp;RIGHT(G2,2)</f>
        <v>Jan 19</v>
      </c>
    </row>
    <row r="3" spans="1:11" x14ac:dyDescent="0.2">
      <c r="A3" s="49" t="s">
        <v>116</v>
      </c>
      <c r="B3" t="s">
        <v>37</v>
      </c>
      <c r="C3">
        <f t="shared" si="0"/>
        <v>2020</v>
      </c>
      <c r="D3" t="str">
        <f t="shared" si="1"/>
        <v>February 2020</v>
      </c>
      <c r="E3">
        <v>2</v>
      </c>
      <c r="F3" t="str">
        <f t="shared" ref="F3:F13" si="2">LEFT($B3,3)&amp;" "&amp;RIGHT($C3,2)</f>
        <v>Feb 20</v>
      </c>
      <c r="G3">
        <f t="shared" ref="G3:G13" si="3">C3-1</f>
        <v>2019</v>
      </c>
      <c r="H3" t="str">
        <f t="shared" ref="H3:H13" si="4">LEFT(F3,3)&amp;" "&amp;RIGHT(G3,2)</f>
        <v>Feb 19</v>
      </c>
    </row>
    <row r="4" spans="1:11" x14ac:dyDescent="0.2">
      <c r="A4" s="49" t="s">
        <v>117</v>
      </c>
      <c r="B4" t="s">
        <v>38</v>
      </c>
      <c r="C4">
        <f t="shared" si="0"/>
        <v>2020</v>
      </c>
      <c r="D4" t="str">
        <f t="shared" si="1"/>
        <v>March 2020</v>
      </c>
      <c r="E4">
        <v>3</v>
      </c>
      <c r="F4" t="str">
        <f t="shared" si="2"/>
        <v>Mar 20</v>
      </c>
      <c r="G4">
        <f t="shared" si="3"/>
        <v>2019</v>
      </c>
      <c r="H4" t="str">
        <f t="shared" si="4"/>
        <v>Mar 19</v>
      </c>
    </row>
    <row r="5" spans="1:11" x14ac:dyDescent="0.2">
      <c r="A5" s="49" t="s">
        <v>118</v>
      </c>
      <c r="B5" t="s">
        <v>39</v>
      </c>
      <c r="C5">
        <f t="shared" si="0"/>
        <v>2020</v>
      </c>
      <c r="D5" t="str">
        <f t="shared" si="1"/>
        <v>April 2020</v>
      </c>
      <c r="E5">
        <v>4</v>
      </c>
      <c r="F5" t="str">
        <f t="shared" si="2"/>
        <v>Apr 20</v>
      </c>
      <c r="G5">
        <f t="shared" si="3"/>
        <v>2019</v>
      </c>
      <c r="H5" t="str">
        <f t="shared" si="4"/>
        <v>Apr 19</v>
      </c>
    </row>
    <row r="6" spans="1:11" x14ac:dyDescent="0.2">
      <c r="A6" s="49" t="s">
        <v>119</v>
      </c>
      <c r="B6" t="s">
        <v>40</v>
      </c>
      <c r="C6">
        <f t="shared" si="0"/>
        <v>2020</v>
      </c>
      <c r="D6" t="str">
        <f t="shared" si="1"/>
        <v>May 2020</v>
      </c>
      <c r="E6">
        <v>5</v>
      </c>
      <c r="F6" t="str">
        <f t="shared" si="2"/>
        <v>May 20</v>
      </c>
      <c r="G6">
        <f t="shared" si="3"/>
        <v>2019</v>
      </c>
      <c r="H6" t="str">
        <f t="shared" si="4"/>
        <v>May 19</v>
      </c>
    </row>
    <row r="7" spans="1:11" x14ac:dyDescent="0.2">
      <c r="A7" s="49" t="s">
        <v>120</v>
      </c>
      <c r="B7" t="s">
        <v>41</v>
      </c>
      <c r="C7">
        <f t="shared" si="0"/>
        <v>2020</v>
      </c>
      <c r="D7" t="str">
        <f t="shared" si="1"/>
        <v>June 2020</v>
      </c>
      <c r="E7">
        <v>6</v>
      </c>
      <c r="F7" t="str">
        <f t="shared" si="2"/>
        <v>Jun 20</v>
      </c>
      <c r="G7">
        <f t="shared" si="3"/>
        <v>2019</v>
      </c>
      <c r="H7" t="str">
        <f t="shared" si="4"/>
        <v>Jun 19</v>
      </c>
    </row>
    <row r="8" spans="1:11" x14ac:dyDescent="0.2">
      <c r="A8" s="49" t="s">
        <v>121</v>
      </c>
      <c r="B8" t="s">
        <v>42</v>
      </c>
      <c r="C8">
        <f t="shared" si="0"/>
        <v>2020</v>
      </c>
      <c r="D8" t="str">
        <f t="shared" si="1"/>
        <v>July 2020</v>
      </c>
      <c r="E8">
        <v>7</v>
      </c>
      <c r="F8" t="str">
        <f t="shared" si="2"/>
        <v>Jul 20</v>
      </c>
      <c r="G8">
        <f t="shared" si="3"/>
        <v>2019</v>
      </c>
      <c r="H8" t="str">
        <f t="shared" si="4"/>
        <v>Jul 19</v>
      </c>
    </row>
    <row r="9" spans="1:11" x14ac:dyDescent="0.2">
      <c r="A9" s="49" t="s">
        <v>122</v>
      </c>
      <c r="B9" t="s">
        <v>43</v>
      </c>
      <c r="C9">
        <f t="shared" si="0"/>
        <v>2020</v>
      </c>
      <c r="D9" t="str">
        <f t="shared" si="1"/>
        <v>August 2020</v>
      </c>
      <c r="E9">
        <v>8</v>
      </c>
      <c r="F9" t="str">
        <f t="shared" si="2"/>
        <v>Aug 20</v>
      </c>
      <c r="G9">
        <f t="shared" si="3"/>
        <v>2019</v>
      </c>
      <c r="H9" t="str">
        <f t="shared" si="4"/>
        <v>Aug 19</v>
      </c>
    </row>
    <row r="10" spans="1:11" x14ac:dyDescent="0.2">
      <c r="A10" s="49" t="s">
        <v>123</v>
      </c>
      <c r="B10" t="s">
        <v>44</v>
      </c>
      <c r="C10">
        <f t="shared" si="0"/>
        <v>2020</v>
      </c>
      <c r="D10" t="str">
        <f t="shared" si="1"/>
        <v>September 2020</v>
      </c>
      <c r="E10">
        <v>9</v>
      </c>
      <c r="F10" t="str">
        <f t="shared" si="2"/>
        <v>Sep 20</v>
      </c>
      <c r="G10">
        <f t="shared" si="3"/>
        <v>2019</v>
      </c>
      <c r="H10" t="str">
        <f t="shared" si="4"/>
        <v>Sep 19</v>
      </c>
    </row>
    <row r="11" spans="1:11" x14ac:dyDescent="0.2">
      <c r="A11" s="49" t="s">
        <v>124</v>
      </c>
      <c r="B11" t="s">
        <v>45</v>
      </c>
      <c r="C11">
        <f t="shared" si="0"/>
        <v>2020</v>
      </c>
      <c r="D11" t="str">
        <f t="shared" si="1"/>
        <v>October 2020</v>
      </c>
      <c r="E11">
        <v>10</v>
      </c>
      <c r="F11" t="str">
        <f t="shared" si="2"/>
        <v>Oct 20</v>
      </c>
      <c r="G11">
        <f t="shared" si="3"/>
        <v>2019</v>
      </c>
      <c r="H11" t="str">
        <f t="shared" si="4"/>
        <v>Oct 19</v>
      </c>
    </row>
    <row r="12" spans="1:11" x14ac:dyDescent="0.2">
      <c r="A12" s="49" t="s">
        <v>125</v>
      </c>
      <c r="B12" t="s">
        <v>46</v>
      </c>
      <c r="C12">
        <f t="shared" si="0"/>
        <v>2020</v>
      </c>
      <c r="D12" t="str">
        <f t="shared" si="1"/>
        <v>November 2020</v>
      </c>
      <c r="E12">
        <v>11</v>
      </c>
      <c r="F12" t="str">
        <f t="shared" si="2"/>
        <v>Nov 20</v>
      </c>
      <c r="G12">
        <f t="shared" si="3"/>
        <v>2019</v>
      </c>
      <c r="H12" t="str">
        <f t="shared" si="4"/>
        <v>Nov 19</v>
      </c>
    </row>
    <row r="13" spans="1:11" x14ac:dyDescent="0.2">
      <c r="A13" s="49" t="s">
        <v>126</v>
      </c>
      <c r="B13" t="s">
        <v>47</v>
      </c>
      <c r="C13">
        <f t="shared" si="0"/>
        <v>2020</v>
      </c>
      <c r="D13" t="str">
        <f t="shared" si="1"/>
        <v>December 2020</v>
      </c>
      <c r="E13">
        <v>12</v>
      </c>
      <c r="F13" t="str">
        <f t="shared" si="2"/>
        <v>Dec 20</v>
      </c>
      <c r="G13">
        <f t="shared" si="3"/>
        <v>2019</v>
      </c>
      <c r="H13" t="str">
        <f t="shared" si="4"/>
        <v>Dec 19</v>
      </c>
      <c r="I13">
        <f>VLOOKUP(12,E:G,3,0)-1</f>
        <v>2018</v>
      </c>
      <c r="J13">
        <f>I13-1</f>
        <v>2017</v>
      </c>
      <c r="K13">
        <f>J13-1</f>
        <v>2016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3"/>
  <dimension ref="A1:D54"/>
  <sheetViews>
    <sheetView workbookViewId="0">
      <selection activeCell="F43" sqref="F43"/>
    </sheetView>
  </sheetViews>
  <sheetFormatPr defaultRowHeight="12.75" x14ac:dyDescent="0.2"/>
  <cols>
    <col min="1" max="1" width="16.28515625" customWidth="1"/>
    <col min="2" max="2" width="15.28515625" customWidth="1"/>
  </cols>
  <sheetData>
    <row r="1" spans="1:4" x14ac:dyDescent="0.2">
      <c r="A1" s="11" t="s">
        <v>379</v>
      </c>
      <c r="B1">
        <f>IFERROR(INDEX(Lookup!#REF!,MATCH($A26,Lookup!#REF!,0)),0)</f>
        <v>0</v>
      </c>
      <c r="C1">
        <f>IFERROR(INDEX(Lookup!#REF!,MATCH($A26,Lookup!#REF!,0)),0)</f>
        <v>0</v>
      </c>
      <c r="D1">
        <f>IFERROR(INDEX(Lookup!#REF!,MATCH($A26,Lookup!#REF!,0)),0)</f>
        <v>0</v>
      </c>
    </row>
    <row r="2" spans="1:4" x14ac:dyDescent="0.2">
      <c r="A2" s="11" t="s">
        <v>380</v>
      </c>
      <c r="B2">
        <f>IFERROR(INDEX(Lookup!#REF!,MATCH($A27,Lookup!#REF!,0)),0)</f>
        <v>0</v>
      </c>
      <c r="C2">
        <f>IFERROR(INDEX(Lookup!#REF!,MATCH($A27,Lookup!#REF!,0)),0)</f>
        <v>0</v>
      </c>
      <c r="D2">
        <f>IFERROR(INDEX(Lookup!#REF!,MATCH($A27,Lookup!#REF!,0)),0)</f>
        <v>0</v>
      </c>
    </row>
    <row r="3" spans="1:4" x14ac:dyDescent="0.2">
      <c r="A3" s="11" t="s">
        <v>381</v>
      </c>
      <c r="B3">
        <f>IFERROR(INDEX(Lookup!#REF!,MATCH($A28,Lookup!#REF!,0)),0)</f>
        <v>0</v>
      </c>
      <c r="C3">
        <f>IFERROR(INDEX(Lookup!#REF!,MATCH($A28,Lookup!#REF!,0)),0)</f>
        <v>0</v>
      </c>
      <c r="D3">
        <f>IFERROR(INDEX(Lookup!#REF!,MATCH($A28,Lookup!#REF!,0)),0)</f>
        <v>0</v>
      </c>
    </row>
    <row r="4" spans="1:4" x14ac:dyDescent="0.2">
      <c r="A4" s="11" t="s">
        <v>382</v>
      </c>
      <c r="B4">
        <f>IFERROR(INDEX(Lookup!#REF!,MATCH($A29,Lookup!#REF!,0)),0)</f>
        <v>0</v>
      </c>
      <c r="C4">
        <f>IFERROR(INDEX(Lookup!#REF!,MATCH($A29,Lookup!#REF!,0)),0)</f>
        <v>0</v>
      </c>
      <c r="D4">
        <f>IFERROR(INDEX(Lookup!#REF!,MATCH($A29,Lookup!#REF!,0)),0)</f>
        <v>0</v>
      </c>
    </row>
    <row r="5" spans="1:4" x14ac:dyDescent="0.2">
      <c r="A5" s="11" t="s">
        <v>383</v>
      </c>
      <c r="B5">
        <f>IFERROR(INDEX(Lookup!#REF!,MATCH($A30,Lookup!#REF!,0)),0)</f>
        <v>0</v>
      </c>
      <c r="C5">
        <f>IFERROR(INDEX(Lookup!#REF!,MATCH($A30,Lookup!#REF!,0)),0)</f>
        <v>0</v>
      </c>
      <c r="D5">
        <f>IFERROR(INDEX(Lookup!#REF!,MATCH($A30,Lookup!#REF!,0)),0)</f>
        <v>0</v>
      </c>
    </row>
    <row r="6" spans="1:4" x14ac:dyDescent="0.2">
      <c r="A6" s="11" t="s">
        <v>384</v>
      </c>
      <c r="B6">
        <f>IFERROR(INDEX(Lookup!#REF!,MATCH($A31,Lookup!#REF!,0)),0)</f>
        <v>0</v>
      </c>
      <c r="C6">
        <f>IFERROR(INDEX(Lookup!#REF!,MATCH($A31,Lookup!#REF!,0)),0)</f>
        <v>0</v>
      </c>
      <c r="D6">
        <f>IFERROR(INDEX(Lookup!#REF!,MATCH($A31,Lookup!#REF!,0)),0)</f>
        <v>0</v>
      </c>
    </row>
    <row r="7" spans="1:4" x14ac:dyDescent="0.2">
      <c r="A7" s="11" t="s">
        <v>385</v>
      </c>
      <c r="B7">
        <f>IFERROR(INDEX(Lookup!#REF!,MATCH($A32,Lookup!#REF!,0)),0)</f>
        <v>0</v>
      </c>
      <c r="C7">
        <f>IFERROR(INDEX(Lookup!#REF!,MATCH($A32,Lookup!#REF!,0)),0)</f>
        <v>0</v>
      </c>
      <c r="D7">
        <f>IFERROR(INDEX(Lookup!#REF!,MATCH($A32,Lookup!#REF!,0)),0)</f>
        <v>0</v>
      </c>
    </row>
    <row r="8" spans="1:4" x14ac:dyDescent="0.2">
      <c r="A8" s="11" t="s">
        <v>386</v>
      </c>
      <c r="B8">
        <f>IFERROR(INDEX(Lookup!#REF!,MATCH($A33,Lookup!#REF!,0)),0)</f>
        <v>0</v>
      </c>
      <c r="C8">
        <f>IFERROR(INDEX(Lookup!#REF!,MATCH($A33,Lookup!#REF!,0)),0)</f>
        <v>0</v>
      </c>
      <c r="D8">
        <f>IFERROR(INDEX(Lookup!#REF!,MATCH($A33,Lookup!#REF!,0)),0)</f>
        <v>0</v>
      </c>
    </row>
    <row r="9" spans="1:4" x14ac:dyDescent="0.2">
      <c r="A9" s="11" t="s">
        <v>387</v>
      </c>
      <c r="B9">
        <f>IFERROR(INDEX(Lookup!#REF!,MATCH($A34,Lookup!#REF!,0)),0)</f>
        <v>0</v>
      </c>
      <c r="C9">
        <f>IFERROR(INDEX(Lookup!#REF!,MATCH($A34,Lookup!#REF!,0)),0)</f>
        <v>0</v>
      </c>
      <c r="D9">
        <f>IFERROR(INDEX(Lookup!#REF!,MATCH($A34,Lookup!#REF!,0)),0)</f>
        <v>0</v>
      </c>
    </row>
    <row r="10" spans="1:4" x14ac:dyDescent="0.2">
      <c r="A10" s="11" t="s">
        <v>388</v>
      </c>
      <c r="B10">
        <f>IFERROR(INDEX(Lookup!#REF!,MATCH($A35,Lookup!#REF!,0)),0)</f>
        <v>0</v>
      </c>
      <c r="C10">
        <f>IFERROR(INDEX(Lookup!#REF!,MATCH($A35,Lookup!#REF!,0)),0)</f>
        <v>0</v>
      </c>
      <c r="D10">
        <f>IFERROR(INDEX(Lookup!#REF!,MATCH($A35,Lookup!#REF!,0)),0)</f>
        <v>0</v>
      </c>
    </row>
    <row r="11" spans="1:4" x14ac:dyDescent="0.2">
      <c r="A11" s="11" t="s">
        <v>389</v>
      </c>
      <c r="B11">
        <f>IFERROR(INDEX(Lookup!#REF!,MATCH($A36,Lookup!#REF!,0)),0)</f>
        <v>0</v>
      </c>
      <c r="C11">
        <f>IFERROR(INDEX(Lookup!#REF!,MATCH($A36,Lookup!#REF!,0)),0)</f>
        <v>0</v>
      </c>
      <c r="D11">
        <f>IFERROR(INDEX(Lookup!#REF!,MATCH($A36,Lookup!#REF!,0)),0)</f>
        <v>0</v>
      </c>
    </row>
    <row r="12" spans="1:4" x14ac:dyDescent="0.2">
      <c r="A12" s="11" t="s">
        <v>390</v>
      </c>
      <c r="B12">
        <f>IFERROR(INDEX(Lookup!#REF!,MATCH($A37,Lookup!#REF!,0)),0)</f>
        <v>0</v>
      </c>
      <c r="C12">
        <f>IFERROR(INDEX(Lookup!#REF!,MATCH($A37,Lookup!#REF!,0)),0)</f>
        <v>0</v>
      </c>
      <c r="D12">
        <f>IFERROR(INDEX(Lookup!#REF!,MATCH($A37,Lookup!#REF!,0)),0)</f>
        <v>0</v>
      </c>
    </row>
    <row r="13" spans="1:4" x14ac:dyDescent="0.2">
      <c r="A13" s="11" t="s">
        <v>391</v>
      </c>
      <c r="B13">
        <f>IFERROR(INDEX(Lookup!#REF!,MATCH($A38,Lookup!#REF!,0)),0)</f>
        <v>0</v>
      </c>
      <c r="C13">
        <f>IFERROR(INDEX(Lookup!#REF!,MATCH($A38,Lookup!#REF!,0)),0)</f>
        <v>0</v>
      </c>
      <c r="D13">
        <f>IFERROR(INDEX(Lookup!#REF!,MATCH($A38,Lookup!#REF!,0)),0)</f>
        <v>0</v>
      </c>
    </row>
    <row r="14" spans="1:4" x14ac:dyDescent="0.2">
      <c r="A14" s="11" t="s">
        <v>392</v>
      </c>
      <c r="B14">
        <f>IFERROR(INDEX(Lookup!#REF!,MATCH($A39,Lookup!#REF!,0)),0)</f>
        <v>0</v>
      </c>
      <c r="C14">
        <f>IFERROR(INDEX(Lookup!#REF!,MATCH($A39,Lookup!#REF!,0)),0)</f>
        <v>0</v>
      </c>
      <c r="D14">
        <f>IFERROR(INDEX(Lookup!#REF!,MATCH($A39,Lookup!#REF!,0)),0)</f>
        <v>0</v>
      </c>
    </row>
    <row r="15" spans="1:4" x14ac:dyDescent="0.2">
      <c r="A15" s="11" t="s">
        <v>393</v>
      </c>
      <c r="B15">
        <f>IFERROR(INDEX(Lookup!#REF!,MATCH($A40,Lookup!#REF!,0)),0)</f>
        <v>0</v>
      </c>
      <c r="C15">
        <f>IFERROR(INDEX(Lookup!#REF!,MATCH($A40,Lookup!#REF!,0)),0)</f>
        <v>0</v>
      </c>
      <c r="D15">
        <f>IFERROR(INDEX(Lookup!#REF!,MATCH($A40,Lookup!#REF!,0)),0)</f>
        <v>0</v>
      </c>
    </row>
    <row r="16" spans="1:4" x14ac:dyDescent="0.2">
      <c r="A16" s="11" t="s">
        <v>394</v>
      </c>
      <c r="B16">
        <f>IFERROR(INDEX(Lookup!#REF!,MATCH($A41,Lookup!#REF!,0)),0)</f>
        <v>0</v>
      </c>
      <c r="C16">
        <f>IFERROR(INDEX(Lookup!#REF!,MATCH($A41,Lookup!#REF!,0)),0)</f>
        <v>0</v>
      </c>
      <c r="D16">
        <f>IFERROR(INDEX(Lookup!#REF!,MATCH($A41,Lookup!#REF!,0)),0)</f>
        <v>0</v>
      </c>
    </row>
    <row r="17" spans="1:4" x14ac:dyDescent="0.2">
      <c r="A17" s="11" t="s">
        <v>395</v>
      </c>
      <c r="B17">
        <f>IFERROR(INDEX(Lookup!#REF!,MATCH($A42,Lookup!#REF!,0)),0)</f>
        <v>0</v>
      </c>
      <c r="C17">
        <f>IFERROR(INDEX(Lookup!#REF!,MATCH($A42,Lookup!#REF!,0)),0)</f>
        <v>0</v>
      </c>
      <c r="D17">
        <f>IFERROR(INDEX(Lookup!#REF!,MATCH($A42,Lookup!#REF!,0)),0)</f>
        <v>0</v>
      </c>
    </row>
    <row r="18" spans="1:4" x14ac:dyDescent="0.2">
      <c r="A18" s="11" t="s">
        <v>396</v>
      </c>
      <c r="B18">
        <f>IFERROR(INDEX(Lookup!#REF!,MATCH($A43,Lookup!#REF!,0)),0)</f>
        <v>0</v>
      </c>
      <c r="C18">
        <f>IFERROR(INDEX(Lookup!#REF!,MATCH($A43,Lookup!#REF!,0)),0)</f>
        <v>0</v>
      </c>
      <c r="D18">
        <f>IFERROR(INDEX(Lookup!#REF!,MATCH($A43,Lookup!#REF!,0)),0)</f>
        <v>0</v>
      </c>
    </row>
    <row r="19" spans="1:4" x14ac:dyDescent="0.2">
      <c r="A19" s="11" t="s">
        <v>397</v>
      </c>
      <c r="B19">
        <f>IFERROR(INDEX(Lookup!#REF!,MATCH($A44,Lookup!#REF!,0)),0)</f>
        <v>0</v>
      </c>
      <c r="C19">
        <f>IFERROR(INDEX(Lookup!#REF!,MATCH($A44,Lookup!#REF!,0)),0)</f>
        <v>0</v>
      </c>
      <c r="D19">
        <f>IFERROR(INDEX(Lookup!#REF!,MATCH($A44,Lookup!#REF!,0)),0)</f>
        <v>0</v>
      </c>
    </row>
    <row r="20" spans="1:4" x14ac:dyDescent="0.2">
      <c r="A20" s="11" t="s">
        <v>398</v>
      </c>
      <c r="B20">
        <f>IFERROR(INDEX(Lookup!#REF!,MATCH($A45,Lookup!#REF!,0)),0)</f>
        <v>0</v>
      </c>
      <c r="C20">
        <f>IFERROR(INDEX(Lookup!#REF!,MATCH($A45,Lookup!#REF!,0)),0)</f>
        <v>0</v>
      </c>
      <c r="D20">
        <f>IFERROR(INDEX(Lookup!#REF!,MATCH($A45,Lookup!#REF!,0)),0)</f>
        <v>0</v>
      </c>
    </row>
    <row r="21" spans="1:4" x14ac:dyDescent="0.2">
      <c r="A21" s="11" t="s">
        <v>399</v>
      </c>
      <c r="B21">
        <f>IFERROR(INDEX(Lookup!#REF!,MATCH($A46,Lookup!#REF!,0)),0)</f>
        <v>0</v>
      </c>
      <c r="C21">
        <f>IFERROR(INDEX(Lookup!#REF!,MATCH($A46,Lookup!#REF!,0)),0)</f>
        <v>0</v>
      </c>
      <c r="D21">
        <f>IFERROR(INDEX(Lookup!#REF!,MATCH($A46,Lookup!#REF!,0)),0)</f>
        <v>0</v>
      </c>
    </row>
    <row r="22" spans="1:4" x14ac:dyDescent="0.2">
      <c r="A22" s="11" t="s">
        <v>400</v>
      </c>
      <c r="B22">
        <f>IFERROR(INDEX(Lookup!#REF!,MATCH($A47,Lookup!#REF!,0)),0)</f>
        <v>0</v>
      </c>
      <c r="C22">
        <f>IFERROR(INDEX(Lookup!#REF!,MATCH($A47,Lookup!#REF!,0)),0)</f>
        <v>0</v>
      </c>
      <c r="D22">
        <f>IFERROR(INDEX(Lookup!#REF!,MATCH($A47,Lookup!#REF!,0)),0)</f>
        <v>0</v>
      </c>
    </row>
    <row r="23" spans="1:4" x14ac:dyDescent="0.2">
      <c r="A23" s="11" t="s">
        <v>401</v>
      </c>
      <c r="B23">
        <f>IFERROR(INDEX(Lookup!#REF!,MATCH($A48,Lookup!#REF!,0)),0)</f>
        <v>0</v>
      </c>
      <c r="C23">
        <f>IFERROR(INDEX(Lookup!#REF!,MATCH($A48,Lookup!#REF!,0)),0)</f>
        <v>0</v>
      </c>
      <c r="D23">
        <f>IFERROR(INDEX(Lookup!#REF!,MATCH($A48,Lookup!#REF!,0)),0)</f>
        <v>0</v>
      </c>
    </row>
    <row r="24" spans="1:4" x14ac:dyDescent="0.2">
      <c r="A24" s="11" t="s">
        <v>402</v>
      </c>
      <c r="B24">
        <f>IFERROR(INDEX(Lookup!#REF!,MATCH($A49,Lookup!#REF!,0)),0)</f>
        <v>0</v>
      </c>
      <c r="C24">
        <f>IFERROR(INDEX(Lookup!#REF!,MATCH($A49,Lookup!#REF!,0)),0)</f>
        <v>0</v>
      </c>
      <c r="D24">
        <f>IFERROR(INDEX(Lookup!#REF!,MATCH($A49,Lookup!#REF!,0)),0)</f>
        <v>0</v>
      </c>
    </row>
    <row r="25" spans="1:4" x14ac:dyDescent="0.2">
      <c r="A25" s="11" t="s">
        <v>403</v>
      </c>
      <c r="B25">
        <f>IFERROR(INDEX(Lookup!#REF!,MATCH($A50,Lookup!#REF!,0)),0)</f>
        <v>0</v>
      </c>
      <c r="C25">
        <f>IFERROR(INDEX(Lookup!#REF!,MATCH($A50,Lookup!#REF!,0)),0)</f>
        <v>0</v>
      </c>
      <c r="D25">
        <f>IFERROR(INDEX(Lookup!#REF!,MATCH($A50,Lookup!#REF!,0)),0)</f>
        <v>0</v>
      </c>
    </row>
    <row r="26" spans="1:4" x14ac:dyDescent="0.2">
      <c r="A26" s="11" t="s">
        <v>404</v>
      </c>
      <c r="B26">
        <f>IFERROR(INDEX(Lookup!#REF!,MATCH($A51,Lookup!#REF!,0)),0)</f>
        <v>0</v>
      </c>
      <c r="C26">
        <f>IFERROR(INDEX(Lookup!#REF!,MATCH($A51,Lookup!#REF!,0)),0)</f>
        <v>0</v>
      </c>
      <c r="D26">
        <f>IFERROR(INDEX(Lookup!#REF!,MATCH($A51,Lookup!#REF!,0)),0)</f>
        <v>0</v>
      </c>
    </row>
    <row r="27" spans="1:4" x14ac:dyDescent="0.2">
      <c r="A27" s="11" t="s">
        <v>405</v>
      </c>
      <c r="B27">
        <f>IFERROR(INDEX(Lookup!#REF!,MATCH($A52,Lookup!#REF!,0)),0)</f>
        <v>0</v>
      </c>
      <c r="C27">
        <f>IFERROR(INDEX(Lookup!#REF!,MATCH($A52,Lookup!#REF!,0)),0)</f>
        <v>0</v>
      </c>
      <c r="D27">
        <f>IFERROR(INDEX(Lookup!#REF!,MATCH($A52,Lookup!#REF!,0)),0)</f>
        <v>0</v>
      </c>
    </row>
    <row r="28" spans="1:4" x14ac:dyDescent="0.2">
      <c r="A28" s="11" t="s">
        <v>406</v>
      </c>
      <c r="B28">
        <f>IFERROR(INDEX(Lookup!#REF!,MATCH($A53,Lookup!#REF!,0)),0)</f>
        <v>0</v>
      </c>
      <c r="C28">
        <f>IFERROR(INDEX(Lookup!#REF!,MATCH($A53,Lookup!#REF!,0)),0)</f>
        <v>0</v>
      </c>
      <c r="D28">
        <f>IFERROR(INDEX(Lookup!#REF!,MATCH($A53,Lookup!#REF!,0)),0)</f>
        <v>0</v>
      </c>
    </row>
    <row r="29" spans="1:4" x14ac:dyDescent="0.2">
      <c r="A29" s="11" t="s">
        <v>407</v>
      </c>
      <c r="B29">
        <f>IFERROR(INDEX(Lookup!#REF!,MATCH($A54,Lookup!#REF!,0)),0)</f>
        <v>0</v>
      </c>
      <c r="C29">
        <f>IFERROR(INDEX(Lookup!#REF!,MATCH($A54,Lookup!#REF!,0)),0)</f>
        <v>0</v>
      </c>
      <c r="D29">
        <f>IFERROR(INDEX(Lookup!#REF!,MATCH($A54,Lookup!#REF!,0)),0)</f>
        <v>0</v>
      </c>
    </row>
    <row r="30" spans="1:4" x14ac:dyDescent="0.2">
      <c r="A30" s="11" t="s">
        <v>408</v>
      </c>
      <c r="B30">
        <f>IFERROR(INDEX(Lookup!#REF!,MATCH($A55,Lookup!#REF!,0)),0)</f>
        <v>0</v>
      </c>
      <c r="C30">
        <f>IFERROR(INDEX(Lookup!#REF!,MATCH($A55,Lookup!#REF!,0)),0)</f>
        <v>0</v>
      </c>
      <c r="D30">
        <f>IFERROR(INDEX(Lookup!#REF!,MATCH($A55,Lookup!#REF!,0)),0)</f>
        <v>0</v>
      </c>
    </row>
    <row r="31" spans="1:4" x14ac:dyDescent="0.2">
      <c r="A31" s="11" t="s">
        <v>409</v>
      </c>
      <c r="B31">
        <f>IFERROR(INDEX(Lookup!#REF!,MATCH($A56,Lookup!#REF!,0)),0)</f>
        <v>0</v>
      </c>
      <c r="C31">
        <f>IFERROR(INDEX(Lookup!#REF!,MATCH($A56,Lookup!#REF!,0)),0)</f>
        <v>0</v>
      </c>
      <c r="D31">
        <f>IFERROR(INDEX(Lookup!#REF!,MATCH($A56,Lookup!#REF!,0)),0)</f>
        <v>0</v>
      </c>
    </row>
    <row r="32" spans="1:4" x14ac:dyDescent="0.2">
      <c r="A32" s="11" t="s">
        <v>410</v>
      </c>
      <c r="B32">
        <f>IFERROR(INDEX(Lookup!#REF!,MATCH($A57,Lookup!#REF!,0)),0)</f>
        <v>0</v>
      </c>
      <c r="C32">
        <f>IFERROR(INDEX(Lookup!#REF!,MATCH($A57,Lookup!#REF!,0)),0)</f>
        <v>0</v>
      </c>
      <c r="D32">
        <f>IFERROR(INDEX(Lookup!#REF!,MATCH($A57,Lookup!#REF!,0)),0)</f>
        <v>0</v>
      </c>
    </row>
    <row r="33" spans="1:4" x14ac:dyDescent="0.2">
      <c r="A33" s="11" t="s">
        <v>411</v>
      </c>
      <c r="B33">
        <f>IFERROR(INDEX(Lookup!#REF!,MATCH($A58,Lookup!#REF!,0)),0)</f>
        <v>0</v>
      </c>
      <c r="C33">
        <f>IFERROR(INDEX(Lookup!#REF!,MATCH($A58,Lookup!#REF!,0)),0)</f>
        <v>0</v>
      </c>
      <c r="D33">
        <f>IFERROR(INDEX(Lookup!#REF!,MATCH($A58,Lookup!#REF!,0)),0)</f>
        <v>0</v>
      </c>
    </row>
    <row r="34" spans="1:4" x14ac:dyDescent="0.2">
      <c r="A34" s="11" t="s">
        <v>412</v>
      </c>
      <c r="B34">
        <f>IFERROR(INDEX(Lookup!#REF!,MATCH($A59,Lookup!#REF!,0)),0)</f>
        <v>0</v>
      </c>
      <c r="C34">
        <f>IFERROR(INDEX(Lookup!#REF!,MATCH($A59,Lookup!#REF!,0)),0)</f>
        <v>0</v>
      </c>
      <c r="D34">
        <f>IFERROR(INDEX(Lookup!#REF!,MATCH($A59,Lookup!#REF!,0)),0)</f>
        <v>0</v>
      </c>
    </row>
    <row r="35" spans="1:4" x14ac:dyDescent="0.2">
      <c r="A35" s="11" t="s">
        <v>413</v>
      </c>
      <c r="B35">
        <f>IFERROR(INDEX(Lookup!#REF!,MATCH($A60,Lookup!#REF!,0)),0)</f>
        <v>0</v>
      </c>
      <c r="C35">
        <f>IFERROR(INDEX(Lookup!#REF!,MATCH($A60,Lookup!#REF!,0)),0)</f>
        <v>0</v>
      </c>
      <c r="D35">
        <f>IFERROR(INDEX(Lookup!#REF!,MATCH($A60,Lookup!#REF!,0)),0)</f>
        <v>0</v>
      </c>
    </row>
    <row r="36" spans="1:4" x14ac:dyDescent="0.2">
      <c r="A36" s="11" t="s">
        <v>414</v>
      </c>
      <c r="B36">
        <f>IFERROR(INDEX(Lookup!#REF!,MATCH($A61,Lookup!#REF!,0)),0)</f>
        <v>0</v>
      </c>
      <c r="C36">
        <f>IFERROR(INDEX(Lookup!#REF!,MATCH($A61,Lookup!#REF!,0)),0)</f>
        <v>0</v>
      </c>
      <c r="D36">
        <f>IFERROR(INDEX(Lookup!#REF!,MATCH($A61,Lookup!#REF!,0)),0)</f>
        <v>0</v>
      </c>
    </row>
    <row r="37" spans="1:4" x14ac:dyDescent="0.2">
      <c r="A37" s="11" t="s">
        <v>415</v>
      </c>
      <c r="B37">
        <f>IFERROR(INDEX(Lookup!#REF!,MATCH($A62,Lookup!#REF!,0)),0)</f>
        <v>0</v>
      </c>
      <c r="C37">
        <f>IFERROR(INDEX(Lookup!#REF!,MATCH($A62,Lookup!#REF!,0)),0)</f>
        <v>0</v>
      </c>
      <c r="D37">
        <f>IFERROR(INDEX(Lookup!#REF!,MATCH($A62,Lookup!#REF!,0)),0)</f>
        <v>0</v>
      </c>
    </row>
    <row r="38" spans="1:4" x14ac:dyDescent="0.2">
      <c r="A38" s="11" t="s">
        <v>416</v>
      </c>
      <c r="B38">
        <f>IFERROR(INDEX(Lookup!#REF!,MATCH($A63,Lookup!#REF!,0)),0)</f>
        <v>0</v>
      </c>
      <c r="C38">
        <f>IFERROR(INDEX(Lookup!#REF!,MATCH($A63,Lookup!#REF!,0)),0)</f>
        <v>0</v>
      </c>
      <c r="D38">
        <f>IFERROR(INDEX(Lookup!#REF!,MATCH($A63,Lookup!#REF!,0)),0)</f>
        <v>0</v>
      </c>
    </row>
    <row r="39" spans="1:4" x14ac:dyDescent="0.2">
      <c r="A39" s="11" t="s">
        <v>417</v>
      </c>
      <c r="B39">
        <f>IFERROR(INDEX(Lookup!#REF!,MATCH($A64,Lookup!#REF!,0)),0)</f>
        <v>0</v>
      </c>
      <c r="C39">
        <f>IFERROR(INDEX(Lookup!#REF!,MATCH($A64,Lookup!#REF!,0)),0)</f>
        <v>0</v>
      </c>
      <c r="D39">
        <f>IFERROR(INDEX(Lookup!#REF!,MATCH($A64,Lookup!#REF!,0)),0)</f>
        <v>0</v>
      </c>
    </row>
    <row r="40" spans="1:4" x14ac:dyDescent="0.2">
      <c r="A40" s="11" t="s">
        <v>418</v>
      </c>
      <c r="B40">
        <f>IFERROR(INDEX(Lookup!#REF!,MATCH($A65,Lookup!#REF!,0)),0)</f>
        <v>0</v>
      </c>
      <c r="C40">
        <f>IFERROR(INDEX(Lookup!#REF!,MATCH($A65,Lookup!#REF!,0)),0)</f>
        <v>0</v>
      </c>
      <c r="D40">
        <f>IFERROR(INDEX(Lookup!#REF!,MATCH($A65,Lookup!#REF!,0)),0)</f>
        <v>0</v>
      </c>
    </row>
    <row r="41" spans="1:4" x14ac:dyDescent="0.2">
      <c r="A41" s="11" t="s">
        <v>419</v>
      </c>
      <c r="B41">
        <f>IFERROR(INDEX(Lookup!#REF!,MATCH($A66,Lookup!#REF!,0)),0)</f>
        <v>0</v>
      </c>
      <c r="C41">
        <f>IFERROR(INDEX(Lookup!#REF!,MATCH($A66,Lookup!#REF!,0)),0)</f>
        <v>0</v>
      </c>
      <c r="D41">
        <f>IFERROR(INDEX(Lookup!#REF!,MATCH($A66,Lookup!#REF!,0)),0)</f>
        <v>0</v>
      </c>
    </row>
    <row r="42" spans="1:4" x14ac:dyDescent="0.2">
      <c r="A42" s="11" t="s">
        <v>420</v>
      </c>
      <c r="B42">
        <f>IFERROR(INDEX(Lookup!#REF!,MATCH($A67,Lookup!#REF!,0)),0)</f>
        <v>0</v>
      </c>
      <c r="C42">
        <f>IFERROR(INDEX(Lookup!#REF!,MATCH($A67,Lookup!#REF!,0)),0)</f>
        <v>0</v>
      </c>
      <c r="D42">
        <f>IFERROR(INDEX(Lookup!#REF!,MATCH($A67,Lookup!#REF!,0)),0)</f>
        <v>0</v>
      </c>
    </row>
    <row r="43" spans="1:4" x14ac:dyDescent="0.2">
      <c r="A43" s="11" t="s">
        <v>421</v>
      </c>
      <c r="B43">
        <f>IFERROR(INDEX(Lookup!#REF!,MATCH($A68,Lookup!#REF!,0)),0)</f>
        <v>0</v>
      </c>
      <c r="C43">
        <f>IFERROR(INDEX(Lookup!#REF!,MATCH($A68,Lookup!#REF!,0)),0)</f>
        <v>0</v>
      </c>
      <c r="D43">
        <f>IFERROR(INDEX(Lookup!#REF!,MATCH($A68,Lookup!#REF!,0)),0)</f>
        <v>0</v>
      </c>
    </row>
    <row r="44" spans="1:4" x14ac:dyDescent="0.2">
      <c r="A44" s="11" t="s">
        <v>422</v>
      </c>
      <c r="B44">
        <f>IFERROR(INDEX(Lookup!#REF!,MATCH($A69,Lookup!#REF!,0)),0)</f>
        <v>0</v>
      </c>
      <c r="C44">
        <f>IFERROR(INDEX(Lookup!#REF!,MATCH($A69,Lookup!#REF!,0)),0)</f>
        <v>0</v>
      </c>
      <c r="D44">
        <f>IFERROR(INDEX(Lookup!#REF!,MATCH($A69,Lookup!#REF!,0)),0)</f>
        <v>0</v>
      </c>
    </row>
    <row r="45" spans="1:4" x14ac:dyDescent="0.2">
      <c r="A45" s="11" t="s">
        <v>423</v>
      </c>
      <c r="B45">
        <f>IFERROR(INDEX(Lookup!#REF!,MATCH($A70,Lookup!#REF!,0)),0)</f>
        <v>0</v>
      </c>
      <c r="C45">
        <f>IFERROR(INDEX(Lookup!#REF!,MATCH($A70,Lookup!#REF!,0)),0)</f>
        <v>0</v>
      </c>
      <c r="D45">
        <f>IFERROR(INDEX(Lookup!#REF!,MATCH($A70,Lookup!#REF!,0)),0)</f>
        <v>0</v>
      </c>
    </row>
    <row r="46" spans="1:4" x14ac:dyDescent="0.2">
      <c r="A46" s="11" t="s">
        <v>424</v>
      </c>
      <c r="B46">
        <f>IFERROR(INDEX(Lookup!#REF!,MATCH($A71,Lookup!#REF!,0)),0)</f>
        <v>0</v>
      </c>
      <c r="C46">
        <f>IFERROR(INDEX(Lookup!#REF!,MATCH($A71,Lookup!#REF!,0)),0)</f>
        <v>0</v>
      </c>
      <c r="D46">
        <f>IFERROR(INDEX(Lookup!#REF!,MATCH($A71,Lookup!#REF!,0)),0)</f>
        <v>0</v>
      </c>
    </row>
    <row r="47" spans="1:4" x14ac:dyDescent="0.2">
      <c r="A47" s="11" t="s">
        <v>425</v>
      </c>
      <c r="B47">
        <f>IFERROR(INDEX(Lookup!#REF!,MATCH($A72,Lookup!#REF!,0)),0)</f>
        <v>0</v>
      </c>
      <c r="C47">
        <f>IFERROR(INDEX(Lookup!#REF!,MATCH($A72,Lookup!#REF!,0)),0)</f>
        <v>0</v>
      </c>
      <c r="D47">
        <f>IFERROR(INDEX(Lookup!#REF!,MATCH($A72,Lookup!#REF!,0)),0)</f>
        <v>0</v>
      </c>
    </row>
    <row r="48" spans="1:4" x14ac:dyDescent="0.2">
      <c r="A48" s="11" t="s">
        <v>426</v>
      </c>
      <c r="B48">
        <f>IFERROR(INDEX(Lookup!#REF!,MATCH($A73,Lookup!#REF!,0)),0)</f>
        <v>0</v>
      </c>
      <c r="C48">
        <f>IFERROR(INDEX(Lookup!#REF!,MATCH($A73,Lookup!#REF!,0)),0)</f>
        <v>0</v>
      </c>
      <c r="D48">
        <f>IFERROR(INDEX(Lookup!#REF!,MATCH($A73,Lookup!#REF!,0)),0)</f>
        <v>0</v>
      </c>
    </row>
    <row r="49" spans="1:4" x14ac:dyDescent="0.2">
      <c r="A49" s="11" t="s">
        <v>427</v>
      </c>
      <c r="B49">
        <f>IFERROR(INDEX(Lookup!#REF!,MATCH($A74,Lookup!#REF!,0)),0)</f>
        <v>0</v>
      </c>
      <c r="C49">
        <f>IFERROR(INDEX(Lookup!#REF!,MATCH($A74,Lookup!#REF!,0)),0)</f>
        <v>0</v>
      </c>
      <c r="D49">
        <f>IFERROR(INDEX(Lookup!#REF!,MATCH($A74,Lookup!#REF!,0)),0)</f>
        <v>0</v>
      </c>
    </row>
    <row r="50" spans="1:4" x14ac:dyDescent="0.2">
      <c r="A50" s="11" t="s">
        <v>428</v>
      </c>
      <c r="B50">
        <f>IFERROR(INDEX(Lookup!#REF!,MATCH($A75,Lookup!#REF!,0)),0)</f>
        <v>0</v>
      </c>
      <c r="C50">
        <f>IFERROR(INDEX(Lookup!#REF!,MATCH($A75,Lookup!#REF!,0)),0)</f>
        <v>0</v>
      </c>
      <c r="D50">
        <f>IFERROR(INDEX(Lookup!#REF!,MATCH($A75,Lookup!#REF!,0)),0)</f>
        <v>0</v>
      </c>
    </row>
    <row r="51" spans="1:4" x14ac:dyDescent="0.2">
      <c r="A51" s="11" t="s">
        <v>429</v>
      </c>
      <c r="B51">
        <f>IFERROR(INDEX(Lookup!#REF!,MATCH($A76,Lookup!#REF!,0)),0)</f>
        <v>0</v>
      </c>
      <c r="C51">
        <f>IFERROR(INDEX(Lookup!#REF!,MATCH($A76,Lookup!#REF!,0)),0)</f>
        <v>0</v>
      </c>
      <c r="D51">
        <f>IFERROR(INDEX(Lookup!#REF!,MATCH($A76,Lookup!#REF!,0)),0)</f>
        <v>0</v>
      </c>
    </row>
    <row r="52" spans="1:4" x14ac:dyDescent="0.2">
      <c r="A52" s="11" t="s">
        <v>430</v>
      </c>
      <c r="B52">
        <f>IFERROR(INDEX(Lookup!#REF!,MATCH($A77,Lookup!#REF!,0)),0)</f>
        <v>0</v>
      </c>
      <c r="C52">
        <f>IFERROR(INDEX(Lookup!#REF!,MATCH($A77,Lookup!#REF!,0)),0)</f>
        <v>0</v>
      </c>
      <c r="D52">
        <f>IFERROR(INDEX(Lookup!#REF!,MATCH($A77,Lookup!#REF!,0)),0)</f>
        <v>0</v>
      </c>
    </row>
    <row r="54" spans="1:4" x14ac:dyDescent="0.2">
      <c r="B54">
        <f>SUM(B1:B53)</f>
        <v>0</v>
      </c>
      <c r="C54">
        <f t="shared" ref="C54:D54" si="0">SUM(C1:C53)</f>
        <v>0</v>
      </c>
      <c r="D54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4"/>
  <dimension ref="A4:Q1616"/>
  <sheetViews>
    <sheetView topLeftCell="A640" zoomScaleNormal="100" workbookViewId="0">
      <selection activeCell="N7" sqref="N7"/>
    </sheetView>
  </sheetViews>
  <sheetFormatPr defaultRowHeight="12.75" x14ac:dyDescent="0.2"/>
  <cols>
    <col min="1" max="1" width="10" style="182" bestFit="1" customWidth="1"/>
    <col min="2" max="2" width="9.140625" style="182"/>
    <col min="3" max="3" width="48" style="182" bestFit="1" customWidth="1"/>
    <col min="4" max="5" width="11.28515625" style="204" bestFit="1" customWidth="1"/>
    <col min="6" max="6" width="13.85546875" style="204" bestFit="1" customWidth="1"/>
    <col min="7" max="7" width="11.5703125" style="182" bestFit="1" customWidth="1"/>
    <col min="8" max="8" width="9.140625" style="182"/>
    <col min="9" max="10" width="12.85546875" style="204" bestFit="1" customWidth="1"/>
    <col min="11" max="11" width="13.85546875" style="204" bestFit="1" customWidth="1"/>
    <col min="12" max="12" width="11.5703125" style="182" bestFit="1" customWidth="1"/>
    <col min="13" max="14" width="9.140625" style="182"/>
    <col min="15" max="15" width="9.140625" style="182" hidden="1" customWidth="1"/>
    <col min="16" max="16384" width="9.140625" style="182"/>
  </cols>
  <sheetData>
    <row r="4" spans="1:15" ht="26.25" customHeight="1" x14ac:dyDescent="0.2">
      <c r="C4" s="193"/>
      <c r="D4" s="290" t="str">
        <f>Sheet1!BM3</f>
        <v xml:space="preserve">Terramoll Holding Pty Ltd                                   </v>
      </c>
      <c r="E4" s="291"/>
      <c r="F4" s="291"/>
      <c r="G4" s="291"/>
      <c r="H4" s="291"/>
      <c r="I4" s="291"/>
      <c r="J4" s="291"/>
      <c r="K4" s="291"/>
      <c r="L4" s="292"/>
    </row>
    <row r="5" spans="1:15" x14ac:dyDescent="0.2">
      <c r="C5" s="193"/>
      <c r="D5" s="293" t="s">
        <v>442</v>
      </c>
      <c r="E5" s="294"/>
      <c r="F5" s="294"/>
      <c r="G5" s="294"/>
      <c r="H5" s="294"/>
      <c r="I5" s="294"/>
      <c r="J5" s="294"/>
      <c r="K5" s="294"/>
      <c r="L5" s="295"/>
    </row>
    <row r="6" spans="1:15" x14ac:dyDescent="0.2">
      <c r="C6" s="193"/>
      <c r="D6" s="296" t="str">
        <f>"For The Year Ending "&amp;Lookup!A1</f>
        <v>For The Year Ending December 2020</v>
      </c>
      <c r="E6" s="297"/>
      <c r="F6" s="297"/>
      <c r="G6" s="297"/>
      <c r="H6" s="297"/>
      <c r="I6" s="297"/>
      <c r="J6" s="297"/>
      <c r="K6" s="297"/>
      <c r="L6" s="298"/>
    </row>
    <row r="7" spans="1:15" x14ac:dyDescent="0.2">
      <c r="C7" s="193"/>
      <c r="D7" s="235"/>
      <c r="E7" s="234"/>
      <c r="F7" s="234"/>
      <c r="G7" s="195"/>
      <c r="H7" s="233"/>
      <c r="I7" s="232"/>
      <c r="J7" s="232"/>
      <c r="K7" s="232"/>
      <c r="L7" s="231"/>
    </row>
    <row r="8" spans="1:15" x14ac:dyDescent="0.2">
      <c r="C8" s="193"/>
      <c r="D8" s="230" t="s">
        <v>443</v>
      </c>
      <c r="E8" s="227" t="s">
        <v>26</v>
      </c>
      <c r="F8" s="227" t="s">
        <v>444</v>
      </c>
      <c r="G8" s="229" t="s">
        <v>26</v>
      </c>
      <c r="H8" s="228"/>
      <c r="I8" s="227" t="s">
        <v>443</v>
      </c>
      <c r="J8" s="227" t="s">
        <v>26</v>
      </c>
      <c r="K8" s="227" t="s">
        <v>444</v>
      </c>
      <c r="L8" s="226" t="s">
        <v>26</v>
      </c>
    </row>
    <row r="9" spans="1:15" x14ac:dyDescent="0.2">
      <c r="C9" s="193"/>
      <c r="D9" s="225" t="s">
        <v>28</v>
      </c>
      <c r="E9" s="222" t="s">
        <v>28</v>
      </c>
      <c r="F9" s="222" t="s">
        <v>28</v>
      </c>
      <c r="G9" s="224" t="s">
        <v>445</v>
      </c>
      <c r="H9" s="223"/>
      <c r="I9" s="222" t="s">
        <v>446</v>
      </c>
      <c r="J9" s="222" t="s">
        <v>446</v>
      </c>
      <c r="K9" s="222" t="s">
        <v>446</v>
      </c>
      <c r="L9" s="221" t="s">
        <v>445</v>
      </c>
    </row>
    <row r="10" spans="1:15" x14ac:dyDescent="0.2">
      <c r="A10" s="220"/>
      <c r="C10" s="206" t="s">
        <v>460</v>
      </c>
    </row>
    <row r="11" spans="1:15" x14ac:dyDescent="0.2">
      <c r="A11" s="182" t="str">
        <f>+'01'!A2</f>
        <v>15140-H03</v>
      </c>
      <c r="C11" s="182" t="str">
        <f>IFERROR(LEFT(IFERROR(INDEX(Sheet5!$C$2:$C$1300,MATCH($A11,Sheet5!$A$2:$A$1300,0)),"-"),FIND(",",IFERROR(INDEX(Sheet5!$C$2:$C$1300,MATCH($A11,Sheet5!$A$2:$A$1300,0)),"-"),1)-1),IFERROR(INDEX(Sheet5!$C$2:$C$1300,MATCH($A11,Sheet5!$A$2:$A$1300,0)),"-"))</f>
        <v xml:space="preserve">Trust Distribution - Mancave Trust                          </v>
      </c>
      <c r="D11" s="204">
        <f>IFERROR(INDEX(Lookup!$BG$9:$BG$3000,MATCH($A11,Lookup!$A$9:$A$3000,0)),0)</f>
        <v>0</v>
      </c>
      <c r="E11" s="204">
        <f>IFERROR(INDEX(Lookup!$BF$9:$BF$3000,MATCH($A11,Lookup!$A$9:$A$3000,0)),0)</f>
        <v>0</v>
      </c>
      <c r="F11" s="204">
        <f>IFERROR(INDEX(Lookup!$BE$9:$BE$3000,MATCH($A11,Lookup!$A$9:$A$3000,0)),0)</f>
        <v>0</v>
      </c>
      <c r="G11" s="205"/>
      <c r="H11" s="205"/>
      <c r="I11" s="204">
        <f>IFERROR(INDEX(Lookup!$BJ$9:$BJ$3000,MATCH($A11,Lookup!$A$9:$A$3000,0)),0)</f>
        <v>16355.53</v>
      </c>
      <c r="J11" s="204">
        <f>IFERROR(INDEX(Lookup!$BI$9:$BI$3000,MATCH($A11,Lookup!$A$9:$A$3000,0)),0)</f>
        <v>0</v>
      </c>
      <c r="K11" s="204">
        <f>IFERROR(INDEX(Lookup!$BH$9:$BH$3000,MATCH($A11,Lookup!$A$9:$A$3000,0)),0)</f>
        <v>142877.25</v>
      </c>
      <c r="L11" s="204">
        <f>K11-J11</f>
        <v>142877.25</v>
      </c>
      <c r="O11" s="182">
        <f t="shared" ref="O11:O42" si="0">+IF(A11&gt;0,1,0)</f>
        <v>1</v>
      </c>
    </row>
    <row r="12" spans="1:15" x14ac:dyDescent="0.2">
      <c r="A12" s="182" t="str">
        <f>+'01'!A3</f>
        <v>15130-H03</v>
      </c>
      <c r="C12" s="182" t="str">
        <f>IFERROR(LEFT(IFERROR(INDEX(Sheet5!$C$2:$C$1300,MATCH($A12,Sheet5!$A$2:$A$1300,0)),"-"),FIND(",",IFERROR(INDEX(Sheet5!$C$2:$C$1300,MATCH($A12,Sheet5!$A$2:$A$1300,0)),"-"),1)-1),IFERROR(INDEX(Sheet5!$C$2:$C$1300,MATCH($A12,Sheet5!$A$2:$A$1300,0)),"-"))</f>
        <v xml:space="preserve">Teusner and Page - Dividend                                 </v>
      </c>
      <c r="D12" s="204">
        <f>IFERROR(INDEX(Lookup!$BG$9:$BG$3000,MATCH($A12,Lookup!$A$9:$A$3000,0)),0)</f>
        <v>0</v>
      </c>
      <c r="E12" s="204">
        <f>IFERROR(INDEX(Lookup!$BF$9:$BF$3000,MATCH($A12,Lookup!$A$9:$A$3000,0)),0)</f>
        <v>0</v>
      </c>
      <c r="F12" s="204">
        <f>IFERROR(INDEX(Lookup!$BE$9:$BE$3000,MATCH($A12,Lookup!$A$9:$A$3000,0)),0)</f>
        <v>0</v>
      </c>
      <c r="G12" s="205"/>
      <c r="H12" s="205"/>
      <c r="I12" s="204">
        <f>IFERROR(INDEX(Lookup!$BJ$9:$BJ$3000,MATCH($A12,Lookup!$A$9:$A$3000,0)),0)</f>
        <v>0</v>
      </c>
      <c r="J12" s="204">
        <f>IFERROR(INDEX(Lookup!$BI$9:$BI$3000,MATCH($A12,Lookup!$A$9:$A$3000,0)),0)</f>
        <v>194090.6</v>
      </c>
      <c r="K12" s="204">
        <f>IFERROR(INDEX(Lookup!$BH$9:$BH$3000,MATCH($A12,Lookup!$A$9:$A$3000,0)),0)</f>
        <v>194090.6</v>
      </c>
      <c r="L12" s="204">
        <f t="shared" ref="L12:L75" si="1">K12-J12</f>
        <v>0</v>
      </c>
      <c r="O12" s="182">
        <f t="shared" si="0"/>
        <v>1</v>
      </c>
    </row>
    <row r="13" spans="1:15" hidden="1" x14ac:dyDescent="0.2">
      <c r="A13" s="182">
        <f>+'01'!A4</f>
        <v>0</v>
      </c>
      <c r="C13" s="182" t="str">
        <f>IFERROR(LEFT(IFERROR(INDEX(Sheet5!$C$2:$C$1300,MATCH($A13,Sheet5!$A$2:$A$1300,0)),"-"),FIND(",",IFERROR(INDEX(Sheet5!$C$2:$C$1300,MATCH($A13,Sheet5!$A$2:$A$1300,0)),"-"),1)-1),IFERROR(INDEX(Sheet5!$C$2:$C$1300,MATCH($A13,Sheet5!$A$2:$A$1300,0)),"-"))</f>
        <v>-</v>
      </c>
      <c r="D13" s="204">
        <f>IFERROR(INDEX(Lookup!$BG$9:$BG$3000,MATCH($A13,Lookup!$A$9:$A$3000,0)),0)</f>
        <v>0</v>
      </c>
      <c r="E13" s="204">
        <f>IFERROR(INDEX(Lookup!$BF$9:$BF$3000,MATCH($A13,Lookup!$A$9:$A$3000,0)),0)</f>
        <v>0</v>
      </c>
      <c r="F13" s="204">
        <f>IFERROR(INDEX(Lookup!$BE$9:$BE$3000,MATCH($A13,Lookup!$A$9:$A$3000,0)),0)</f>
        <v>0</v>
      </c>
      <c r="G13" s="205"/>
      <c r="H13" s="205"/>
      <c r="I13" s="204">
        <f>IFERROR(INDEX(Lookup!$BJ$9:$BJ$3000,MATCH($A13,Lookup!$A$9:$A$3000,0)),0)</f>
        <v>0</v>
      </c>
      <c r="J13" s="204">
        <f>IFERROR(INDEX(Lookup!$BI$9:$BI$3000,MATCH($A13,Lookup!$A$9:$A$3000,0)),0)</f>
        <v>0</v>
      </c>
      <c r="K13" s="204">
        <f>IFERROR(INDEX(Lookup!$BH$9:$BH$3000,MATCH($A13,Lookup!$A$9:$A$3000,0)),0)</f>
        <v>0</v>
      </c>
      <c r="L13" s="204">
        <f t="shared" si="1"/>
        <v>0</v>
      </c>
      <c r="O13" s="182">
        <f t="shared" si="0"/>
        <v>0</v>
      </c>
    </row>
    <row r="14" spans="1:15" hidden="1" x14ac:dyDescent="0.2">
      <c r="A14" s="182">
        <f>+'01'!A5</f>
        <v>0</v>
      </c>
      <c r="C14" s="182" t="str">
        <f>IFERROR(LEFT(IFERROR(INDEX(Sheet5!$C$2:$C$1300,MATCH($A14,Sheet5!$A$2:$A$1300,0)),"-"),FIND(",",IFERROR(INDEX(Sheet5!$C$2:$C$1300,MATCH($A14,Sheet5!$A$2:$A$1300,0)),"-"),1)-1),IFERROR(INDEX(Sheet5!$C$2:$C$1300,MATCH($A14,Sheet5!$A$2:$A$1300,0)),"-"))</f>
        <v>-</v>
      </c>
      <c r="D14" s="204">
        <f>IFERROR(INDEX(Lookup!$BG$9:$BG$3000,MATCH($A14,Lookup!$A$9:$A$3000,0)),0)</f>
        <v>0</v>
      </c>
      <c r="E14" s="204">
        <f>IFERROR(INDEX(Lookup!$BF$9:$BF$3000,MATCH($A14,Lookup!$A$9:$A$3000,0)),0)</f>
        <v>0</v>
      </c>
      <c r="F14" s="204">
        <f>IFERROR(INDEX(Lookup!$BE$9:$BE$3000,MATCH($A14,Lookup!$A$9:$A$3000,0)),0)</f>
        <v>0</v>
      </c>
      <c r="G14" s="205"/>
      <c r="H14" s="205"/>
      <c r="I14" s="204">
        <f>IFERROR(INDEX(Lookup!$BJ$9:$BJ$3000,MATCH($A14,Lookup!$A$9:$A$3000,0)),0)</f>
        <v>0</v>
      </c>
      <c r="J14" s="204">
        <f>IFERROR(INDEX(Lookup!$BI$9:$BI$3000,MATCH($A14,Lookup!$A$9:$A$3000,0)),0)</f>
        <v>0</v>
      </c>
      <c r="K14" s="204">
        <f>IFERROR(INDEX(Lookup!$BH$9:$BH$3000,MATCH($A14,Lookup!$A$9:$A$3000,0)),0)</f>
        <v>0</v>
      </c>
      <c r="L14" s="204">
        <f t="shared" si="1"/>
        <v>0</v>
      </c>
      <c r="N14" s="196"/>
      <c r="O14" s="182">
        <f t="shared" si="0"/>
        <v>0</v>
      </c>
    </row>
    <row r="15" spans="1:15" hidden="1" x14ac:dyDescent="0.2">
      <c r="A15" s="182">
        <f>+'01'!A6</f>
        <v>0</v>
      </c>
      <c r="C15" s="182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>-</v>
      </c>
      <c r="D15" s="204">
        <f>IFERROR(INDEX(Lookup!$BG$9:$BG$3000,MATCH($A15,Lookup!$A$9:$A$3000,0)),0)</f>
        <v>0</v>
      </c>
      <c r="E15" s="204">
        <f>IFERROR(INDEX(Lookup!$BF$9:$BF$3000,MATCH($A15,Lookup!$A$9:$A$3000,0)),0)</f>
        <v>0</v>
      </c>
      <c r="F15" s="204">
        <f>IFERROR(INDEX(Lookup!$BE$9:$BE$3000,MATCH($A15,Lookup!$A$9:$A$3000,0)),0)</f>
        <v>0</v>
      </c>
      <c r="G15" s="205"/>
      <c r="H15" s="205"/>
      <c r="I15" s="204">
        <f>IFERROR(INDEX(Lookup!$BJ$9:$BJ$3000,MATCH($A15,Lookup!$A$9:$A$3000,0)),0)</f>
        <v>0</v>
      </c>
      <c r="J15" s="204">
        <f>IFERROR(INDEX(Lookup!$BI$9:$BI$3000,MATCH($A15,Lookup!$A$9:$A$3000,0)),0)</f>
        <v>0</v>
      </c>
      <c r="K15" s="204">
        <f>IFERROR(INDEX(Lookup!$BH$9:$BH$3000,MATCH($A15,Lookup!$A$9:$A$3000,0)),0)</f>
        <v>0</v>
      </c>
      <c r="L15" s="204">
        <f t="shared" si="1"/>
        <v>0</v>
      </c>
      <c r="O15" s="182">
        <f t="shared" si="0"/>
        <v>0</v>
      </c>
    </row>
    <row r="16" spans="1:15" hidden="1" x14ac:dyDescent="0.2">
      <c r="A16" s="182">
        <f>+'01'!A7</f>
        <v>0</v>
      </c>
      <c r="C16" s="182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>-</v>
      </c>
      <c r="D16" s="204">
        <f>IFERROR(INDEX(Lookup!$BG$9:$BG$3000,MATCH($A16,Lookup!$A$9:$A$3000,0)),0)</f>
        <v>0</v>
      </c>
      <c r="E16" s="204">
        <f>IFERROR(INDEX(Lookup!$BF$9:$BF$3000,MATCH($A16,Lookup!$A$9:$A$3000,0)),0)</f>
        <v>0</v>
      </c>
      <c r="F16" s="204">
        <f>IFERROR(INDEX(Lookup!$BE$9:$BE$3000,MATCH($A16,Lookup!$A$9:$A$3000,0)),0)</f>
        <v>0</v>
      </c>
      <c r="G16" s="205"/>
      <c r="H16" s="205"/>
      <c r="I16" s="204">
        <f>IFERROR(INDEX(Lookup!$BJ$9:$BJ$3000,MATCH($A16,Lookup!$A$9:$A$3000,0)),0)</f>
        <v>0</v>
      </c>
      <c r="J16" s="204">
        <f>IFERROR(INDEX(Lookup!$BI$9:$BI$3000,MATCH($A16,Lookup!$A$9:$A$3000,0)),0)</f>
        <v>0</v>
      </c>
      <c r="K16" s="204">
        <f>IFERROR(INDEX(Lookup!$BH$9:$BH$3000,MATCH($A16,Lookup!$A$9:$A$3000,0)),0)</f>
        <v>0</v>
      </c>
      <c r="L16" s="204">
        <f t="shared" si="1"/>
        <v>0</v>
      </c>
      <c r="O16" s="182">
        <f t="shared" si="0"/>
        <v>0</v>
      </c>
    </row>
    <row r="17" spans="1:15" hidden="1" x14ac:dyDescent="0.2">
      <c r="A17" s="182">
        <f>+'01'!A8</f>
        <v>0</v>
      </c>
      <c r="C17" s="182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>-</v>
      </c>
      <c r="D17" s="204">
        <f>IFERROR(INDEX(Lookup!$BG$9:$BG$3000,MATCH($A17,Lookup!$A$9:$A$3000,0)),0)</f>
        <v>0</v>
      </c>
      <c r="E17" s="204">
        <f>IFERROR(INDEX(Lookup!$BF$9:$BF$3000,MATCH($A17,Lookup!$A$9:$A$3000,0)),0)</f>
        <v>0</v>
      </c>
      <c r="F17" s="204">
        <f>IFERROR(INDEX(Lookup!$BE$9:$BE$3000,MATCH($A17,Lookup!$A$9:$A$3000,0)),0)</f>
        <v>0</v>
      </c>
      <c r="G17" s="205"/>
      <c r="H17" s="205"/>
      <c r="I17" s="204">
        <f>IFERROR(INDEX(Lookup!$BJ$9:$BJ$3000,MATCH($A17,Lookup!$A$9:$A$3000,0)),0)</f>
        <v>0</v>
      </c>
      <c r="J17" s="204">
        <f>IFERROR(INDEX(Lookup!$BI$9:$BI$3000,MATCH($A17,Lookup!$A$9:$A$3000,0)),0)</f>
        <v>0</v>
      </c>
      <c r="K17" s="204">
        <f>IFERROR(INDEX(Lookup!$BH$9:$BH$3000,MATCH($A17,Lookup!$A$9:$A$3000,0)),0)</f>
        <v>0</v>
      </c>
      <c r="L17" s="204">
        <f t="shared" si="1"/>
        <v>0</v>
      </c>
      <c r="O17" s="182">
        <f t="shared" si="0"/>
        <v>0</v>
      </c>
    </row>
    <row r="18" spans="1:15" hidden="1" x14ac:dyDescent="0.2">
      <c r="A18" s="182">
        <f>+'01'!A9</f>
        <v>0</v>
      </c>
      <c r="C18" s="182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>-</v>
      </c>
      <c r="D18" s="204">
        <f>IFERROR(INDEX(Lookup!$BG$9:$BG$3000,MATCH($A18,Lookup!$A$9:$A$3000,0)),0)</f>
        <v>0</v>
      </c>
      <c r="E18" s="204">
        <f>IFERROR(INDEX(Lookup!$BF$9:$BF$3000,MATCH($A18,Lookup!$A$9:$A$3000,0)),0)</f>
        <v>0</v>
      </c>
      <c r="F18" s="204">
        <f>IFERROR(INDEX(Lookup!$BE$9:$BE$3000,MATCH($A18,Lookup!$A$9:$A$3000,0)),0)</f>
        <v>0</v>
      </c>
      <c r="G18" s="205"/>
      <c r="H18" s="205"/>
      <c r="I18" s="204">
        <f>IFERROR(INDEX(Lookup!$BJ$9:$BJ$3000,MATCH($A18,Lookup!$A$9:$A$3000,0)),0)</f>
        <v>0</v>
      </c>
      <c r="J18" s="204">
        <f>IFERROR(INDEX(Lookup!$BI$9:$BI$3000,MATCH($A18,Lookup!$A$9:$A$3000,0)),0)</f>
        <v>0</v>
      </c>
      <c r="K18" s="204">
        <f>IFERROR(INDEX(Lookup!$BH$9:$BH$3000,MATCH($A18,Lookup!$A$9:$A$3000,0)),0)</f>
        <v>0</v>
      </c>
      <c r="L18" s="204">
        <f t="shared" si="1"/>
        <v>0</v>
      </c>
      <c r="O18" s="182">
        <f t="shared" si="0"/>
        <v>0</v>
      </c>
    </row>
    <row r="19" spans="1:15" hidden="1" x14ac:dyDescent="0.2">
      <c r="A19" s="182">
        <f>+'01'!A10</f>
        <v>0</v>
      </c>
      <c r="C19" s="182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>-</v>
      </c>
      <c r="D19" s="204">
        <f>IFERROR(INDEX(Lookup!$BG$9:$BG$3000,MATCH($A19,Lookup!$A$9:$A$3000,0)),0)</f>
        <v>0</v>
      </c>
      <c r="E19" s="204">
        <f>IFERROR(INDEX(Lookup!$BF$9:$BF$3000,MATCH($A19,Lookup!$A$9:$A$3000,0)),0)</f>
        <v>0</v>
      </c>
      <c r="F19" s="204">
        <f>IFERROR(INDEX(Lookup!$BE$9:$BE$3000,MATCH($A19,Lookup!$A$9:$A$3000,0)),0)</f>
        <v>0</v>
      </c>
      <c r="G19" s="205"/>
      <c r="H19" s="205"/>
      <c r="I19" s="204">
        <f>IFERROR(INDEX(Lookup!$BJ$9:$BJ$3000,MATCH($A19,Lookup!$A$9:$A$3000,0)),0)</f>
        <v>0</v>
      </c>
      <c r="J19" s="204">
        <f>IFERROR(INDEX(Lookup!$BI$9:$BI$3000,MATCH($A19,Lookup!$A$9:$A$3000,0)),0)</f>
        <v>0</v>
      </c>
      <c r="K19" s="204">
        <f>IFERROR(INDEX(Lookup!$BH$9:$BH$3000,MATCH($A19,Lookup!$A$9:$A$3000,0)),0)</f>
        <v>0</v>
      </c>
      <c r="L19" s="204">
        <f t="shared" si="1"/>
        <v>0</v>
      </c>
      <c r="O19" s="182">
        <f t="shared" si="0"/>
        <v>0</v>
      </c>
    </row>
    <row r="20" spans="1:15" hidden="1" x14ac:dyDescent="0.2">
      <c r="A20" s="182">
        <f>+'01'!A11</f>
        <v>0</v>
      </c>
      <c r="C20" s="182" t="str">
        <f>IFERROR(LEFT(IFERROR(INDEX(Sheet5!$C$2:$C$1300,MATCH($A20,Sheet5!$A$2:$A$1300,0)),"-"),FIND(",",IFERROR(INDEX(Sheet5!$C$2:$C$1300,MATCH($A20,Sheet5!$A$2:$A$1300,0)),"-"),1)-1),IFERROR(INDEX(Sheet5!$C$2:$C$1300,MATCH($A20,Sheet5!$A$2:$A$1300,0)),"-"))</f>
        <v>-</v>
      </c>
      <c r="D20" s="204">
        <f>IFERROR(INDEX(Lookup!$BG$9:$BG$3000,MATCH($A20,Lookup!$A$9:$A$3000,0)),0)</f>
        <v>0</v>
      </c>
      <c r="E20" s="204">
        <f>IFERROR(INDEX(Lookup!$BF$9:$BF$3000,MATCH($A20,Lookup!$A$9:$A$3000,0)),0)</f>
        <v>0</v>
      </c>
      <c r="F20" s="204">
        <f>IFERROR(INDEX(Lookup!$BE$9:$BE$3000,MATCH($A20,Lookup!$A$9:$A$3000,0)),0)</f>
        <v>0</v>
      </c>
      <c r="G20" s="205"/>
      <c r="H20" s="205"/>
      <c r="I20" s="204">
        <f>IFERROR(INDEX(Lookup!$BJ$9:$BJ$3000,MATCH($A20,Lookup!$A$9:$A$3000,0)),0)</f>
        <v>0</v>
      </c>
      <c r="J20" s="204">
        <f>IFERROR(INDEX(Lookup!$BI$9:$BI$3000,MATCH($A20,Lookup!$A$9:$A$3000,0)),0)</f>
        <v>0</v>
      </c>
      <c r="K20" s="204">
        <f>IFERROR(INDEX(Lookup!$BH$9:$BH$3000,MATCH($A20,Lookup!$A$9:$A$3000,0)),0)</f>
        <v>0</v>
      </c>
      <c r="L20" s="204">
        <f t="shared" si="1"/>
        <v>0</v>
      </c>
      <c r="O20" s="182">
        <f t="shared" si="0"/>
        <v>0</v>
      </c>
    </row>
    <row r="21" spans="1:15" hidden="1" x14ac:dyDescent="0.2">
      <c r="A21" s="182">
        <f>+'01'!A12</f>
        <v>0</v>
      </c>
      <c r="C21" s="182" t="str">
        <f>IFERROR(LEFT(IFERROR(INDEX(Sheet5!$C$2:$C$1300,MATCH($A21,Sheet5!$A$2:$A$1300,0)),"-"),FIND(",",IFERROR(INDEX(Sheet5!$C$2:$C$1300,MATCH($A21,Sheet5!$A$2:$A$1300,0)),"-"),1)-1),IFERROR(INDEX(Sheet5!$C$2:$C$1300,MATCH($A21,Sheet5!$A$2:$A$1300,0)),"-"))</f>
        <v>-</v>
      </c>
      <c r="D21" s="204">
        <f>IFERROR(INDEX(Lookup!$BG$9:$BG$3000,MATCH($A21,Lookup!$A$9:$A$3000,0)),0)</f>
        <v>0</v>
      </c>
      <c r="E21" s="204">
        <f>IFERROR(INDEX(Lookup!$BF$9:$BF$3000,MATCH($A21,Lookup!$A$9:$A$3000,0)),0)</f>
        <v>0</v>
      </c>
      <c r="F21" s="204">
        <f>IFERROR(INDEX(Lookup!$BE$9:$BE$3000,MATCH($A21,Lookup!$A$9:$A$3000,0)),0)</f>
        <v>0</v>
      </c>
      <c r="G21" s="205"/>
      <c r="H21" s="205"/>
      <c r="I21" s="204">
        <f>IFERROR(INDEX(Lookup!$BJ$9:$BJ$3000,MATCH($A21,Lookup!$A$9:$A$3000,0)),0)</f>
        <v>0</v>
      </c>
      <c r="J21" s="204">
        <f>IFERROR(INDEX(Lookup!$BI$9:$BI$3000,MATCH($A21,Lookup!$A$9:$A$3000,0)),0)</f>
        <v>0</v>
      </c>
      <c r="K21" s="204">
        <f>IFERROR(INDEX(Lookup!$BH$9:$BH$3000,MATCH($A21,Lookup!$A$9:$A$3000,0)),0)</f>
        <v>0</v>
      </c>
      <c r="L21" s="204">
        <f t="shared" si="1"/>
        <v>0</v>
      </c>
      <c r="O21" s="182">
        <f t="shared" si="0"/>
        <v>0</v>
      </c>
    </row>
    <row r="22" spans="1:15" hidden="1" x14ac:dyDescent="0.2">
      <c r="A22" s="182">
        <f>+'01'!A13</f>
        <v>0</v>
      </c>
      <c r="C22" s="182" t="str">
        <f>IFERROR(LEFT(IFERROR(INDEX(Sheet5!$C$2:$C$1300,MATCH($A22,Sheet5!$A$2:$A$1300,0)),"-"),FIND(",",IFERROR(INDEX(Sheet5!$C$2:$C$1300,MATCH($A22,Sheet5!$A$2:$A$1300,0)),"-"),1)-1),IFERROR(INDEX(Sheet5!$C$2:$C$1300,MATCH($A22,Sheet5!$A$2:$A$1300,0)),"-"))</f>
        <v>-</v>
      </c>
      <c r="D22" s="204">
        <f>IFERROR(INDEX(Lookup!$BG$9:$BG$3000,MATCH($A22,Lookup!$A$9:$A$3000,0)),0)</f>
        <v>0</v>
      </c>
      <c r="E22" s="204">
        <f>IFERROR(INDEX(Lookup!$BF$9:$BF$3000,MATCH($A22,Lookup!$A$9:$A$3000,0)),0)</f>
        <v>0</v>
      </c>
      <c r="F22" s="204">
        <f>IFERROR(INDEX(Lookup!$BE$9:$BE$3000,MATCH($A22,Lookup!$A$9:$A$3000,0)),0)</f>
        <v>0</v>
      </c>
      <c r="G22" s="205"/>
      <c r="H22" s="205"/>
      <c r="I22" s="204">
        <f>IFERROR(INDEX(Lookup!$BJ$9:$BJ$3000,MATCH($A22,Lookup!$A$9:$A$3000,0)),0)</f>
        <v>0</v>
      </c>
      <c r="J22" s="204">
        <f>IFERROR(INDEX(Lookup!$BI$9:$BI$3000,MATCH($A22,Lookup!$A$9:$A$3000,0)),0)</f>
        <v>0</v>
      </c>
      <c r="K22" s="204">
        <f>IFERROR(INDEX(Lookup!$BH$9:$BH$3000,MATCH($A22,Lookup!$A$9:$A$3000,0)),0)</f>
        <v>0</v>
      </c>
      <c r="L22" s="204">
        <f t="shared" si="1"/>
        <v>0</v>
      </c>
      <c r="O22" s="182">
        <f t="shared" si="0"/>
        <v>0</v>
      </c>
    </row>
    <row r="23" spans="1:15" hidden="1" x14ac:dyDescent="0.2">
      <c r="A23" s="182">
        <f>+'01'!A14</f>
        <v>0</v>
      </c>
      <c r="C23" s="182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>-</v>
      </c>
      <c r="D23" s="204">
        <f>IFERROR(INDEX(Lookup!$BG$9:$BG$3000,MATCH($A23,Lookup!$A$9:$A$3000,0)),0)</f>
        <v>0</v>
      </c>
      <c r="E23" s="204">
        <f>IFERROR(INDEX(Lookup!$BF$9:$BF$3000,MATCH($A23,Lookup!$A$9:$A$3000,0)),0)</f>
        <v>0</v>
      </c>
      <c r="F23" s="204">
        <f>IFERROR(INDEX(Lookup!$BE$9:$BE$3000,MATCH($A23,Lookup!$A$9:$A$3000,0)),0)</f>
        <v>0</v>
      </c>
      <c r="G23" s="205"/>
      <c r="H23" s="205"/>
      <c r="I23" s="204">
        <f>IFERROR(INDEX(Lookup!$BJ$9:$BJ$3000,MATCH($A23,Lookup!$A$9:$A$3000,0)),0)</f>
        <v>0</v>
      </c>
      <c r="J23" s="204">
        <f>IFERROR(INDEX(Lookup!$BI$9:$BI$3000,MATCH($A23,Lookup!$A$9:$A$3000,0)),0)</f>
        <v>0</v>
      </c>
      <c r="K23" s="204">
        <f>IFERROR(INDEX(Lookup!$BH$9:$BH$3000,MATCH($A23,Lookup!$A$9:$A$3000,0)),0)</f>
        <v>0</v>
      </c>
      <c r="L23" s="204">
        <f t="shared" si="1"/>
        <v>0</v>
      </c>
      <c r="O23" s="182">
        <f t="shared" si="0"/>
        <v>0</v>
      </c>
    </row>
    <row r="24" spans="1:15" hidden="1" x14ac:dyDescent="0.2">
      <c r="A24" s="182">
        <f>+'01'!A15</f>
        <v>0</v>
      </c>
      <c r="C24" s="182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>-</v>
      </c>
      <c r="D24" s="204">
        <f>IFERROR(INDEX(Lookup!$BG$9:$BG$3000,MATCH($A24,Lookup!$A$9:$A$3000,0)),0)</f>
        <v>0</v>
      </c>
      <c r="E24" s="204">
        <f>IFERROR(INDEX(Lookup!$BF$9:$BF$3000,MATCH($A24,Lookup!$A$9:$A$3000,0)),0)</f>
        <v>0</v>
      </c>
      <c r="F24" s="204">
        <f>IFERROR(INDEX(Lookup!$BE$9:$BE$3000,MATCH($A24,Lookup!$A$9:$A$3000,0)),0)</f>
        <v>0</v>
      </c>
      <c r="G24" s="205"/>
      <c r="H24" s="205"/>
      <c r="I24" s="204">
        <f>IFERROR(INDEX(Lookup!$BJ$9:$BJ$3000,MATCH($A24,Lookup!$A$9:$A$3000,0)),0)</f>
        <v>0</v>
      </c>
      <c r="J24" s="204">
        <f>IFERROR(INDEX(Lookup!$BI$9:$BI$3000,MATCH($A24,Lookup!$A$9:$A$3000,0)),0)</f>
        <v>0</v>
      </c>
      <c r="K24" s="204">
        <f>IFERROR(INDEX(Lookup!$BH$9:$BH$3000,MATCH($A24,Lookup!$A$9:$A$3000,0)),0)</f>
        <v>0</v>
      </c>
      <c r="L24" s="204">
        <f t="shared" si="1"/>
        <v>0</v>
      </c>
      <c r="O24" s="182">
        <f t="shared" si="0"/>
        <v>0</v>
      </c>
    </row>
    <row r="25" spans="1:15" hidden="1" x14ac:dyDescent="0.2">
      <c r="A25" s="182">
        <f>+'01'!A16</f>
        <v>0</v>
      </c>
      <c r="C25" s="182" t="str">
        <f>IFERROR(LEFT(IFERROR(INDEX(Sheet5!$C$2:$C$1300,MATCH($A25,Sheet5!$A$2:$A$1300,0)),"-"),FIND(",",IFERROR(INDEX(Sheet5!$C$2:$C$1300,MATCH($A25,Sheet5!$A$2:$A$1300,0)),"-"),1)-1),IFERROR(INDEX(Sheet5!$C$2:$C$1300,MATCH($A25,Sheet5!$A$2:$A$1300,0)),"-"))</f>
        <v>-</v>
      </c>
      <c r="D25" s="204">
        <f>IFERROR(INDEX(Lookup!$BG$9:$BG$3000,MATCH($A25,Lookup!$A$9:$A$3000,0)),0)</f>
        <v>0</v>
      </c>
      <c r="E25" s="204">
        <f>IFERROR(INDEX(Lookup!$BF$9:$BF$3000,MATCH($A25,Lookup!$A$9:$A$3000,0)),0)</f>
        <v>0</v>
      </c>
      <c r="F25" s="204">
        <f>IFERROR(INDEX(Lookup!$BE$9:$BE$3000,MATCH($A25,Lookup!$A$9:$A$3000,0)),0)</f>
        <v>0</v>
      </c>
      <c r="G25" s="205"/>
      <c r="H25" s="205"/>
      <c r="I25" s="204">
        <f>IFERROR(INDEX(Lookup!$BJ$9:$BJ$3000,MATCH($A25,Lookup!$A$9:$A$3000,0)),0)</f>
        <v>0</v>
      </c>
      <c r="J25" s="204">
        <f>IFERROR(INDEX(Lookup!$BI$9:$BI$3000,MATCH($A25,Lookup!$A$9:$A$3000,0)),0)</f>
        <v>0</v>
      </c>
      <c r="K25" s="204">
        <f>IFERROR(INDEX(Lookup!$BH$9:$BH$3000,MATCH($A25,Lookup!$A$9:$A$3000,0)),0)</f>
        <v>0</v>
      </c>
      <c r="L25" s="204">
        <f t="shared" si="1"/>
        <v>0</v>
      </c>
      <c r="O25" s="182">
        <f t="shared" si="0"/>
        <v>0</v>
      </c>
    </row>
    <row r="26" spans="1:15" hidden="1" x14ac:dyDescent="0.2">
      <c r="A26" s="182">
        <f>+'01'!A17</f>
        <v>0</v>
      </c>
      <c r="C26" s="182" t="str">
        <f>IFERROR(LEFT(IFERROR(INDEX(Sheet5!$C$2:$C$1300,MATCH($A26,Sheet5!$A$2:$A$1300,0)),"-"),FIND(",",IFERROR(INDEX(Sheet5!$C$2:$C$1300,MATCH($A26,Sheet5!$A$2:$A$1300,0)),"-"),1)-1),IFERROR(INDEX(Sheet5!$C$2:$C$1300,MATCH($A26,Sheet5!$A$2:$A$1300,0)),"-"))</f>
        <v>-</v>
      </c>
      <c r="D26" s="204">
        <f>IFERROR(INDEX(Lookup!$BG$9:$BG$3000,MATCH($A26,Lookup!$A$9:$A$3000,0)),0)</f>
        <v>0</v>
      </c>
      <c r="E26" s="204">
        <f>IFERROR(INDEX(Lookup!$BF$9:$BF$3000,MATCH($A26,Lookup!$A$9:$A$3000,0)),0)</f>
        <v>0</v>
      </c>
      <c r="F26" s="204">
        <f>IFERROR(INDEX(Lookup!$BE$9:$BE$3000,MATCH($A26,Lookup!$A$9:$A$3000,0)),0)</f>
        <v>0</v>
      </c>
      <c r="G26" s="205"/>
      <c r="H26" s="205"/>
      <c r="I26" s="204">
        <f>IFERROR(INDEX(Lookup!$BJ$9:$BJ$3000,MATCH($A26,Lookup!$A$9:$A$3000,0)),0)</f>
        <v>0</v>
      </c>
      <c r="J26" s="204">
        <f>IFERROR(INDEX(Lookup!$BI$9:$BI$3000,MATCH($A26,Lookup!$A$9:$A$3000,0)),0)</f>
        <v>0</v>
      </c>
      <c r="K26" s="204">
        <f>IFERROR(INDEX(Lookup!$BH$9:$BH$3000,MATCH($A26,Lookup!$A$9:$A$3000,0)),0)</f>
        <v>0</v>
      </c>
      <c r="L26" s="204">
        <f t="shared" si="1"/>
        <v>0</v>
      </c>
      <c r="O26" s="182">
        <f t="shared" si="0"/>
        <v>0</v>
      </c>
    </row>
    <row r="27" spans="1:15" hidden="1" x14ac:dyDescent="0.2">
      <c r="A27" s="182">
        <f>+'01'!A18</f>
        <v>0</v>
      </c>
      <c r="C27" s="182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>-</v>
      </c>
      <c r="D27" s="204">
        <f>IFERROR(INDEX(Lookup!$BG$9:$BG$3000,MATCH($A27,Lookup!$A$9:$A$3000,0)),0)</f>
        <v>0</v>
      </c>
      <c r="E27" s="204">
        <f>IFERROR(INDEX(Lookup!$BF$9:$BF$3000,MATCH($A27,Lookup!$A$9:$A$3000,0)),0)</f>
        <v>0</v>
      </c>
      <c r="F27" s="204">
        <f>IFERROR(INDEX(Lookup!$BE$9:$BE$3000,MATCH($A27,Lookup!$A$9:$A$3000,0)),0)</f>
        <v>0</v>
      </c>
      <c r="G27" s="205"/>
      <c r="H27" s="205"/>
      <c r="I27" s="204">
        <f>IFERROR(INDEX(Lookup!$BJ$9:$BJ$3000,MATCH($A27,Lookup!$A$9:$A$3000,0)),0)</f>
        <v>0</v>
      </c>
      <c r="J27" s="204">
        <f>IFERROR(INDEX(Lookup!$BI$9:$BI$3000,MATCH($A27,Lookup!$A$9:$A$3000,0)),0)</f>
        <v>0</v>
      </c>
      <c r="K27" s="204">
        <f>IFERROR(INDEX(Lookup!$BH$9:$BH$3000,MATCH($A27,Lookup!$A$9:$A$3000,0)),0)</f>
        <v>0</v>
      </c>
      <c r="L27" s="204">
        <f t="shared" si="1"/>
        <v>0</v>
      </c>
      <c r="O27" s="182">
        <f t="shared" si="0"/>
        <v>0</v>
      </c>
    </row>
    <row r="28" spans="1:15" hidden="1" x14ac:dyDescent="0.2">
      <c r="A28" s="182">
        <f>+'01'!A19</f>
        <v>0</v>
      </c>
      <c r="C28" s="182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>-</v>
      </c>
      <c r="D28" s="204">
        <f>IFERROR(INDEX(Lookup!$BG$9:$BG$3000,MATCH($A28,Lookup!$A$9:$A$3000,0)),0)</f>
        <v>0</v>
      </c>
      <c r="E28" s="204">
        <f>IFERROR(INDEX(Lookup!$BF$9:$BF$3000,MATCH($A28,Lookup!$A$9:$A$3000,0)),0)</f>
        <v>0</v>
      </c>
      <c r="F28" s="204">
        <f>IFERROR(INDEX(Lookup!$BE$9:$BE$3000,MATCH($A28,Lookup!$A$9:$A$3000,0)),0)</f>
        <v>0</v>
      </c>
      <c r="G28" s="205"/>
      <c r="H28" s="205"/>
      <c r="I28" s="204">
        <f>IFERROR(INDEX(Lookup!$BJ$9:$BJ$3000,MATCH($A28,Lookup!$A$9:$A$3000,0)),0)</f>
        <v>0</v>
      </c>
      <c r="J28" s="204">
        <f>IFERROR(INDEX(Lookup!$BI$9:$BI$3000,MATCH($A28,Lookup!$A$9:$A$3000,0)),0)</f>
        <v>0</v>
      </c>
      <c r="K28" s="204">
        <f>IFERROR(INDEX(Lookup!$BH$9:$BH$3000,MATCH($A28,Lookup!$A$9:$A$3000,0)),0)</f>
        <v>0</v>
      </c>
      <c r="L28" s="204">
        <f t="shared" si="1"/>
        <v>0</v>
      </c>
      <c r="O28" s="182">
        <f t="shared" si="0"/>
        <v>0</v>
      </c>
    </row>
    <row r="29" spans="1:15" hidden="1" x14ac:dyDescent="0.2">
      <c r="A29" s="182">
        <f>+'01'!A20</f>
        <v>0</v>
      </c>
      <c r="C29" s="182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>-</v>
      </c>
      <c r="D29" s="204">
        <f>IFERROR(INDEX(Lookup!$BG$9:$BG$3000,MATCH($A29,Lookup!$A$9:$A$3000,0)),0)</f>
        <v>0</v>
      </c>
      <c r="E29" s="204">
        <f>IFERROR(INDEX(Lookup!$BF$9:$BF$3000,MATCH($A29,Lookup!$A$9:$A$3000,0)),0)</f>
        <v>0</v>
      </c>
      <c r="F29" s="204">
        <f>IFERROR(INDEX(Lookup!$BE$9:$BE$3000,MATCH($A29,Lookup!$A$9:$A$3000,0)),0)</f>
        <v>0</v>
      </c>
      <c r="G29" s="205"/>
      <c r="H29" s="205"/>
      <c r="I29" s="204">
        <f>IFERROR(INDEX(Lookup!$BJ$9:$BJ$3000,MATCH($A29,Lookup!$A$9:$A$3000,0)),0)</f>
        <v>0</v>
      </c>
      <c r="J29" s="204">
        <f>IFERROR(INDEX(Lookup!$BI$9:$BI$3000,MATCH($A29,Lookup!$A$9:$A$3000,0)),0)</f>
        <v>0</v>
      </c>
      <c r="K29" s="204">
        <f>IFERROR(INDEX(Lookup!$BH$9:$BH$3000,MATCH($A29,Lookup!$A$9:$A$3000,0)),0)</f>
        <v>0</v>
      </c>
      <c r="L29" s="204">
        <f t="shared" si="1"/>
        <v>0</v>
      </c>
      <c r="O29" s="182">
        <f t="shared" si="0"/>
        <v>0</v>
      </c>
    </row>
    <row r="30" spans="1:15" hidden="1" x14ac:dyDescent="0.2">
      <c r="A30" s="182">
        <f>+'01'!A21</f>
        <v>0</v>
      </c>
      <c r="C30" s="182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>-</v>
      </c>
      <c r="D30" s="204">
        <f>IFERROR(INDEX(Lookup!$BG$9:$BG$3000,MATCH($A30,Lookup!$A$9:$A$3000,0)),0)</f>
        <v>0</v>
      </c>
      <c r="E30" s="204">
        <f>IFERROR(INDEX(Lookup!$BF$9:$BF$3000,MATCH($A30,Lookup!$A$9:$A$3000,0)),0)</f>
        <v>0</v>
      </c>
      <c r="F30" s="204">
        <f>IFERROR(INDEX(Lookup!$BE$9:$BE$3000,MATCH($A30,Lookup!$A$9:$A$3000,0)),0)</f>
        <v>0</v>
      </c>
      <c r="G30" s="205"/>
      <c r="H30" s="205"/>
      <c r="I30" s="204">
        <f>IFERROR(INDEX(Lookup!$BJ$9:$BJ$3000,MATCH($A30,Lookup!$A$9:$A$3000,0)),0)</f>
        <v>0</v>
      </c>
      <c r="J30" s="204">
        <f>IFERROR(INDEX(Lookup!$BI$9:$BI$3000,MATCH($A30,Lookup!$A$9:$A$3000,0)),0)</f>
        <v>0</v>
      </c>
      <c r="K30" s="204">
        <f>IFERROR(INDEX(Lookup!$BH$9:$BH$3000,MATCH($A30,Lookup!$A$9:$A$3000,0)),0)</f>
        <v>0</v>
      </c>
      <c r="L30" s="204">
        <f t="shared" si="1"/>
        <v>0</v>
      </c>
      <c r="O30" s="182">
        <f t="shared" si="0"/>
        <v>0</v>
      </c>
    </row>
    <row r="31" spans="1:15" hidden="1" x14ac:dyDescent="0.2">
      <c r="A31" s="182">
        <f>+'01'!A22</f>
        <v>0</v>
      </c>
      <c r="C31" s="182" t="str">
        <f>IFERROR(LEFT(IFERROR(INDEX(Sheet5!$C$2:$C$1300,MATCH($A31,Sheet5!$A$2:$A$1300,0)),"-"),FIND(",",IFERROR(INDEX(Sheet5!$C$2:$C$1300,MATCH($A31,Sheet5!$A$2:$A$1300,0)),"-"),1)-1),IFERROR(INDEX(Sheet5!$C$2:$C$1300,MATCH($A31,Sheet5!$A$2:$A$1300,0)),"-"))</f>
        <v>-</v>
      </c>
      <c r="D31" s="204">
        <f>IFERROR(INDEX(Lookup!$BG$9:$BG$3000,MATCH($A31,Lookup!$A$9:$A$3000,0)),0)</f>
        <v>0</v>
      </c>
      <c r="E31" s="204">
        <f>IFERROR(INDEX(Lookup!$BF$9:$BF$3000,MATCH($A31,Lookup!$A$9:$A$3000,0)),0)</f>
        <v>0</v>
      </c>
      <c r="F31" s="204">
        <f>IFERROR(INDEX(Lookup!$BE$9:$BE$3000,MATCH($A31,Lookup!$A$9:$A$3000,0)),0)</f>
        <v>0</v>
      </c>
      <c r="G31" s="205"/>
      <c r="H31" s="205"/>
      <c r="I31" s="204">
        <f>IFERROR(INDEX(Lookup!$BJ$9:$BJ$3000,MATCH($A31,Lookup!$A$9:$A$3000,0)),0)</f>
        <v>0</v>
      </c>
      <c r="J31" s="204">
        <f>IFERROR(INDEX(Lookup!$BI$9:$BI$3000,MATCH($A31,Lookup!$A$9:$A$3000,0)),0)</f>
        <v>0</v>
      </c>
      <c r="K31" s="204">
        <f>IFERROR(INDEX(Lookup!$BH$9:$BH$3000,MATCH($A31,Lookup!$A$9:$A$3000,0)),0)</f>
        <v>0</v>
      </c>
      <c r="L31" s="204">
        <f t="shared" si="1"/>
        <v>0</v>
      </c>
      <c r="O31" s="182">
        <f t="shared" si="0"/>
        <v>0</v>
      </c>
    </row>
    <row r="32" spans="1:15" hidden="1" x14ac:dyDescent="0.2">
      <c r="A32" s="182">
        <f>+'01'!A23</f>
        <v>0</v>
      </c>
      <c r="C32" s="182" t="str">
        <f>IFERROR(LEFT(IFERROR(INDEX(Sheet5!$C$2:$C$1300,MATCH($A32,Sheet5!$A$2:$A$1300,0)),"-"),FIND(",",IFERROR(INDEX(Sheet5!$C$2:$C$1300,MATCH($A32,Sheet5!$A$2:$A$1300,0)),"-"),1)-1),IFERROR(INDEX(Sheet5!$C$2:$C$1300,MATCH($A32,Sheet5!$A$2:$A$1300,0)),"-"))</f>
        <v>-</v>
      </c>
      <c r="D32" s="204">
        <f>IFERROR(INDEX(Lookup!$BG$9:$BG$3000,MATCH($A32,Lookup!$A$9:$A$3000,0)),0)</f>
        <v>0</v>
      </c>
      <c r="E32" s="204">
        <f>IFERROR(INDEX(Lookup!$BF$9:$BF$3000,MATCH($A32,Lookup!$A$9:$A$3000,0)),0)</f>
        <v>0</v>
      </c>
      <c r="F32" s="204">
        <f>IFERROR(INDEX(Lookup!$BE$9:$BE$3000,MATCH($A32,Lookup!$A$9:$A$3000,0)),0)</f>
        <v>0</v>
      </c>
      <c r="G32" s="205"/>
      <c r="H32" s="205"/>
      <c r="I32" s="204">
        <f>IFERROR(INDEX(Lookup!$BJ$9:$BJ$3000,MATCH($A32,Lookup!$A$9:$A$3000,0)),0)</f>
        <v>0</v>
      </c>
      <c r="J32" s="204">
        <f>IFERROR(INDEX(Lookup!$BI$9:$BI$3000,MATCH($A32,Lookup!$A$9:$A$3000,0)),0)</f>
        <v>0</v>
      </c>
      <c r="K32" s="204">
        <f>IFERROR(INDEX(Lookup!$BH$9:$BH$3000,MATCH($A32,Lookup!$A$9:$A$3000,0)),0)</f>
        <v>0</v>
      </c>
      <c r="L32" s="204">
        <f t="shared" si="1"/>
        <v>0</v>
      </c>
      <c r="O32" s="182">
        <f t="shared" si="0"/>
        <v>0</v>
      </c>
    </row>
    <row r="33" spans="1:15" hidden="1" x14ac:dyDescent="0.2">
      <c r="A33" s="182">
        <f>+'01'!A24</f>
        <v>0</v>
      </c>
      <c r="C33" s="182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>-</v>
      </c>
      <c r="D33" s="204">
        <f>IFERROR(INDEX(Lookup!$BG$9:$BG$3000,MATCH($A33,Lookup!$A$9:$A$3000,0)),0)</f>
        <v>0</v>
      </c>
      <c r="E33" s="204">
        <f>IFERROR(INDEX(Lookup!$BF$9:$BF$3000,MATCH($A33,Lookup!$A$9:$A$3000,0)),0)</f>
        <v>0</v>
      </c>
      <c r="F33" s="204">
        <f>IFERROR(INDEX(Lookup!$BE$9:$BE$3000,MATCH($A33,Lookup!$A$9:$A$3000,0)),0)</f>
        <v>0</v>
      </c>
      <c r="G33" s="205"/>
      <c r="H33" s="205"/>
      <c r="I33" s="204">
        <f>IFERROR(INDEX(Lookup!$BJ$9:$BJ$3000,MATCH($A33,Lookup!$A$9:$A$3000,0)),0)</f>
        <v>0</v>
      </c>
      <c r="J33" s="204">
        <f>IFERROR(INDEX(Lookup!$BI$9:$BI$3000,MATCH($A33,Lookup!$A$9:$A$3000,0)),0)</f>
        <v>0</v>
      </c>
      <c r="K33" s="204">
        <f>IFERROR(INDEX(Lookup!$BH$9:$BH$3000,MATCH($A33,Lookup!$A$9:$A$3000,0)),0)</f>
        <v>0</v>
      </c>
      <c r="L33" s="204">
        <f t="shared" si="1"/>
        <v>0</v>
      </c>
      <c r="O33" s="182">
        <f t="shared" si="0"/>
        <v>0</v>
      </c>
    </row>
    <row r="34" spans="1:15" hidden="1" x14ac:dyDescent="0.2">
      <c r="A34" s="182">
        <f>+'01'!A25</f>
        <v>0</v>
      </c>
      <c r="C34" s="182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>-</v>
      </c>
      <c r="D34" s="204">
        <f>IFERROR(INDEX(Lookup!$BG$9:$BG$3000,MATCH($A34,Lookup!$A$9:$A$3000,0)),0)</f>
        <v>0</v>
      </c>
      <c r="E34" s="204">
        <f>IFERROR(INDEX(Lookup!$BF$9:$BF$3000,MATCH($A34,Lookup!$A$9:$A$3000,0)),0)</f>
        <v>0</v>
      </c>
      <c r="F34" s="204">
        <f>IFERROR(INDEX(Lookup!$BE$9:$BE$3000,MATCH($A34,Lookup!$A$9:$A$3000,0)),0)</f>
        <v>0</v>
      </c>
      <c r="G34" s="205"/>
      <c r="H34" s="205"/>
      <c r="I34" s="204">
        <f>IFERROR(INDEX(Lookup!$BJ$9:$BJ$3000,MATCH($A34,Lookup!$A$9:$A$3000,0)),0)</f>
        <v>0</v>
      </c>
      <c r="J34" s="204">
        <f>IFERROR(INDEX(Lookup!$BI$9:$BI$3000,MATCH($A34,Lookup!$A$9:$A$3000,0)),0)</f>
        <v>0</v>
      </c>
      <c r="K34" s="204">
        <f>IFERROR(INDEX(Lookup!$BH$9:$BH$3000,MATCH($A34,Lookup!$A$9:$A$3000,0)),0)</f>
        <v>0</v>
      </c>
      <c r="L34" s="204">
        <f t="shared" si="1"/>
        <v>0</v>
      </c>
      <c r="O34" s="182">
        <f t="shared" si="0"/>
        <v>0</v>
      </c>
    </row>
    <row r="35" spans="1:15" hidden="1" x14ac:dyDescent="0.2">
      <c r="A35" s="182">
        <f>+'01'!A26</f>
        <v>0</v>
      </c>
      <c r="C35" s="182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>-</v>
      </c>
      <c r="D35" s="204">
        <f>IFERROR(INDEX(Lookup!$BG$9:$BG$3000,MATCH($A35,Lookup!$A$9:$A$3000,0)),0)</f>
        <v>0</v>
      </c>
      <c r="E35" s="204">
        <f>IFERROR(INDEX(Lookup!$BF$9:$BF$3000,MATCH($A35,Lookup!$A$9:$A$3000,0)),0)</f>
        <v>0</v>
      </c>
      <c r="F35" s="204">
        <f>IFERROR(INDEX(Lookup!$BE$9:$BE$3000,MATCH($A35,Lookup!$A$9:$A$3000,0)),0)</f>
        <v>0</v>
      </c>
      <c r="G35" s="205"/>
      <c r="H35" s="205"/>
      <c r="I35" s="204">
        <f>IFERROR(INDEX(Lookup!$BJ$9:$BJ$3000,MATCH($A35,Lookup!$A$9:$A$3000,0)),0)</f>
        <v>0</v>
      </c>
      <c r="J35" s="204">
        <f>IFERROR(INDEX(Lookup!$BI$9:$BI$3000,MATCH($A35,Lookup!$A$9:$A$3000,0)),0)</f>
        <v>0</v>
      </c>
      <c r="K35" s="204">
        <f>IFERROR(INDEX(Lookup!$BH$9:$BH$3000,MATCH($A35,Lookup!$A$9:$A$3000,0)),0)</f>
        <v>0</v>
      </c>
      <c r="L35" s="204">
        <f t="shared" si="1"/>
        <v>0</v>
      </c>
      <c r="O35" s="182">
        <f t="shared" si="0"/>
        <v>0</v>
      </c>
    </row>
    <row r="36" spans="1:15" hidden="1" x14ac:dyDescent="0.2">
      <c r="A36" s="182">
        <f>+'01'!A27</f>
        <v>0</v>
      </c>
      <c r="C36" s="182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>-</v>
      </c>
      <c r="D36" s="204">
        <f>IFERROR(INDEX(Lookup!$BG$9:$BG$3000,MATCH($A36,Lookup!$A$9:$A$3000,0)),0)</f>
        <v>0</v>
      </c>
      <c r="E36" s="204">
        <f>IFERROR(INDEX(Lookup!$BF$9:$BF$3000,MATCH($A36,Lookup!$A$9:$A$3000,0)),0)</f>
        <v>0</v>
      </c>
      <c r="F36" s="204">
        <f>IFERROR(INDEX(Lookup!$BE$9:$BE$3000,MATCH($A36,Lookup!$A$9:$A$3000,0)),0)</f>
        <v>0</v>
      </c>
      <c r="G36" s="205"/>
      <c r="H36" s="205"/>
      <c r="I36" s="204">
        <f>IFERROR(INDEX(Lookup!$BJ$9:$BJ$3000,MATCH($A36,Lookup!$A$9:$A$3000,0)),0)</f>
        <v>0</v>
      </c>
      <c r="J36" s="204">
        <f>IFERROR(INDEX(Lookup!$BI$9:$BI$3000,MATCH($A36,Lookup!$A$9:$A$3000,0)),0)</f>
        <v>0</v>
      </c>
      <c r="K36" s="204">
        <f>IFERROR(INDEX(Lookup!$BH$9:$BH$3000,MATCH($A36,Lookup!$A$9:$A$3000,0)),0)</f>
        <v>0</v>
      </c>
      <c r="L36" s="204">
        <f t="shared" si="1"/>
        <v>0</v>
      </c>
      <c r="O36" s="182">
        <f t="shared" si="0"/>
        <v>0</v>
      </c>
    </row>
    <row r="37" spans="1:15" hidden="1" x14ac:dyDescent="0.2">
      <c r="A37" s="182">
        <f>+'01'!A28</f>
        <v>0</v>
      </c>
      <c r="C37" s="182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>-</v>
      </c>
      <c r="D37" s="204">
        <f>IFERROR(INDEX(Lookup!$BG$9:$BG$3000,MATCH($A37,Lookup!$A$9:$A$3000,0)),0)</f>
        <v>0</v>
      </c>
      <c r="E37" s="204">
        <f>IFERROR(INDEX(Lookup!$BF$9:$BF$3000,MATCH($A37,Lookup!$A$9:$A$3000,0)),0)</f>
        <v>0</v>
      </c>
      <c r="F37" s="204">
        <f>IFERROR(INDEX(Lookup!$BE$9:$BE$3000,MATCH($A37,Lookup!$A$9:$A$3000,0)),0)</f>
        <v>0</v>
      </c>
      <c r="G37" s="205"/>
      <c r="H37" s="205"/>
      <c r="I37" s="204">
        <f>IFERROR(INDEX(Lookup!$BJ$9:$BJ$3000,MATCH($A37,Lookup!$A$9:$A$3000,0)),0)</f>
        <v>0</v>
      </c>
      <c r="J37" s="204">
        <f>IFERROR(INDEX(Lookup!$BI$9:$BI$3000,MATCH($A37,Lookup!$A$9:$A$3000,0)),0)</f>
        <v>0</v>
      </c>
      <c r="K37" s="204">
        <f>IFERROR(INDEX(Lookup!$BH$9:$BH$3000,MATCH($A37,Lookup!$A$9:$A$3000,0)),0)</f>
        <v>0</v>
      </c>
      <c r="L37" s="204">
        <f t="shared" si="1"/>
        <v>0</v>
      </c>
      <c r="O37" s="182">
        <f t="shared" si="0"/>
        <v>0</v>
      </c>
    </row>
    <row r="38" spans="1:15" hidden="1" x14ac:dyDescent="0.2">
      <c r="A38" s="182">
        <f>+'01'!A29</f>
        <v>0</v>
      </c>
      <c r="C38" s="182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>-</v>
      </c>
      <c r="D38" s="204">
        <f>IFERROR(INDEX(Lookup!$BG$9:$BG$3000,MATCH($A38,Lookup!$A$9:$A$3000,0)),0)</f>
        <v>0</v>
      </c>
      <c r="E38" s="204">
        <f>IFERROR(INDEX(Lookup!$BF$9:$BF$3000,MATCH($A38,Lookup!$A$9:$A$3000,0)),0)</f>
        <v>0</v>
      </c>
      <c r="F38" s="204">
        <f>IFERROR(INDEX(Lookup!$BE$9:$BE$3000,MATCH($A38,Lookup!$A$9:$A$3000,0)),0)</f>
        <v>0</v>
      </c>
      <c r="G38" s="205"/>
      <c r="H38" s="205"/>
      <c r="I38" s="204">
        <f>IFERROR(INDEX(Lookup!$BJ$9:$BJ$3000,MATCH($A38,Lookup!$A$9:$A$3000,0)),0)</f>
        <v>0</v>
      </c>
      <c r="J38" s="204">
        <f>IFERROR(INDEX(Lookup!$BI$9:$BI$3000,MATCH($A38,Lookup!$A$9:$A$3000,0)),0)</f>
        <v>0</v>
      </c>
      <c r="K38" s="204">
        <f>IFERROR(INDEX(Lookup!$BH$9:$BH$3000,MATCH($A38,Lookup!$A$9:$A$3000,0)),0)</f>
        <v>0</v>
      </c>
      <c r="L38" s="204">
        <f t="shared" si="1"/>
        <v>0</v>
      </c>
      <c r="O38" s="182">
        <f t="shared" si="0"/>
        <v>0</v>
      </c>
    </row>
    <row r="39" spans="1:15" hidden="1" x14ac:dyDescent="0.2">
      <c r="A39" s="182">
        <f>+'01'!A30</f>
        <v>0</v>
      </c>
      <c r="C39" s="182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>-</v>
      </c>
      <c r="D39" s="204">
        <f>IFERROR(INDEX(Lookup!$BG$9:$BG$3000,MATCH($A39,Lookup!$A$9:$A$3000,0)),0)</f>
        <v>0</v>
      </c>
      <c r="E39" s="204">
        <f>IFERROR(INDEX(Lookup!$BF$9:$BF$3000,MATCH($A39,Lookup!$A$9:$A$3000,0)),0)</f>
        <v>0</v>
      </c>
      <c r="F39" s="204">
        <f>IFERROR(INDEX(Lookup!$BE$9:$BE$3000,MATCH($A39,Lookup!$A$9:$A$3000,0)),0)</f>
        <v>0</v>
      </c>
      <c r="G39" s="205"/>
      <c r="H39" s="205"/>
      <c r="I39" s="204">
        <f>IFERROR(INDEX(Lookup!$BJ$9:$BJ$3000,MATCH($A39,Lookup!$A$9:$A$3000,0)),0)</f>
        <v>0</v>
      </c>
      <c r="J39" s="204">
        <f>IFERROR(INDEX(Lookup!$BI$9:$BI$3000,MATCH($A39,Lookup!$A$9:$A$3000,0)),0)</f>
        <v>0</v>
      </c>
      <c r="K39" s="204">
        <f>IFERROR(INDEX(Lookup!$BH$9:$BH$3000,MATCH($A39,Lookup!$A$9:$A$3000,0)),0)</f>
        <v>0</v>
      </c>
      <c r="L39" s="204">
        <f t="shared" si="1"/>
        <v>0</v>
      </c>
      <c r="O39" s="182">
        <f t="shared" si="0"/>
        <v>0</v>
      </c>
    </row>
    <row r="40" spans="1:15" hidden="1" x14ac:dyDescent="0.2">
      <c r="A40" s="182">
        <f>+'01'!A31</f>
        <v>0</v>
      </c>
      <c r="C40" s="182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>-</v>
      </c>
      <c r="D40" s="204">
        <f>IFERROR(INDEX(Lookup!$BG$9:$BG$3000,MATCH($A40,Lookup!$A$9:$A$3000,0)),0)</f>
        <v>0</v>
      </c>
      <c r="E40" s="204">
        <f>IFERROR(INDEX(Lookup!$BF$9:$BF$3000,MATCH($A40,Lookup!$A$9:$A$3000,0)),0)</f>
        <v>0</v>
      </c>
      <c r="F40" s="204">
        <f>IFERROR(INDEX(Lookup!$BE$9:$BE$3000,MATCH($A40,Lookup!$A$9:$A$3000,0)),0)</f>
        <v>0</v>
      </c>
      <c r="G40" s="205"/>
      <c r="H40" s="205"/>
      <c r="I40" s="204">
        <f>IFERROR(INDEX(Lookup!$BJ$9:$BJ$3000,MATCH($A40,Lookup!$A$9:$A$3000,0)),0)</f>
        <v>0</v>
      </c>
      <c r="J40" s="204">
        <f>IFERROR(INDEX(Lookup!$BI$9:$BI$3000,MATCH($A40,Lookup!$A$9:$A$3000,0)),0)</f>
        <v>0</v>
      </c>
      <c r="K40" s="204">
        <f>IFERROR(INDEX(Lookup!$BH$9:$BH$3000,MATCH($A40,Lookup!$A$9:$A$3000,0)),0)</f>
        <v>0</v>
      </c>
      <c r="L40" s="204">
        <f t="shared" si="1"/>
        <v>0</v>
      </c>
      <c r="O40" s="182">
        <f t="shared" si="0"/>
        <v>0</v>
      </c>
    </row>
    <row r="41" spans="1:15" hidden="1" x14ac:dyDescent="0.2">
      <c r="A41" s="182">
        <f>+'01'!A32</f>
        <v>0</v>
      </c>
      <c r="C41" s="182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>-</v>
      </c>
      <c r="D41" s="204">
        <f>IFERROR(INDEX(Lookup!$BG$9:$BG$3000,MATCH($A41,Lookup!$A$9:$A$3000,0)),0)</f>
        <v>0</v>
      </c>
      <c r="E41" s="204">
        <f>IFERROR(INDEX(Lookup!$BF$9:$BF$3000,MATCH($A41,Lookup!$A$9:$A$3000,0)),0)</f>
        <v>0</v>
      </c>
      <c r="F41" s="204">
        <f>IFERROR(INDEX(Lookup!$BE$9:$BE$3000,MATCH($A41,Lookup!$A$9:$A$3000,0)),0)</f>
        <v>0</v>
      </c>
      <c r="G41" s="205"/>
      <c r="H41" s="205"/>
      <c r="I41" s="204">
        <f>IFERROR(INDEX(Lookup!$BJ$9:$BJ$3000,MATCH($A41,Lookup!$A$9:$A$3000,0)),0)</f>
        <v>0</v>
      </c>
      <c r="J41" s="204">
        <f>IFERROR(INDEX(Lookup!$BI$9:$BI$3000,MATCH($A41,Lookup!$A$9:$A$3000,0)),0)</f>
        <v>0</v>
      </c>
      <c r="K41" s="204">
        <f>IFERROR(INDEX(Lookup!$BH$9:$BH$3000,MATCH($A41,Lookup!$A$9:$A$3000,0)),0)</f>
        <v>0</v>
      </c>
      <c r="L41" s="204">
        <f t="shared" si="1"/>
        <v>0</v>
      </c>
      <c r="O41" s="182">
        <f t="shared" si="0"/>
        <v>0</v>
      </c>
    </row>
    <row r="42" spans="1:15" hidden="1" x14ac:dyDescent="0.2">
      <c r="A42" s="182">
        <f>+'01'!A33</f>
        <v>0</v>
      </c>
      <c r="C42" s="18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>-</v>
      </c>
      <c r="D42" s="204">
        <f>IFERROR(INDEX(Lookup!$BG$9:$BG$3000,MATCH($A42,Lookup!$A$9:$A$3000,0)),0)</f>
        <v>0</v>
      </c>
      <c r="E42" s="204">
        <f>IFERROR(INDEX(Lookup!$BF$9:$BF$3000,MATCH($A42,Lookup!$A$9:$A$3000,0)),0)</f>
        <v>0</v>
      </c>
      <c r="F42" s="204">
        <f>IFERROR(INDEX(Lookup!$BE$9:$BE$3000,MATCH($A42,Lookup!$A$9:$A$3000,0)),0)</f>
        <v>0</v>
      </c>
      <c r="G42" s="205"/>
      <c r="H42" s="205"/>
      <c r="I42" s="204">
        <f>IFERROR(INDEX(Lookup!$BJ$9:$BJ$3000,MATCH($A42,Lookup!$A$9:$A$3000,0)),0)</f>
        <v>0</v>
      </c>
      <c r="J42" s="204">
        <f>IFERROR(INDEX(Lookup!$BI$9:$BI$3000,MATCH($A42,Lookup!$A$9:$A$3000,0)),0)</f>
        <v>0</v>
      </c>
      <c r="K42" s="204">
        <f>IFERROR(INDEX(Lookup!$BH$9:$BH$3000,MATCH($A42,Lookup!$A$9:$A$3000,0)),0)</f>
        <v>0</v>
      </c>
      <c r="L42" s="204">
        <f t="shared" si="1"/>
        <v>0</v>
      </c>
      <c r="O42" s="182">
        <f t="shared" si="0"/>
        <v>0</v>
      </c>
    </row>
    <row r="43" spans="1:15" hidden="1" x14ac:dyDescent="0.2">
      <c r="A43" s="182">
        <f>+'01'!A34</f>
        <v>0</v>
      </c>
      <c r="C43" s="182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>-</v>
      </c>
      <c r="D43" s="204">
        <f>IFERROR(INDEX(Lookup!$BG$9:$BG$3000,MATCH($A43,Lookup!$A$9:$A$3000,0)),0)</f>
        <v>0</v>
      </c>
      <c r="E43" s="204">
        <f>IFERROR(INDEX(Lookup!$BF$9:$BF$3000,MATCH($A43,Lookup!$A$9:$A$3000,0)),0)</f>
        <v>0</v>
      </c>
      <c r="F43" s="204">
        <f>IFERROR(INDEX(Lookup!$BE$9:$BE$3000,MATCH($A43,Lookup!$A$9:$A$3000,0)),0)</f>
        <v>0</v>
      </c>
      <c r="G43" s="205"/>
      <c r="H43" s="205"/>
      <c r="I43" s="204">
        <f>IFERROR(INDEX(Lookup!$BJ$9:$BJ$3000,MATCH($A43,Lookup!$A$9:$A$3000,0)),0)</f>
        <v>0</v>
      </c>
      <c r="J43" s="204">
        <f>IFERROR(INDEX(Lookup!$BI$9:$BI$3000,MATCH($A43,Lookup!$A$9:$A$3000,0)),0)</f>
        <v>0</v>
      </c>
      <c r="K43" s="204">
        <f>IFERROR(INDEX(Lookup!$BH$9:$BH$3000,MATCH($A43,Lookup!$A$9:$A$3000,0)),0)</f>
        <v>0</v>
      </c>
      <c r="L43" s="204">
        <f t="shared" si="1"/>
        <v>0</v>
      </c>
      <c r="O43" s="182">
        <f t="shared" ref="O43:O74" si="2">+IF(A43&gt;0,1,0)</f>
        <v>0</v>
      </c>
    </row>
    <row r="44" spans="1:15" hidden="1" x14ac:dyDescent="0.2">
      <c r="A44" s="182">
        <f>+'01'!A35</f>
        <v>0</v>
      </c>
      <c r="C44" s="182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>-</v>
      </c>
      <c r="D44" s="204">
        <f>IFERROR(INDEX(Lookup!$BG$9:$BG$3000,MATCH($A44,Lookup!$A$9:$A$3000,0)),0)</f>
        <v>0</v>
      </c>
      <c r="E44" s="204">
        <f>IFERROR(INDEX(Lookup!$BF$9:$BF$3000,MATCH($A44,Lookup!$A$9:$A$3000,0)),0)</f>
        <v>0</v>
      </c>
      <c r="F44" s="204">
        <f>IFERROR(INDEX(Lookup!$BE$9:$BE$3000,MATCH($A44,Lookup!$A$9:$A$3000,0)),0)</f>
        <v>0</v>
      </c>
      <c r="G44" s="205"/>
      <c r="H44" s="205"/>
      <c r="I44" s="204">
        <f>IFERROR(INDEX(Lookup!$BJ$9:$BJ$3000,MATCH($A44,Lookup!$A$9:$A$3000,0)),0)</f>
        <v>0</v>
      </c>
      <c r="J44" s="204">
        <f>IFERROR(INDEX(Lookup!$BI$9:$BI$3000,MATCH($A44,Lookup!$A$9:$A$3000,0)),0)</f>
        <v>0</v>
      </c>
      <c r="K44" s="204">
        <f>IFERROR(INDEX(Lookup!$BH$9:$BH$3000,MATCH($A44,Lookup!$A$9:$A$3000,0)),0)</f>
        <v>0</v>
      </c>
      <c r="L44" s="204">
        <f t="shared" si="1"/>
        <v>0</v>
      </c>
      <c r="O44" s="182">
        <f t="shared" si="2"/>
        <v>0</v>
      </c>
    </row>
    <row r="45" spans="1:15" hidden="1" x14ac:dyDescent="0.2">
      <c r="A45" s="182">
        <f>+'01'!A36</f>
        <v>0</v>
      </c>
      <c r="C45" s="182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>-</v>
      </c>
      <c r="D45" s="204">
        <f>IFERROR(INDEX(Lookup!$BG$9:$BG$3000,MATCH($A45,Lookup!$A$9:$A$3000,0)),0)</f>
        <v>0</v>
      </c>
      <c r="E45" s="204">
        <f>IFERROR(INDEX(Lookup!$BF$9:$BF$3000,MATCH($A45,Lookup!$A$9:$A$3000,0)),0)</f>
        <v>0</v>
      </c>
      <c r="F45" s="204">
        <f>IFERROR(INDEX(Lookup!$BE$9:$BE$3000,MATCH($A45,Lookup!$A$9:$A$3000,0)),0)</f>
        <v>0</v>
      </c>
      <c r="G45" s="205"/>
      <c r="H45" s="205"/>
      <c r="I45" s="204">
        <f>IFERROR(INDEX(Lookup!$BJ$9:$BJ$3000,MATCH($A45,Lookup!$A$9:$A$3000,0)),0)</f>
        <v>0</v>
      </c>
      <c r="J45" s="204">
        <f>IFERROR(INDEX(Lookup!$BI$9:$BI$3000,MATCH($A45,Lookup!$A$9:$A$3000,0)),0)</f>
        <v>0</v>
      </c>
      <c r="K45" s="204">
        <f>IFERROR(INDEX(Lookup!$BH$9:$BH$3000,MATCH($A45,Lookup!$A$9:$A$3000,0)),0)</f>
        <v>0</v>
      </c>
      <c r="L45" s="204">
        <f t="shared" si="1"/>
        <v>0</v>
      </c>
      <c r="O45" s="182">
        <f t="shared" si="2"/>
        <v>0</v>
      </c>
    </row>
    <row r="46" spans="1:15" hidden="1" x14ac:dyDescent="0.2">
      <c r="A46" s="182">
        <f>+'01'!A37</f>
        <v>0</v>
      </c>
      <c r="C46" s="182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>-</v>
      </c>
      <c r="D46" s="204">
        <f>IFERROR(INDEX(Lookup!$BG$9:$BG$3000,MATCH($A46,Lookup!$A$9:$A$3000,0)),0)</f>
        <v>0</v>
      </c>
      <c r="E46" s="204">
        <f>IFERROR(INDEX(Lookup!$BF$9:$BF$3000,MATCH($A46,Lookup!$A$9:$A$3000,0)),0)</f>
        <v>0</v>
      </c>
      <c r="F46" s="204">
        <f>IFERROR(INDEX(Lookup!$BE$9:$BE$3000,MATCH($A46,Lookup!$A$9:$A$3000,0)),0)</f>
        <v>0</v>
      </c>
      <c r="G46" s="205"/>
      <c r="H46" s="205"/>
      <c r="I46" s="204">
        <f>IFERROR(INDEX(Lookup!$BJ$9:$BJ$3000,MATCH($A46,Lookup!$A$9:$A$3000,0)),0)</f>
        <v>0</v>
      </c>
      <c r="J46" s="204">
        <f>IFERROR(INDEX(Lookup!$BI$9:$BI$3000,MATCH($A46,Lookup!$A$9:$A$3000,0)),0)</f>
        <v>0</v>
      </c>
      <c r="K46" s="204">
        <f>IFERROR(INDEX(Lookup!$BH$9:$BH$3000,MATCH($A46,Lookup!$A$9:$A$3000,0)),0)</f>
        <v>0</v>
      </c>
      <c r="L46" s="204">
        <f t="shared" si="1"/>
        <v>0</v>
      </c>
      <c r="O46" s="182">
        <f t="shared" si="2"/>
        <v>0</v>
      </c>
    </row>
    <row r="47" spans="1:15" hidden="1" x14ac:dyDescent="0.2">
      <c r="A47" s="182">
        <f>+'01'!A38</f>
        <v>0</v>
      </c>
      <c r="C47" s="182" t="str">
        <f>IFERROR(LEFT(IFERROR(INDEX(Sheet5!$C$2:$C$1300,MATCH($A47,Sheet5!$A$2:$A$1300,0)),"-"),FIND(",",IFERROR(INDEX(Sheet5!$C$2:$C$1300,MATCH($A47,Sheet5!$A$2:$A$1300,0)),"-"),1)-1),IFERROR(INDEX(Sheet5!$C$2:$C$1300,MATCH($A47,Sheet5!$A$2:$A$1300,0)),"-"))</f>
        <v>-</v>
      </c>
      <c r="D47" s="204">
        <f>IFERROR(INDEX(Lookup!$BG$9:$BG$3000,MATCH($A47,Lookup!$A$9:$A$3000,0)),0)</f>
        <v>0</v>
      </c>
      <c r="E47" s="204">
        <f>IFERROR(INDEX(Lookup!$BF$9:$BF$3000,MATCH($A47,Lookup!$A$9:$A$3000,0)),0)</f>
        <v>0</v>
      </c>
      <c r="F47" s="204">
        <f>IFERROR(INDEX(Lookup!$BE$9:$BE$3000,MATCH($A47,Lookup!$A$9:$A$3000,0)),0)</f>
        <v>0</v>
      </c>
      <c r="G47" s="205"/>
      <c r="H47" s="205"/>
      <c r="I47" s="204">
        <f>IFERROR(INDEX(Lookup!$BJ$9:$BJ$3000,MATCH($A47,Lookup!$A$9:$A$3000,0)),0)</f>
        <v>0</v>
      </c>
      <c r="J47" s="204">
        <f>IFERROR(INDEX(Lookup!$BI$9:$BI$3000,MATCH($A47,Lookup!$A$9:$A$3000,0)),0)</f>
        <v>0</v>
      </c>
      <c r="K47" s="204">
        <f>IFERROR(INDEX(Lookup!$BH$9:$BH$3000,MATCH($A47,Lookup!$A$9:$A$3000,0)),0)</f>
        <v>0</v>
      </c>
      <c r="L47" s="204">
        <f t="shared" si="1"/>
        <v>0</v>
      </c>
      <c r="O47" s="182">
        <f t="shared" si="2"/>
        <v>0</v>
      </c>
    </row>
    <row r="48" spans="1:15" hidden="1" x14ac:dyDescent="0.2">
      <c r="A48" s="182">
        <f>+'01'!A39</f>
        <v>0</v>
      </c>
      <c r="C48" s="182" t="str">
        <f>IFERROR(LEFT(IFERROR(INDEX(Sheet5!$C$2:$C$1300,MATCH($A48,Sheet5!$A$2:$A$1300,0)),"-"),FIND(",",IFERROR(INDEX(Sheet5!$C$2:$C$1300,MATCH($A48,Sheet5!$A$2:$A$1300,0)),"-"),1)-1),IFERROR(INDEX(Sheet5!$C$2:$C$1300,MATCH($A48,Sheet5!$A$2:$A$1300,0)),"-"))</f>
        <v>-</v>
      </c>
      <c r="D48" s="204">
        <f>IFERROR(INDEX(Lookup!$BG$9:$BG$3000,MATCH($A48,Lookup!$A$9:$A$3000,0)),0)</f>
        <v>0</v>
      </c>
      <c r="E48" s="204">
        <f>IFERROR(INDEX(Lookup!$BF$9:$BF$3000,MATCH($A48,Lookup!$A$9:$A$3000,0)),0)</f>
        <v>0</v>
      </c>
      <c r="F48" s="204">
        <f>IFERROR(INDEX(Lookup!$BE$9:$BE$3000,MATCH($A48,Lookup!$A$9:$A$3000,0)),0)</f>
        <v>0</v>
      </c>
      <c r="G48" s="205"/>
      <c r="H48" s="205"/>
      <c r="I48" s="204">
        <f>IFERROR(INDEX(Lookup!$BJ$9:$BJ$3000,MATCH($A48,Lookup!$A$9:$A$3000,0)),0)</f>
        <v>0</v>
      </c>
      <c r="J48" s="204">
        <f>IFERROR(INDEX(Lookup!$BI$9:$BI$3000,MATCH($A48,Lookup!$A$9:$A$3000,0)),0)</f>
        <v>0</v>
      </c>
      <c r="K48" s="204">
        <f>IFERROR(INDEX(Lookup!$BH$9:$BH$3000,MATCH($A48,Lookup!$A$9:$A$3000,0)),0)</f>
        <v>0</v>
      </c>
      <c r="L48" s="204">
        <f t="shared" si="1"/>
        <v>0</v>
      </c>
      <c r="O48" s="182">
        <f t="shared" si="2"/>
        <v>0</v>
      </c>
    </row>
    <row r="49" spans="1:15" hidden="1" x14ac:dyDescent="0.2">
      <c r="A49" s="182">
        <f>+'01'!A40</f>
        <v>0</v>
      </c>
      <c r="C49" s="182" t="str">
        <f>IFERROR(LEFT(IFERROR(INDEX(Sheet5!$C$2:$C$1300,MATCH($A49,Sheet5!$A$2:$A$1300,0)),"-"),FIND(",",IFERROR(INDEX(Sheet5!$C$2:$C$1300,MATCH($A49,Sheet5!$A$2:$A$1300,0)),"-"),1)-1),IFERROR(INDEX(Sheet5!$C$2:$C$1300,MATCH($A49,Sheet5!$A$2:$A$1300,0)),"-"))</f>
        <v>-</v>
      </c>
      <c r="D49" s="204">
        <f>IFERROR(INDEX(Lookup!$BG$9:$BG$3000,MATCH($A49,Lookup!$A$9:$A$3000,0)),0)</f>
        <v>0</v>
      </c>
      <c r="E49" s="204">
        <f>IFERROR(INDEX(Lookup!$BF$9:$BF$3000,MATCH($A49,Lookup!$A$9:$A$3000,0)),0)</f>
        <v>0</v>
      </c>
      <c r="F49" s="204">
        <f>IFERROR(INDEX(Lookup!$BE$9:$BE$3000,MATCH($A49,Lookup!$A$9:$A$3000,0)),0)</f>
        <v>0</v>
      </c>
      <c r="G49" s="205"/>
      <c r="H49" s="205"/>
      <c r="I49" s="204">
        <f>IFERROR(INDEX(Lookup!$BJ$9:$BJ$3000,MATCH($A49,Lookup!$A$9:$A$3000,0)),0)</f>
        <v>0</v>
      </c>
      <c r="J49" s="204">
        <f>IFERROR(INDEX(Lookup!$BI$9:$BI$3000,MATCH($A49,Lookup!$A$9:$A$3000,0)),0)</f>
        <v>0</v>
      </c>
      <c r="K49" s="204">
        <f>IFERROR(INDEX(Lookup!$BH$9:$BH$3000,MATCH($A49,Lookup!$A$9:$A$3000,0)),0)</f>
        <v>0</v>
      </c>
      <c r="L49" s="204">
        <f t="shared" si="1"/>
        <v>0</v>
      </c>
      <c r="O49" s="182">
        <f t="shared" si="2"/>
        <v>0</v>
      </c>
    </row>
    <row r="50" spans="1:15" hidden="1" x14ac:dyDescent="0.2">
      <c r="A50" s="182">
        <f>+'01'!A41</f>
        <v>0</v>
      </c>
      <c r="C50" s="182" t="str">
        <f>IFERROR(LEFT(IFERROR(INDEX(Sheet5!$C$2:$C$1300,MATCH($A50,Sheet5!$A$2:$A$1300,0)),"-"),FIND(",",IFERROR(INDEX(Sheet5!$C$2:$C$1300,MATCH($A50,Sheet5!$A$2:$A$1300,0)),"-"),1)-1),IFERROR(INDEX(Sheet5!$C$2:$C$1300,MATCH($A50,Sheet5!$A$2:$A$1300,0)),"-"))</f>
        <v>-</v>
      </c>
      <c r="D50" s="204">
        <f>IFERROR(INDEX(Lookup!$BG$9:$BG$3000,MATCH($A50,Lookup!$A$9:$A$3000,0)),0)</f>
        <v>0</v>
      </c>
      <c r="E50" s="204">
        <f>IFERROR(INDEX(Lookup!$BF$9:$BF$3000,MATCH($A50,Lookup!$A$9:$A$3000,0)),0)</f>
        <v>0</v>
      </c>
      <c r="F50" s="204">
        <f>IFERROR(INDEX(Lookup!$BE$9:$BE$3000,MATCH($A50,Lookup!$A$9:$A$3000,0)),0)</f>
        <v>0</v>
      </c>
      <c r="G50" s="205"/>
      <c r="H50" s="205"/>
      <c r="I50" s="204">
        <f>IFERROR(INDEX(Lookup!$BJ$9:$BJ$3000,MATCH($A50,Lookup!$A$9:$A$3000,0)),0)</f>
        <v>0</v>
      </c>
      <c r="J50" s="204">
        <f>IFERROR(INDEX(Lookup!$BI$9:$BI$3000,MATCH($A50,Lookup!$A$9:$A$3000,0)),0)</f>
        <v>0</v>
      </c>
      <c r="K50" s="204">
        <f>IFERROR(INDEX(Lookup!$BH$9:$BH$3000,MATCH($A50,Lookup!$A$9:$A$3000,0)),0)</f>
        <v>0</v>
      </c>
      <c r="L50" s="204">
        <f t="shared" si="1"/>
        <v>0</v>
      </c>
      <c r="O50" s="182">
        <f t="shared" si="2"/>
        <v>0</v>
      </c>
    </row>
    <row r="51" spans="1:15" hidden="1" x14ac:dyDescent="0.2">
      <c r="A51" s="182">
        <f>+'01'!A42</f>
        <v>0</v>
      </c>
      <c r="C51" s="182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>-</v>
      </c>
      <c r="D51" s="204">
        <f>IFERROR(INDEX(Lookup!$BG$9:$BG$3000,MATCH($A51,Lookup!$A$9:$A$3000,0)),0)</f>
        <v>0</v>
      </c>
      <c r="E51" s="204">
        <f>IFERROR(INDEX(Lookup!$BF$9:$BF$3000,MATCH($A51,Lookup!$A$9:$A$3000,0)),0)</f>
        <v>0</v>
      </c>
      <c r="F51" s="204">
        <f>IFERROR(INDEX(Lookup!$BE$9:$BE$3000,MATCH($A51,Lookup!$A$9:$A$3000,0)),0)</f>
        <v>0</v>
      </c>
      <c r="G51" s="205"/>
      <c r="H51" s="205"/>
      <c r="I51" s="204">
        <f>IFERROR(INDEX(Lookup!$BJ$9:$BJ$3000,MATCH($A51,Lookup!$A$9:$A$3000,0)),0)</f>
        <v>0</v>
      </c>
      <c r="J51" s="204">
        <f>IFERROR(INDEX(Lookup!$BI$9:$BI$3000,MATCH($A51,Lookup!$A$9:$A$3000,0)),0)</f>
        <v>0</v>
      </c>
      <c r="K51" s="204">
        <f>IFERROR(INDEX(Lookup!$BH$9:$BH$3000,MATCH($A51,Lookup!$A$9:$A$3000,0)),0)</f>
        <v>0</v>
      </c>
      <c r="L51" s="204">
        <f t="shared" si="1"/>
        <v>0</v>
      </c>
      <c r="O51" s="182">
        <f t="shared" si="2"/>
        <v>0</v>
      </c>
    </row>
    <row r="52" spans="1:15" hidden="1" x14ac:dyDescent="0.2">
      <c r="A52" s="182">
        <f>+'01'!A43</f>
        <v>0</v>
      </c>
      <c r="C52" s="18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>-</v>
      </c>
      <c r="D52" s="204">
        <f>IFERROR(INDEX(Lookup!$BG$9:$BG$3000,MATCH($A52,Lookup!$A$9:$A$3000,0)),0)</f>
        <v>0</v>
      </c>
      <c r="E52" s="204">
        <f>IFERROR(INDEX(Lookup!$BF$9:$BF$3000,MATCH($A52,Lookup!$A$9:$A$3000,0)),0)</f>
        <v>0</v>
      </c>
      <c r="F52" s="204">
        <f>IFERROR(INDEX(Lookup!$BE$9:$BE$3000,MATCH($A52,Lookup!$A$9:$A$3000,0)),0)</f>
        <v>0</v>
      </c>
      <c r="G52" s="205"/>
      <c r="H52" s="205"/>
      <c r="I52" s="204">
        <f>IFERROR(INDEX(Lookup!$BJ$9:$BJ$3000,MATCH($A52,Lookup!$A$9:$A$3000,0)),0)</f>
        <v>0</v>
      </c>
      <c r="J52" s="204">
        <f>IFERROR(INDEX(Lookup!$BI$9:$BI$3000,MATCH($A52,Lookup!$A$9:$A$3000,0)),0)</f>
        <v>0</v>
      </c>
      <c r="K52" s="204">
        <f>IFERROR(INDEX(Lookup!$BH$9:$BH$3000,MATCH($A52,Lookup!$A$9:$A$3000,0)),0)</f>
        <v>0</v>
      </c>
      <c r="L52" s="204">
        <f t="shared" si="1"/>
        <v>0</v>
      </c>
      <c r="O52" s="182">
        <f t="shared" si="2"/>
        <v>0</v>
      </c>
    </row>
    <row r="53" spans="1:15" hidden="1" x14ac:dyDescent="0.2">
      <c r="A53" s="182">
        <f>+'01'!A44</f>
        <v>0</v>
      </c>
      <c r="C53" s="182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D53" s="204">
        <f>IFERROR(INDEX(Lookup!$BG$9:$BG$3000,MATCH($A53,Lookup!$A$9:$A$3000,0)),0)</f>
        <v>0</v>
      </c>
      <c r="E53" s="204">
        <f>IFERROR(INDEX(Lookup!$BF$9:$BF$3000,MATCH($A53,Lookup!$A$9:$A$3000,0)),0)</f>
        <v>0</v>
      </c>
      <c r="F53" s="204">
        <f>IFERROR(INDEX(Lookup!$BE$9:$BE$3000,MATCH($A53,Lookup!$A$9:$A$3000,0)),0)</f>
        <v>0</v>
      </c>
      <c r="G53" s="205"/>
      <c r="H53" s="205"/>
      <c r="I53" s="204">
        <f>IFERROR(INDEX(Lookup!$BJ$9:$BJ$3000,MATCH($A53,Lookup!$A$9:$A$3000,0)),0)</f>
        <v>0</v>
      </c>
      <c r="J53" s="204">
        <f>IFERROR(INDEX(Lookup!$BI$9:$BI$3000,MATCH($A53,Lookup!$A$9:$A$3000,0)),0)</f>
        <v>0</v>
      </c>
      <c r="K53" s="204">
        <f>IFERROR(INDEX(Lookup!$BH$9:$BH$3000,MATCH($A53,Lookup!$A$9:$A$3000,0)),0)</f>
        <v>0</v>
      </c>
      <c r="L53" s="204">
        <f t="shared" si="1"/>
        <v>0</v>
      </c>
      <c r="O53" s="182">
        <f t="shared" si="2"/>
        <v>0</v>
      </c>
    </row>
    <row r="54" spans="1:15" hidden="1" x14ac:dyDescent="0.2">
      <c r="A54" s="182">
        <f>+'01'!A45</f>
        <v>0</v>
      </c>
      <c r="C54" s="182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D54" s="204">
        <f>IFERROR(INDEX(Lookup!$BG$9:$BG$3000,MATCH($A54,Lookup!$A$9:$A$3000,0)),0)</f>
        <v>0</v>
      </c>
      <c r="E54" s="204">
        <f>IFERROR(INDEX(Lookup!$BF$9:$BF$3000,MATCH($A54,Lookup!$A$9:$A$3000,0)),0)</f>
        <v>0</v>
      </c>
      <c r="F54" s="204">
        <f>IFERROR(INDEX(Lookup!$BE$9:$BE$3000,MATCH($A54,Lookup!$A$9:$A$3000,0)),0)</f>
        <v>0</v>
      </c>
      <c r="G54" s="205"/>
      <c r="H54" s="205"/>
      <c r="I54" s="204">
        <f>IFERROR(INDEX(Lookup!$BJ$9:$BJ$3000,MATCH($A54,Lookup!$A$9:$A$3000,0)),0)</f>
        <v>0</v>
      </c>
      <c r="J54" s="204">
        <f>IFERROR(INDEX(Lookup!$BI$9:$BI$3000,MATCH($A54,Lookup!$A$9:$A$3000,0)),0)</f>
        <v>0</v>
      </c>
      <c r="K54" s="204">
        <f>IFERROR(INDEX(Lookup!$BH$9:$BH$3000,MATCH($A54,Lookup!$A$9:$A$3000,0)),0)</f>
        <v>0</v>
      </c>
      <c r="L54" s="204">
        <f t="shared" si="1"/>
        <v>0</v>
      </c>
      <c r="O54" s="182">
        <f t="shared" si="2"/>
        <v>0</v>
      </c>
    </row>
    <row r="55" spans="1:15" hidden="1" x14ac:dyDescent="0.2">
      <c r="A55" s="182">
        <f>+'01'!A46</f>
        <v>0</v>
      </c>
      <c r="C55" s="182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D55" s="204">
        <f>IFERROR(INDEX(Lookup!$BG$9:$BG$3000,MATCH($A55,Lookup!$A$9:$A$3000,0)),0)</f>
        <v>0</v>
      </c>
      <c r="E55" s="204">
        <f>IFERROR(INDEX(Lookup!$BF$9:$BF$3000,MATCH($A55,Lookup!$A$9:$A$3000,0)),0)</f>
        <v>0</v>
      </c>
      <c r="F55" s="204">
        <f>IFERROR(INDEX(Lookup!$BE$9:$BE$3000,MATCH($A55,Lookup!$A$9:$A$3000,0)),0)</f>
        <v>0</v>
      </c>
      <c r="G55" s="205"/>
      <c r="H55" s="205"/>
      <c r="I55" s="204">
        <f>IFERROR(INDEX(Lookup!$BJ$9:$BJ$3000,MATCH($A55,Lookup!$A$9:$A$3000,0)),0)</f>
        <v>0</v>
      </c>
      <c r="J55" s="204">
        <f>IFERROR(INDEX(Lookup!$BI$9:$BI$3000,MATCH($A55,Lookup!$A$9:$A$3000,0)),0)</f>
        <v>0</v>
      </c>
      <c r="K55" s="204">
        <f>IFERROR(INDEX(Lookup!$BH$9:$BH$3000,MATCH($A55,Lookup!$A$9:$A$3000,0)),0)</f>
        <v>0</v>
      </c>
      <c r="L55" s="204">
        <f t="shared" si="1"/>
        <v>0</v>
      </c>
      <c r="O55" s="182">
        <f t="shared" si="2"/>
        <v>0</v>
      </c>
    </row>
    <row r="56" spans="1:15" hidden="1" x14ac:dyDescent="0.2">
      <c r="A56" s="182">
        <f>+'01'!A47</f>
        <v>0</v>
      </c>
      <c r="C56" s="182" t="str">
        <f>IFERROR(LEFT(IFERROR(INDEX(Sheet5!$C$2:$C$1300,MATCH($A56,Sheet5!$A$2:$A$1300,0)),"-"),FIND(",",IFERROR(INDEX(Sheet5!$C$2:$C$1300,MATCH($A56,Sheet5!$A$2:$A$1300,0)),"-"),1)-1),IFERROR(INDEX(Sheet5!$C$2:$C$1300,MATCH($A56,Sheet5!$A$2:$A$1300,0)),"-"))</f>
        <v>-</v>
      </c>
      <c r="D56" s="204">
        <f>IFERROR(INDEX(Lookup!$BG$9:$BG$3000,MATCH($A56,Lookup!$A$9:$A$3000,0)),0)</f>
        <v>0</v>
      </c>
      <c r="E56" s="204">
        <f>IFERROR(INDEX(Lookup!$BF$9:$BF$3000,MATCH($A56,Lookup!$A$9:$A$3000,0)),0)</f>
        <v>0</v>
      </c>
      <c r="F56" s="204">
        <f>IFERROR(INDEX(Lookup!$BE$9:$BE$3000,MATCH($A56,Lookup!$A$9:$A$3000,0)),0)</f>
        <v>0</v>
      </c>
      <c r="G56" s="205"/>
      <c r="H56" s="205"/>
      <c r="I56" s="204">
        <f>IFERROR(INDEX(Lookup!$BJ$9:$BJ$3000,MATCH($A56,Lookup!$A$9:$A$3000,0)),0)</f>
        <v>0</v>
      </c>
      <c r="J56" s="204">
        <f>IFERROR(INDEX(Lookup!$BI$9:$BI$3000,MATCH($A56,Lookup!$A$9:$A$3000,0)),0)</f>
        <v>0</v>
      </c>
      <c r="K56" s="204">
        <f>IFERROR(INDEX(Lookup!$BH$9:$BH$3000,MATCH($A56,Lookup!$A$9:$A$3000,0)),0)</f>
        <v>0</v>
      </c>
      <c r="L56" s="204">
        <f t="shared" si="1"/>
        <v>0</v>
      </c>
      <c r="O56" s="182">
        <f t="shared" si="2"/>
        <v>0</v>
      </c>
    </row>
    <row r="57" spans="1:15" hidden="1" x14ac:dyDescent="0.2">
      <c r="A57" s="182">
        <f>+'01'!A48</f>
        <v>0</v>
      </c>
      <c r="C57" s="182" t="str">
        <f>IFERROR(LEFT(IFERROR(INDEX(Sheet5!$C$2:$C$1300,MATCH($A57,Sheet5!$A$2:$A$1300,0)),"-"),FIND(",",IFERROR(INDEX(Sheet5!$C$2:$C$1300,MATCH($A57,Sheet5!$A$2:$A$1300,0)),"-"),1)-1),IFERROR(INDEX(Sheet5!$C$2:$C$1300,MATCH($A57,Sheet5!$A$2:$A$1300,0)),"-"))</f>
        <v>-</v>
      </c>
      <c r="D57" s="204">
        <f>IFERROR(INDEX(Lookup!$BG$9:$BG$3000,MATCH($A57,Lookup!$A$9:$A$3000,0)),0)</f>
        <v>0</v>
      </c>
      <c r="E57" s="204">
        <f>IFERROR(INDEX(Lookup!$BF$9:$BF$3000,MATCH($A57,Lookup!$A$9:$A$3000,0)),0)</f>
        <v>0</v>
      </c>
      <c r="F57" s="204">
        <f>IFERROR(INDEX(Lookup!$BE$9:$BE$3000,MATCH($A57,Lookup!$A$9:$A$3000,0)),0)</f>
        <v>0</v>
      </c>
      <c r="G57" s="205"/>
      <c r="H57" s="205"/>
      <c r="I57" s="204">
        <f>IFERROR(INDEX(Lookup!$BJ$9:$BJ$3000,MATCH($A57,Lookup!$A$9:$A$3000,0)),0)</f>
        <v>0</v>
      </c>
      <c r="J57" s="204">
        <f>IFERROR(INDEX(Lookup!$BI$9:$BI$3000,MATCH($A57,Lookup!$A$9:$A$3000,0)),0)</f>
        <v>0</v>
      </c>
      <c r="K57" s="204">
        <f>IFERROR(INDEX(Lookup!$BH$9:$BH$3000,MATCH($A57,Lookup!$A$9:$A$3000,0)),0)</f>
        <v>0</v>
      </c>
      <c r="L57" s="204">
        <f t="shared" si="1"/>
        <v>0</v>
      </c>
      <c r="O57" s="182">
        <f t="shared" si="2"/>
        <v>0</v>
      </c>
    </row>
    <row r="58" spans="1:15" hidden="1" x14ac:dyDescent="0.2">
      <c r="A58" s="182">
        <f>+'01'!A49</f>
        <v>0</v>
      </c>
      <c r="C58" s="182" t="str">
        <f>IFERROR(LEFT(IFERROR(INDEX(Sheet5!$C$2:$C$1300,MATCH($A58,Sheet5!$A$2:$A$1300,0)),"-"),FIND(",",IFERROR(INDEX(Sheet5!$C$2:$C$1300,MATCH($A58,Sheet5!$A$2:$A$1300,0)),"-"),1)-1),IFERROR(INDEX(Sheet5!$C$2:$C$1300,MATCH($A58,Sheet5!$A$2:$A$1300,0)),"-"))</f>
        <v>-</v>
      </c>
      <c r="D58" s="204">
        <f>IFERROR(INDEX(Lookup!$BG$9:$BG$3000,MATCH($A58,Lookup!$A$9:$A$3000,0)),0)</f>
        <v>0</v>
      </c>
      <c r="E58" s="204">
        <f>IFERROR(INDEX(Lookup!$BF$9:$BF$3000,MATCH($A58,Lookup!$A$9:$A$3000,0)),0)</f>
        <v>0</v>
      </c>
      <c r="F58" s="204">
        <f>IFERROR(INDEX(Lookup!$BE$9:$BE$3000,MATCH($A58,Lookup!$A$9:$A$3000,0)),0)</f>
        <v>0</v>
      </c>
      <c r="G58" s="205"/>
      <c r="H58" s="205"/>
      <c r="I58" s="204">
        <f>IFERROR(INDEX(Lookup!$BJ$9:$BJ$3000,MATCH($A58,Lookup!$A$9:$A$3000,0)),0)</f>
        <v>0</v>
      </c>
      <c r="J58" s="204">
        <f>IFERROR(INDEX(Lookup!$BI$9:$BI$3000,MATCH($A58,Lookup!$A$9:$A$3000,0)),0)</f>
        <v>0</v>
      </c>
      <c r="K58" s="204">
        <f>IFERROR(INDEX(Lookup!$BH$9:$BH$3000,MATCH($A58,Lookup!$A$9:$A$3000,0)),0)</f>
        <v>0</v>
      </c>
      <c r="L58" s="204">
        <f t="shared" si="1"/>
        <v>0</v>
      </c>
      <c r="O58" s="182">
        <f t="shared" si="2"/>
        <v>0</v>
      </c>
    </row>
    <row r="59" spans="1:15" hidden="1" x14ac:dyDescent="0.2">
      <c r="A59" s="182">
        <f>+'01'!A50</f>
        <v>0</v>
      </c>
      <c r="C59" s="182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>-</v>
      </c>
      <c r="D59" s="204">
        <f>IFERROR(INDEX(Lookup!$BG$9:$BG$3000,MATCH($A59,Lookup!$A$9:$A$3000,0)),0)</f>
        <v>0</v>
      </c>
      <c r="E59" s="204">
        <f>IFERROR(INDEX(Lookup!$BF$9:$BF$3000,MATCH($A59,Lookup!$A$9:$A$3000,0)),0)</f>
        <v>0</v>
      </c>
      <c r="F59" s="204">
        <f>IFERROR(INDEX(Lookup!$BE$9:$BE$3000,MATCH($A59,Lookup!$A$9:$A$3000,0)),0)</f>
        <v>0</v>
      </c>
      <c r="G59" s="205"/>
      <c r="H59" s="205"/>
      <c r="I59" s="204">
        <f>IFERROR(INDEX(Lookup!$BJ$9:$BJ$3000,MATCH($A59,Lookup!$A$9:$A$3000,0)),0)</f>
        <v>0</v>
      </c>
      <c r="J59" s="204">
        <f>IFERROR(INDEX(Lookup!$BI$9:$BI$3000,MATCH($A59,Lookup!$A$9:$A$3000,0)),0)</f>
        <v>0</v>
      </c>
      <c r="K59" s="204">
        <f>IFERROR(INDEX(Lookup!$BH$9:$BH$3000,MATCH($A59,Lookup!$A$9:$A$3000,0)),0)</f>
        <v>0</v>
      </c>
      <c r="L59" s="204">
        <f t="shared" si="1"/>
        <v>0</v>
      </c>
      <c r="O59" s="182">
        <f t="shared" si="2"/>
        <v>0</v>
      </c>
    </row>
    <row r="60" spans="1:15" hidden="1" x14ac:dyDescent="0.2">
      <c r="A60" s="182">
        <f>+'01'!A51</f>
        <v>0</v>
      </c>
      <c r="C60" s="182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>-</v>
      </c>
      <c r="D60" s="204">
        <f>IFERROR(INDEX(Lookup!$BG$9:$BG$3000,MATCH($A60,Lookup!$A$9:$A$3000,0)),0)</f>
        <v>0</v>
      </c>
      <c r="E60" s="204">
        <f>IFERROR(INDEX(Lookup!$BF$9:$BF$3000,MATCH($A60,Lookup!$A$9:$A$3000,0)),0)</f>
        <v>0</v>
      </c>
      <c r="F60" s="204">
        <f>IFERROR(INDEX(Lookup!$BE$9:$BE$3000,MATCH($A60,Lookup!$A$9:$A$3000,0)),0)</f>
        <v>0</v>
      </c>
      <c r="G60" s="205"/>
      <c r="H60" s="205"/>
      <c r="I60" s="204">
        <f>IFERROR(INDEX(Lookup!$BJ$9:$BJ$3000,MATCH($A60,Lookup!$A$9:$A$3000,0)),0)</f>
        <v>0</v>
      </c>
      <c r="J60" s="204">
        <f>IFERROR(INDEX(Lookup!$BI$9:$BI$3000,MATCH($A60,Lookup!$A$9:$A$3000,0)),0)</f>
        <v>0</v>
      </c>
      <c r="K60" s="204">
        <f>IFERROR(INDEX(Lookup!$BH$9:$BH$3000,MATCH($A60,Lookup!$A$9:$A$3000,0)),0)</f>
        <v>0</v>
      </c>
      <c r="L60" s="204">
        <f t="shared" si="1"/>
        <v>0</v>
      </c>
      <c r="O60" s="182">
        <f t="shared" si="2"/>
        <v>0</v>
      </c>
    </row>
    <row r="61" spans="1:15" hidden="1" x14ac:dyDescent="0.2">
      <c r="A61" s="182">
        <f>+'01'!A52</f>
        <v>0</v>
      </c>
      <c r="C61" s="182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>-</v>
      </c>
      <c r="D61" s="204">
        <f>IFERROR(INDEX(Lookup!$BG$9:$BG$3000,MATCH($A61,Lookup!$A$9:$A$3000,0)),0)</f>
        <v>0</v>
      </c>
      <c r="E61" s="204">
        <f>IFERROR(INDEX(Lookup!$BF$9:$BF$3000,MATCH($A61,Lookup!$A$9:$A$3000,0)),0)</f>
        <v>0</v>
      </c>
      <c r="F61" s="204">
        <f>IFERROR(INDEX(Lookup!$BE$9:$BE$3000,MATCH($A61,Lookup!$A$9:$A$3000,0)),0)</f>
        <v>0</v>
      </c>
      <c r="G61" s="205"/>
      <c r="H61" s="205"/>
      <c r="I61" s="204">
        <f>IFERROR(INDEX(Lookup!$BJ$9:$BJ$3000,MATCH($A61,Lookup!$A$9:$A$3000,0)),0)</f>
        <v>0</v>
      </c>
      <c r="J61" s="204">
        <f>IFERROR(INDEX(Lookup!$BI$9:$BI$3000,MATCH($A61,Lookup!$A$9:$A$3000,0)),0)</f>
        <v>0</v>
      </c>
      <c r="K61" s="204">
        <f>IFERROR(INDEX(Lookup!$BH$9:$BH$3000,MATCH($A61,Lookup!$A$9:$A$3000,0)),0)</f>
        <v>0</v>
      </c>
      <c r="L61" s="204">
        <f t="shared" si="1"/>
        <v>0</v>
      </c>
      <c r="O61" s="182">
        <f t="shared" si="2"/>
        <v>0</v>
      </c>
    </row>
    <row r="62" spans="1:15" hidden="1" x14ac:dyDescent="0.2">
      <c r="A62" s="182">
        <f>+'01'!A53</f>
        <v>0</v>
      </c>
      <c r="C62" s="182" t="str">
        <f>IFERROR(LEFT(IFERROR(INDEX(Sheet5!$C$2:$C$1300,MATCH($A62,Sheet5!$A$2:$A$1300,0)),"-"),FIND(",",IFERROR(INDEX(Sheet5!$C$2:$C$1300,MATCH($A62,Sheet5!$A$2:$A$1300,0)),"-"),1)-1),IFERROR(INDEX(Sheet5!$C$2:$C$1300,MATCH($A62,Sheet5!$A$2:$A$1300,0)),"-"))</f>
        <v>-</v>
      </c>
      <c r="D62" s="204">
        <f>IFERROR(INDEX(Lookup!$BG$9:$BG$3000,MATCH($A62,Lookup!$A$9:$A$3000,0)),0)</f>
        <v>0</v>
      </c>
      <c r="E62" s="204">
        <f>IFERROR(INDEX(Lookup!$BF$9:$BF$3000,MATCH($A62,Lookup!$A$9:$A$3000,0)),0)</f>
        <v>0</v>
      </c>
      <c r="F62" s="204">
        <f>IFERROR(INDEX(Lookup!$BE$9:$BE$3000,MATCH($A62,Lookup!$A$9:$A$3000,0)),0)</f>
        <v>0</v>
      </c>
      <c r="G62" s="205"/>
      <c r="H62" s="205"/>
      <c r="I62" s="204">
        <f>IFERROR(INDEX(Lookup!$BJ$9:$BJ$3000,MATCH($A62,Lookup!$A$9:$A$3000,0)),0)</f>
        <v>0</v>
      </c>
      <c r="J62" s="204">
        <f>IFERROR(INDEX(Lookup!$BI$9:$BI$3000,MATCH($A62,Lookup!$A$9:$A$3000,0)),0)</f>
        <v>0</v>
      </c>
      <c r="K62" s="204">
        <f>IFERROR(INDEX(Lookup!$BH$9:$BH$3000,MATCH($A62,Lookup!$A$9:$A$3000,0)),0)</f>
        <v>0</v>
      </c>
      <c r="L62" s="204">
        <f t="shared" si="1"/>
        <v>0</v>
      </c>
      <c r="O62" s="182">
        <f t="shared" si="2"/>
        <v>0</v>
      </c>
    </row>
    <row r="63" spans="1:15" hidden="1" x14ac:dyDescent="0.2">
      <c r="A63" s="182">
        <f>+'01'!A54</f>
        <v>0</v>
      </c>
      <c r="C63" s="182" t="str">
        <f>IFERROR(LEFT(IFERROR(INDEX(Sheet5!$C$2:$C$1300,MATCH($A63,Sheet5!$A$2:$A$1300,0)),"-"),FIND(",",IFERROR(INDEX(Sheet5!$C$2:$C$1300,MATCH($A63,Sheet5!$A$2:$A$1300,0)),"-"),1)-1),IFERROR(INDEX(Sheet5!$C$2:$C$1300,MATCH($A63,Sheet5!$A$2:$A$1300,0)),"-"))</f>
        <v>-</v>
      </c>
      <c r="D63" s="204">
        <f>IFERROR(INDEX(Lookup!$BG$9:$BG$3000,MATCH($A63,Lookup!$A$9:$A$3000,0)),0)</f>
        <v>0</v>
      </c>
      <c r="E63" s="204">
        <f>IFERROR(INDEX(Lookup!$BF$9:$BF$3000,MATCH($A63,Lookup!$A$9:$A$3000,0)),0)</f>
        <v>0</v>
      </c>
      <c r="F63" s="204">
        <f>IFERROR(INDEX(Lookup!$BE$9:$BE$3000,MATCH($A63,Lookup!$A$9:$A$3000,0)),0)</f>
        <v>0</v>
      </c>
      <c r="G63" s="205"/>
      <c r="H63" s="205"/>
      <c r="I63" s="204">
        <f>IFERROR(INDEX(Lookup!$BJ$9:$BJ$3000,MATCH($A63,Lookup!$A$9:$A$3000,0)),0)</f>
        <v>0</v>
      </c>
      <c r="J63" s="204">
        <f>IFERROR(INDEX(Lookup!$BI$9:$BI$3000,MATCH($A63,Lookup!$A$9:$A$3000,0)),0)</f>
        <v>0</v>
      </c>
      <c r="K63" s="204">
        <f>IFERROR(INDEX(Lookup!$BH$9:$BH$3000,MATCH($A63,Lookup!$A$9:$A$3000,0)),0)</f>
        <v>0</v>
      </c>
      <c r="L63" s="204">
        <f t="shared" si="1"/>
        <v>0</v>
      </c>
      <c r="O63" s="182">
        <f t="shared" si="2"/>
        <v>0</v>
      </c>
    </row>
    <row r="64" spans="1:15" hidden="1" x14ac:dyDescent="0.2">
      <c r="A64" s="182">
        <f>+'01'!A55</f>
        <v>0</v>
      </c>
      <c r="C64" s="182" t="str">
        <f>IFERROR(LEFT(IFERROR(INDEX(Sheet5!$C$2:$C$1300,MATCH($A64,Sheet5!$A$2:$A$1300,0)),"-"),FIND(",",IFERROR(INDEX(Sheet5!$C$2:$C$1300,MATCH($A64,Sheet5!$A$2:$A$1300,0)),"-"),1)-1),IFERROR(INDEX(Sheet5!$C$2:$C$1300,MATCH($A64,Sheet5!$A$2:$A$1300,0)),"-"))</f>
        <v>-</v>
      </c>
      <c r="D64" s="204">
        <f>IFERROR(INDEX(Lookup!$BG$9:$BG$3000,MATCH($A64,Lookup!$A$9:$A$3000,0)),0)</f>
        <v>0</v>
      </c>
      <c r="E64" s="204">
        <f>IFERROR(INDEX(Lookup!$BF$9:$BF$3000,MATCH($A64,Lookup!$A$9:$A$3000,0)),0)</f>
        <v>0</v>
      </c>
      <c r="F64" s="204">
        <f>IFERROR(INDEX(Lookup!$BE$9:$BE$3000,MATCH($A64,Lookup!$A$9:$A$3000,0)),0)</f>
        <v>0</v>
      </c>
      <c r="G64" s="205"/>
      <c r="H64" s="205"/>
      <c r="I64" s="204">
        <f>IFERROR(INDEX(Lookup!$BJ$9:$BJ$3000,MATCH($A64,Lookup!$A$9:$A$3000,0)),0)</f>
        <v>0</v>
      </c>
      <c r="J64" s="204">
        <f>IFERROR(INDEX(Lookup!$BI$9:$BI$3000,MATCH($A64,Lookup!$A$9:$A$3000,0)),0)</f>
        <v>0</v>
      </c>
      <c r="K64" s="204">
        <f>IFERROR(INDEX(Lookup!$BH$9:$BH$3000,MATCH($A64,Lookup!$A$9:$A$3000,0)),0)</f>
        <v>0</v>
      </c>
      <c r="L64" s="204">
        <f t="shared" si="1"/>
        <v>0</v>
      </c>
      <c r="O64" s="182">
        <f t="shared" si="2"/>
        <v>0</v>
      </c>
    </row>
    <row r="65" spans="1:15" hidden="1" x14ac:dyDescent="0.2">
      <c r="A65" s="182">
        <f>+'01'!A56</f>
        <v>0</v>
      </c>
      <c r="C65" s="182" t="str">
        <f>IFERROR(LEFT(IFERROR(INDEX(Sheet5!$C$2:$C$1300,MATCH($A65,Sheet5!$A$2:$A$1300,0)),"-"),FIND(",",IFERROR(INDEX(Sheet5!$C$2:$C$1300,MATCH($A65,Sheet5!$A$2:$A$1300,0)),"-"),1)-1),IFERROR(INDEX(Sheet5!$C$2:$C$1300,MATCH($A65,Sheet5!$A$2:$A$1300,0)),"-"))</f>
        <v>-</v>
      </c>
      <c r="D65" s="204">
        <f>IFERROR(INDEX(Lookup!$BG$9:$BG$3000,MATCH($A65,Lookup!$A$9:$A$3000,0)),0)</f>
        <v>0</v>
      </c>
      <c r="E65" s="204">
        <f>IFERROR(INDEX(Lookup!$BF$9:$BF$3000,MATCH($A65,Lookup!$A$9:$A$3000,0)),0)</f>
        <v>0</v>
      </c>
      <c r="F65" s="204">
        <f>IFERROR(INDEX(Lookup!$BE$9:$BE$3000,MATCH($A65,Lookup!$A$9:$A$3000,0)),0)</f>
        <v>0</v>
      </c>
      <c r="G65" s="205"/>
      <c r="H65" s="205"/>
      <c r="I65" s="204">
        <f>IFERROR(INDEX(Lookup!$BJ$9:$BJ$3000,MATCH($A65,Lookup!$A$9:$A$3000,0)),0)</f>
        <v>0</v>
      </c>
      <c r="J65" s="204">
        <f>IFERROR(INDEX(Lookup!$BI$9:$BI$3000,MATCH($A65,Lookup!$A$9:$A$3000,0)),0)</f>
        <v>0</v>
      </c>
      <c r="K65" s="204">
        <f>IFERROR(INDEX(Lookup!$BH$9:$BH$3000,MATCH($A65,Lookup!$A$9:$A$3000,0)),0)</f>
        <v>0</v>
      </c>
      <c r="L65" s="204">
        <f t="shared" si="1"/>
        <v>0</v>
      </c>
      <c r="O65" s="182">
        <f t="shared" si="2"/>
        <v>0</v>
      </c>
    </row>
    <row r="66" spans="1:15" hidden="1" x14ac:dyDescent="0.2">
      <c r="A66" s="182">
        <f>+'01'!A57</f>
        <v>0</v>
      </c>
      <c r="C66" s="182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>-</v>
      </c>
      <c r="D66" s="204">
        <f>IFERROR(INDEX(Lookup!$BG$9:$BG$3000,MATCH($A66,Lookup!$A$9:$A$3000,0)),0)</f>
        <v>0</v>
      </c>
      <c r="E66" s="204">
        <f>IFERROR(INDEX(Lookup!$BF$9:$BF$3000,MATCH($A66,Lookup!$A$9:$A$3000,0)),0)</f>
        <v>0</v>
      </c>
      <c r="F66" s="204">
        <f>IFERROR(INDEX(Lookup!$BE$9:$BE$3000,MATCH($A66,Lookup!$A$9:$A$3000,0)),0)</f>
        <v>0</v>
      </c>
      <c r="G66" s="205"/>
      <c r="H66" s="205"/>
      <c r="I66" s="204">
        <f>IFERROR(INDEX(Lookup!$BJ$9:$BJ$3000,MATCH($A66,Lookup!$A$9:$A$3000,0)),0)</f>
        <v>0</v>
      </c>
      <c r="J66" s="204">
        <f>IFERROR(INDEX(Lookup!$BI$9:$BI$3000,MATCH($A66,Lookup!$A$9:$A$3000,0)),0)</f>
        <v>0</v>
      </c>
      <c r="K66" s="204">
        <f>IFERROR(INDEX(Lookup!$BH$9:$BH$3000,MATCH($A66,Lookup!$A$9:$A$3000,0)),0)</f>
        <v>0</v>
      </c>
      <c r="L66" s="204">
        <f t="shared" si="1"/>
        <v>0</v>
      </c>
      <c r="O66" s="182">
        <f t="shared" si="2"/>
        <v>0</v>
      </c>
    </row>
    <row r="67" spans="1:15" hidden="1" x14ac:dyDescent="0.2">
      <c r="A67" s="182">
        <f>+'01'!A58</f>
        <v>0</v>
      </c>
      <c r="C67" s="182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>-</v>
      </c>
      <c r="D67" s="204">
        <f>IFERROR(INDEX(Lookup!$BG$9:$BG$3000,MATCH($A67,Lookup!$A$9:$A$3000,0)),0)</f>
        <v>0</v>
      </c>
      <c r="E67" s="204">
        <f>IFERROR(INDEX(Lookup!$BF$9:$BF$3000,MATCH($A67,Lookup!$A$9:$A$3000,0)),0)</f>
        <v>0</v>
      </c>
      <c r="F67" s="204">
        <f>IFERROR(INDEX(Lookup!$BE$9:$BE$3000,MATCH($A67,Lookup!$A$9:$A$3000,0)),0)</f>
        <v>0</v>
      </c>
      <c r="G67" s="205"/>
      <c r="H67" s="205"/>
      <c r="I67" s="204">
        <f>IFERROR(INDEX(Lookup!$BJ$9:$BJ$3000,MATCH($A67,Lookup!$A$9:$A$3000,0)),0)</f>
        <v>0</v>
      </c>
      <c r="J67" s="204">
        <f>IFERROR(INDEX(Lookup!$BI$9:$BI$3000,MATCH($A67,Lookup!$A$9:$A$3000,0)),0)</f>
        <v>0</v>
      </c>
      <c r="K67" s="204">
        <f>IFERROR(INDEX(Lookup!$BH$9:$BH$3000,MATCH($A67,Lookup!$A$9:$A$3000,0)),0)</f>
        <v>0</v>
      </c>
      <c r="L67" s="204">
        <f t="shared" si="1"/>
        <v>0</v>
      </c>
      <c r="O67" s="182">
        <f t="shared" si="2"/>
        <v>0</v>
      </c>
    </row>
    <row r="68" spans="1:15" hidden="1" x14ac:dyDescent="0.2">
      <c r="A68" s="182">
        <f>+'01'!A59</f>
        <v>0</v>
      </c>
      <c r="C68" s="182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>-</v>
      </c>
      <c r="D68" s="204">
        <f>IFERROR(INDEX(Lookup!$BG$9:$BG$3000,MATCH($A68,Lookup!$A$9:$A$3000,0)),0)</f>
        <v>0</v>
      </c>
      <c r="E68" s="204">
        <f>IFERROR(INDEX(Lookup!$BF$9:$BF$3000,MATCH($A68,Lookup!$A$9:$A$3000,0)),0)</f>
        <v>0</v>
      </c>
      <c r="F68" s="204">
        <f>IFERROR(INDEX(Lookup!$BE$9:$BE$3000,MATCH($A68,Lookup!$A$9:$A$3000,0)),0)</f>
        <v>0</v>
      </c>
      <c r="G68" s="205"/>
      <c r="H68" s="205"/>
      <c r="I68" s="204">
        <f>IFERROR(INDEX(Lookup!$BJ$9:$BJ$3000,MATCH($A68,Lookup!$A$9:$A$3000,0)),0)</f>
        <v>0</v>
      </c>
      <c r="J68" s="204">
        <f>IFERROR(INDEX(Lookup!$BI$9:$BI$3000,MATCH($A68,Lookup!$A$9:$A$3000,0)),0)</f>
        <v>0</v>
      </c>
      <c r="K68" s="204">
        <f>IFERROR(INDEX(Lookup!$BH$9:$BH$3000,MATCH($A68,Lookup!$A$9:$A$3000,0)),0)</f>
        <v>0</v>
      </c>
      <c r="L68" s="204">
        <f t="shared" si="1"/>
        <v>0</v>
      </c>
      <c r="O68" s="182">
        <f t="shared" si="2"/>
        <v>0</v>
      </c>
    </row>
    <row r="69" spans="1:15" hidden="1" x14ac:dyDescent="0.2">
      <c r="A69" s="182">
        <f>+'01'!A60</f>
        <v>0</v>
      </c>
      <c r="C69" s="182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>-</v>
      </c>
      <c r="D69" s="204">
        <f>IFERROR(INDEX(Lookup!$BG$9:$BG$3000,MATCH($A69,Lookup!$A$9:$A$3000,0)),0)</f>
        <v>0</v>
      </c>
      <c r="E69" s="204">
        <f>IFERROR(INDEX(Lookup!$BF$9:$BF$3000,MATCH($A69,Lookup!$A$9:$A$3000,0)),0)</f>
        <v>0</v>
      </c>
      <c r="F69" s="204">
        <f>IFERROR(INDEX(Lookup!$BE$9:$BE$3000,MATCH($A69,Lookup!$A$9:$A$3000,0)),0)</f>
        <v>0</v>
      </c>
      <c r="G69" s="205"/>
      <c r="H69" s="205"/>
      <c r="I69" s="204">
        <f>IFERROR(INDEX(Lookup!$BJ$9:$BJ$3000,MATCH($A69,Lookup!$A$9:$A$3000,0)),0)</f>
        <v>0</v>
      </c>
      <c r="J69" s="204">
        <f>IFERROR(INDEX(Lookup!$BI$9:$BI$3000,MATCH($A69,Lookup!$A$9:$A$3000,0)),0)</f>
        <v>0</v>
      </c>
      <c r="K69" s="204">
        <f>IFERROR(INDEX(Lookup!$BH$9:$BH$3000,MATCH($A69,Lookup!$A$9:$A$3000,0)),0)</f>
        <v>0</v>
      </c>
      <c r="L69" s="204">
        <f t="shared" si="1"/>
        <v>0</v>
      </c>
      <c r="O69" s="182">
        <f t="shared" si="2"/>
        <v>0</v>
      </c>
    </row>
    <row r="70" spans="1:15" hidden="1" x14ac:dyDescent="0.2">
      <c r="A70" s="182">
        <f>+'01'!A61</f>
        <v>0</v>
      </c>
      <c r="C70" s="182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>-</v>
      </c>
      <c r="D70" s="204">
        <f>IFERROR(INDEX(Lookup!$BG$9:$BG$3000,MATCH($A70,Lookup!$A$9:$A$3000,0)),0)</f>
        <v>0</v>
      </c>
      <c r="E70" s="204">
        <f>IFERROR(INDEX(Lookup!$BF$9:$BF$3000,MATCH($A70,Lookup!$A$9:$A$3000,0)),0)</f>
        <v>0</v>
      </c>
      <c r="F70" s="204">
        <f>IFERROR(INDEX(Lookup!$BE$9:$BE$3000,MATCH($A70,Lookup!$A$9:$A$3000,0)),0)</f>
        <v>0</v>
      </c>
      <c r="G70" s="205"/>
      <c r="H70" s="205"/>
      <c r="I70" s="204">
        <f>IFERROR(INDEX(Lookup!$BJ$9:$BJ$3000,MATCH($A70,Lookup!$A$9:$A$3000,0)),0)</f>
        <v>0</v>
      </c>
      <c r="J70" s="204">
        <f>IFERROR(INDEX(Lookup!$BI$9:$BI$3000,MATCH($A70,Lookup!$A$9:$A$3000,0)),0)</f>
        <v>0</v>
      </c>
      <c r="K70" s="204">
        <f>IFERROR(INDEX(Lookup!$BH$9:$BH$3000,MATCH($A70,Lookup!$A$9:$A$3000,0)),0)</f>
        <v>0</v>
      </c>
      <c r="L70" s="204">
        <f t="shared" si="1"/>
        <v>0</v>
      </c>
      <c r="O70" s="182">
        <f t="shared" si="2"/>
        <v>0</v>
      </c>
    </row>
    <row r="71" spans="1:15" hidden="1" x14ac:dyDescent="0.2">
      <c r="A71" s="182">
        <f>+'01'!A62</f>
        <v>0</v>
      </c>
      <c r="C71" s="182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>-</v>
      </c>
      <c r="D71" s="204">
        <f>IFERROR(INDEX(Lookup!$BG$9:$BG$3000,MATCH($A71,Lookup!$A$9:$A$3000,0)),0)</f>
        <v>0</v>
      </c>
      <c r="E71" s="204">
        <f>IFERROR(INDEX(Lookup!$BF$9:$BF$3000,MATCH($A71,Lookup!$A$9:$A$3000,0)),0)</f>
        <v>0</v>
      </c>
      <c r="F71" s="204">
        <f>IFERROR(INDEX(Lookup!$BE$9:$BE$3000,MATCH($A71,Lookup!$A$9:$A$3000,0)),0)</f>
        <v>0</v>
      </c>
      <c r="G71" s="205"/>
      <c r="H71" s="205"/>
      <c r="I71" s="204">
        <f>IFERROR(INDEX(Lookup!$BJ$9:$BJ$3000,MATCH($A71,Lookup!$A$9:$A$3000,0)),0)</f>
        <v>0</v>
      </c>
      <c r="J71" s="204">
        <f>IFERROR(INDEX(Lookup!$BI$9:$BI$3000,MATCH($A71,Lookup!$A$9:$A$3000,0)),0)</f>
        <v>0</v>
      </c>
      <c r="K71" s="204">
        <f>IFERROR(INDEX(Lookup!$BH$9:$BH$3000,MATCH($A71,Lookup!$A$9:$A$3000,0)),0)</f>
        <v>0</v>
      </c>
      <c r="L71" s="204">
        <f t="shared" si="1"/>
        <v>0</v>
      </c>
      <c r="O71" s="182">
        <f t="shared" si="2"/>
        <v>0</v>
      </c>
    </row>
    <row r="72" spans="1:15" hidden="1" x14ac:dyDescent="0.2">
      <c r="A72" s="182">
        <f>+'01'!A63</f>
        <v>0</v>
      </c>
      <c r="C72" s="182" t="str">
        <f>IFERROR(LEFT(IFERROR(INDEX(Sheet5!$C$2:$C$1300,MATCH($A72,Sheet5!$A$2:$A$1300,0)),"-"),FIND(",",IFERROR(INDEX(Sheet5!$C$2:$C$1300,MATCH($A72,Sheet5!$A$2:$A$1300,0)),"-"),1)-1),IFERROR(INDEX(Sheet5!$C$2:$C$1300,MATCH($A72,Sheet5!$A$2:$A$1300,0)),"-"))</f>
        <v>-</v>
      </c>
      <c r="D72" s="204">
        <f>IFERROR(INDEX(Lookup!$BG$9:$BG$3000,MATCH($A72,Lookup!$A$9:$A$3000,0)),0)</f>
        <v>0</v>
      </c>
      <c r="E72" s="204">
        <f>IFERROR(INDEX(Lookup!$BF$9:$BF$3000,MATCH($A72,Lookup!$A$9:$A$3000,0)),0)</f>
        <v>0</v>
      </c>
      <c r="F72" s="204">
        <f>IFERROR(INDEX(Lookup!$BE$9:$BE$3000,MATCH($A72,Lookup!$A$9:$A$3000,0)),0)</f>
        <v>0</v>
      </c>
      <c r="G72" s="205"/>
      <c r="H72" s="205"/>
      <c r="I72" s="204">
        <f>IFERROR(INDEX(Lookup!$BJ$9:$BJ$3000,MATCH($A72,Lookup!$A$9:$A$3000,0)),0)</f>
        <v>0</v>
      </c>
      <c r="J72" s="204">
        <f>IFERROR(INDEX(Lookup!$BI$9:$BI$3000,MATCH($A72,Lookup!$A$9:$A$3000,0)),0)</f>
        <v>0</v>
      </c>
      <c r="K72" s="204">
        <f>IFERROR(INDEX(Lookup!$BH$9:$BH$3000,MATCH($A72,Lookup!$A$9:$A$3000,0)),0)</f>
        <v>0</v>
      </c>
      <c r="L72" s="204">
        <f t="shared" si="1"/>
        <v>0</v>
      </c>
      <c r="O72" s="182">
        <f t="shared" si="2"/>
        <v>0</v>
      </c>
    </row>
    <row r="73" spans="1:15" hidden="1" x14ac:dyDescent="0.2">
      <c r="A73" s="182">
        <f>+'01'!A64</f>
        <v>0</v>
      </c>
      <c r="C73" s="182" t="str">
        <f>IFERROR(LEFT(IFERROR(INDEX(Sheet5!$C$2:$C$1300,MATCH($A73,Sheet5!$A$2:$A$1300,0)),"-"),FIND(",",IFERROR(INDEX(Sheet5!$C$2:$C$1300,MATCH($A73,Sheet5!$A$2:$A$1300,0)),"-"),1)-1),IFERROR(INDEX(Sheet5!$C$2:$C$1300,MATCH($A73,Sheet5!$A$2:$A$1300,0)),"-"))</f>
        <v>-</v>
      </c>
      <c r="D73" s="204">
        <f>IFERROR(INDEX(Lookup!$BG$9:$BG$3000,MATCH($A73,Lookup!$A$9:$A$3000,0)),0)</f>
        <v>0</v>
      </c>
      <c r="E73" s="204">
        <f>IFERROR(INDEX(Lookup!$BF$9:$BF$3000,MATCH($A73,Lookup!$A$9:$A$3000,0)),0)</f>
        <v>0</v>
      </c>
      <c r="F73" s="204">
        <f>IFERROR(INDEX(Lookup!$BE$9:$BE$3000,MATCH($A73,Lookup!$A$9:$A$3000,0)),0)</f>
        <v>0</v>
      </c>
      <c r="G73" s="205"/>
      <c r="H73" s="205"/>
      <c r="I73" s="204">
        <f>IFERROR(INDEX(Lookup!$BJ$9:$BJ$3000,MATCH($A73,Lookup!$A$9:$A$3000,0)),0)</f>
        <v>0</v>
      </c>
      <c r="J73" s="204">
        <f>IFERROR(INDEX(Lookup!$BI$9:$BI$3000,MATCH($A73,Lookup!$A$9:$A$3000,0)),0)</f>
        <v>0</v>
      </c>
      <c r="K73" s="204">
        <f>IFERROR(INDEX(Lookup!$BH$9:$BH$3000,MATCH($A73,Lookup!$A$9:$A$3000,0)),0)</f>
        <v>0</v>
      </c>
      <c r="L73" s="204">
        <f t="shared" si="1"/>
        <v>0</v>
      </c>
      <c r="O73" s="182">
        <f t="shared" si="2"/>
        <v>0</v>
      </c>
    </row>
    <row r="74" spans="1:15" hidden="1" x14ac:dyDescent="0.2">
      <c r="A74" s="182">
        <f>+'01'!A65</f>
        <v>0</v>
      </c>
      <c r="C74" s="182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>-</v>
      </c>
      <c r="D74" s="204">
        <f>IFERROR(INDEX(Lookup!$BG$9:$BG$3000,MATCH($A74,Lookup!$A$9:$A$3000,0)),0)</f>
        <v>0</v>
      </c>
      <c r="E74" s="204">
        <f>IFERROR(INDEX(Lookup!$BF$9:$BF$3000,MATCH($A74,Lookup!$A$9:$A$3000,0)),0)</f>
        <v>0</v>
      </c>
      <c r="F74" s="204">
        <f>IFERROR(INDEX(Lookup!$BE$9:$BE$3000,MATCH($A74,Lookup!$A$9:$A$3000,0)),0)</f>
        <v>0</v>
      </c>
      <c r="G74" s="205"/>
      <c r="H74" s="205"/>
      <c r="I74" s="204">
        <f>IFERROR(INDEX(Lookup!$BJ$9:$BJ$3000,MATCH($A74,Lookup!$A$9:$A$3000,0)),0)</f>
        <v>0</v>
      </c>
      <c r="J74" s="204">
        <f>IFERROR(INDEX(Lookup!$BI$9:$BI$3000,MATCH($A74,Lookup!$A$9:$A$3000,0)),0)</f>
        <v>0</v>
      </c>
      <c r="K74" s="204">
        <f>IFERROR(INDEX(Lookup!$BH$9:$BH$3000,MATCH($A74,Lookup!$A$9:$A$3000,0)),0)</f>
        <v>0</v>
      </c>
      <c r="L74" s="204">
        <f t="shared" si="1"/>
        <v>0</v>
      </c>
      <c r="O74" s="182">
        <f t="shared" si="2"/>
        <v>0</v>
      </c>
    </row>
    <row r="75" spans="1:15" hidden="1" x14ac:dyDescent="0.2">
      <c r="A75" s="182">
        <f>+'01'!A66</f>
        <v>0</v>
      </c>
      <c r="C75" s="182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>-</v>
      </c>
      <c r="D75" s="204">
        <f>IFERROR(INDEX(Lookup!$BG$9:$BG$3000,MATCH($A75,Lookup!$A$9:$A$3000,0)),0)</f>
        <v>0</v>
      </c>
      <c r="E75" s="204">
        <f>IFERROR(INDEX(Lookup!$BF$9:$BF$3000,MATCH($A75,Lookup!$A$9:$A$3000,0)),0)</f>
        <v>0</v>
      </c>
      <c r="F75" s="204">
        <f>IFERROR(INDEX(Lookup!$BE$9:$BE$3000,MATCH($A75,Lookup!$A$9:$A$3000,0)),0)</f>
        <v>0</v>
      </c>
      <c r="G75" s="205"/>
      <c r="H75" s="205"/>
      <c r="I75" s="204">
        <f>IFERROR(INDEX(Lookup!$BJ$9:$BJ$3000,MATCH($A75,Lookup!$A$9:$A$3000,0)),0)</f>
        <v>0</v>
      </c>
      <c r="J75" s="204">
        <f>IFERROR(INDEX(Lookup!$BI$9:$BI$3000,MATCH($A75,Lookup!$A$9:$A$3000,0)),0)</f>
        <v>0</v>
      </c>
      <c r="K75" s="204">
        <f>IFERROR(INDEX(Lookup!$BH$9:$BH$3000,MATCH($A75,Lookup!$A$9:$A$3000,0)),0)</f>
        <v>0</v>
      </c>
      <c r="L75" s="204">
        <f t="shared" si="1"/>
        <v>0</v>
      </c>
      <c r="O75" s="182">
        <f t="shared" ref="O75:O90" si="3">+IF(A75&gt;0,1,0)</f>
        <v>0</v>
      </c>
    </row>
    <row r="76" spans="1:15" hidden="1" x14ac:dyDescent="0.2">
      <c r="A76" s="182">
        <f>+'01'!A67</f>
        <v>0</v>
      </c>
      <c r="C76" s="182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>-</v>
      </c>
      <c r="D76" s="204">
        <f>IFERROR(INDEX(Lookup!$BG$9:$BG$3000,MATCH($A76,Lookup!$A$9:$A$3000,0)),0)</f>
        <v>0</v>
      </c>
      <c r="E76" s="204">
        <f>IFERROR(INDEX(Lookup!$BF$9:$BF$3000,MATCH($A76,Lookup!$A$9:$A$3000,0)),0)</f>
        <v>0</v>
      </c>
      <c r="F76" s="204">
        <f>IFERROR(INDEX(Lookup!$BE$9:$BE$3000,MATCH($A76,Lookup!$A$9:$A$3000,0)),0)</f>
        <v>0</v>
      </c>
      <c r="G76" s="205"/>
      <c r="H76" s="205"/>
      <c r="I76" s="204">
        <f>IFERROR(INDEX(Lookup!$BJ$9:$BJ$3000,MATCH($A76,Lookup!$A$9:$A$3000,0)),0)</f>
        <v>0</v>
      </c>
      <c r="J76" s="204">
        <f>IFERROR(INDEX(Lookup!$BI$9:$BI$3000,MATCH($A76,Lookup!$A$9:$A$3000,0)),0)</f>
        <v>0</v>
      </c>
      <c r="K76" s="204">
        <f>IFERROR(INDEX(Lookup!$BH$9:$BH$3000,MATCH($A76,Lookup!$A$9:$A$3000,0)),0)</f>
        <v>0</v>
      </c>
      <c r="L76" s="204">
        <f t="shared" ref="L76:L90" si="4">K76-J76</f>
        <v>0</v>
      </c>
      <c r="O76" s="182">
        <f t="shared" si="3"/>
        <v>0</v>
      </c>
    </row>
    <row r="77" spans="1:15" hidden="1" x14ac:dyDescent="0.2">
      <c r="A77" s="182">
        <f>+'01'!A68</f>
        <v>0</v>
      </c>
      <c r="C77" s="182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>-</v>
      </c>
      <c r="D77" s="204">
        <f>IFERROR(INDEX(Lookup!$BG$9:$BG$3000,MATCH($A77,Lookup!$A$9:$A$3000,0)),0)</f>
        <v>0</v>
      </c>
      <c r="E77" s="204">
        <f>IFERROR(INDEX(Lookup!$BF$9:$BF$3000,MATCH($A77,Lookup!$A$9:$A$3000,0)),0)</f>
        <v>0</v>
      </c>
      <c r="F77" s="204">
        <f>IFERROR(INDEX(Lookup!$BE$9:$BE$3000,MATCH($A77,Lookup!$A$9:$A$3000,0)),0)</f>
        <v>0</v>
      </c>
      <c r="G77" s="205"/>
      <c r="H77" s="205"/>
      <c r="I77" s="204">
        <f>IFERROR(INDEX(Lookup!$BJ$9:$BJ$3000,MATCH($A77,Lookup!$A$9:$A$3000,0)),0)</f>
        <v>0</v>
      </c>
      <c r="J77" s="204">
        <f>IFERROR(INDEX(Lookup!$BI$9:$BI$3000,MATCH($A77,Lookup!$A$9:$A$3000,0)),0)</f>
        <v>0</v>
      </c>
      <c r="K77" s="204">
        <f>IFERROR(INDEX(Lookup!$BH$9:$BH$3000,MATCH($A77,Lookup!$A$9:$A$3000,0)),0)</f>
        <v>0</v>
      </c>
      <c r="L77" s="204">
        <f t="shared" si="4"/>
        <v>0</v>
      </c>
      <c r="O77" s="182">
        <f t="shared" si="3"/>
        <v>0</v>
      </c>
    </row>
    <row r="78" spans="1:15" hidden="1" x14ac:dyDescent="0.2">
      <c r="A78" s="182">
        <f>+'01'!A69</f>
        <v>0</v>
      </c>
      <c r="C78" s="182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>-</v>
      </c>
      <c r="D78" s="204">
        <f>IFERROR(INDEX(Lookup!$BG$9:$BG$3000,MATCH($A78,Lookup!$A$9:$A$3000,0)),0)</f>
        <v>0</v>
      </c>
      <c r="E78" s="204">
        <f>IFERROR(INDEX(Lookup!$BF$9:$BF$3000,MATCH($A78,Lookup!$A$9:$A$3000,0)),0)</f>
        <v>0</v>
      </c>
      <c r="F78" s="204">
        <f>IFERROR(INDEX(Lookup!$BE$9:$BE$3000,MATCH($A78,Lookup!$A$9:$A$3000,0)),0)</f>
        <v>0</v>
      </c>
      <c r="G78" s="205"/>
      <c r="H78" s="205"/>
      <c r="I78" s="204">
        <f>IFERROR(INDEX(Lookup!$BJ$9:$BJ$3000,MATCH($A78,Lookup!$A$9:$A$3000,0)),0)</f>
        <v>0</v>
      </c>
      <c r="J78" s="204">
        <f>IFERROR(INDEX(Lookup!$BI$9:$BI$3000,MATCH($A78,Lookup!$A$9:$A$3000,0)),0)</f>
        <v>0</v>
      </c>
      <c r="K78" s="204">
        <f>IFERROR(INDEX(Lookup!$BH$9:$BH$3000,MATCH($A78,Lookup!$A$9:$A$3000,0)),0)</f>
        <v>0</v>
      </c>
      <c r="L78" s="204">
        <f t="shared" si="4"/>
        <v>0</v>
      </c>
      <c r="O78" s="182">
        <f t="shared" si="3"/>
        <v>0</v>
      </c>
    </row>
    <row r="79" spans="1:15" hidden="1" x14ac:dyDescent="0.2">
      <c r="A79" s="182">
        <f>+'01'!A70</f>
        <v>0</v>
      </c>
      <c r="C79" s="182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>-</v>
      </c>
      <c r="D79" s="204">
        <f>IFERROR(INDEX(Lookup!#REF!,MATCH($A79,Sheet5!$A$2:$A$1300,0)),0)</f>
        <v>0</v>
      </c>
      <c r="E79" s="204">
        <f>IFERROR(INDEX(Lookup!#REF!,MATCH($A79,Sheet5!$A$2:$A$1300,0)),0)</f>
        <v>0</v>
      </c>
      <c r="F79" s="204">
        <f>IFERROR(INDEX(Lookup!#REF!,MATCH($A79,Sheet5!$A$2:$A$1300,0)),0)</f>
        <v>0</v>
      </c>
      <c r="G79" s="205"/>
      <c r="H79" s="205"/>
      <c r="I79" s="204">
        <f>IFERROR(INDEX(Lookup!#REF!,MATCH($A79,Sheet5!$A$2:$A$1300,0)),0)</f>
        <v>0</v>
      </c>
      <c r="J79" s="204">
        <f>IFERROR(INDEX(Lookup!#REF!,MATCH($A79,Sheet5!$A$2:$A$1300,0)),0)</f>
        <v>0</v>
      </c>
      <c r="K79" s="204">
        <f>IFERROR(INDEX(Lookup!#REF!,MATCH($A79,Sheet5!$A$2:$A$1300,0)),0)</f>
        <v>0</v>
      </c>
      <c r="L79" s="204">
        <f t="shared" si="4"/>
        <v>0</v>
      </c>
      <c r="O79" s="182">
        <f t="shared" si="3"/>
        <v>0</v>
      </c>
    </row>
    <row r="80" spans="1:15" hidden="1" x14ac:dyDescent="0.2">
      <c r="A80" s="182">
        <f>+'01'!A71</f>
        <v>0</v>
      </c>
      <c r="C80" s="182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>-</v>
      </c>
      <c r="D80" s="204">
        <f>IFERROR(INDEX(Lookup!#REF!,MATCH($A80,Sheet5!$A$2:$A$1300,0)),0)</f>
        <v>0</v>
      </c>
      <c r="E80" s="204">
        <f>IFERROR(INDEX(Lookup!#REF!,MATCH($A80,Sheet5!$A$2:$A$1300,0)),0)</f>
        <v>0</v>
      </c>
      <c r="F80" s="204">
        <f>IFERROR(INDEX(Lookup!#REF!,MATCH($A80,Sheet5!$A$2:$A$1300,0)),0)</f>
        <v>0</v>
      </c>
      <c r="G80" s="205"/>
      <c r="H80" s="205"/>
      <c r="I80" s="204">
        <f>IFERROR(INDEX(Lookup!#REF!,MATCH($A80,Sheet5!$A$2:$A$1300,0)),0)</f>
        <v>0</v>
      </c>
      <c r="J80" s="204">
        <f>IFERROR(INDEX(Lookup!#REF!,MATCH($A80,Sheet5!$A$2:$A$1300,0)),0)</f>
        <v>0</v>
      </c>
      <c r="K80" s="204">
        <f>IFERROR(INDEX(Lookup!#REF!,MATCH($A80,Sheet5!$A$2:$A$1300,0)),0)</f>
        <v>0</v>
      </c>
      <c r="L80" s="204">
        <f t="shared" si="4"/>
        <v>0</v>
      </c>
      <c r="O80" s="182">
        <f t="shared" si="3"/>
        <v>0</v>
      </c>
    </row>
    <row r="81" spans="1:15" hidden="1" x14ac:dyDescent="0.2">
      <c r="A81" s="182">
        <f>+'01'!A72</f>
        <v>0</v>
      </c>
      <c r="C81" s="182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>-</v>
      </c>
      <c r="D81" s="204">
        <f>IFERROR(INDEX(Lookup!#REF!,MATCH($A81,Sheet5!$A$2:$A$1300,0)),0)</f>
        <v>0</v>
      </c>
      <c r="E81" s="204">
        <f>IFERROR(INDEX(Lookup!#REF!,MATCH($A81,Sheet5!$A$2:$A$1300,0)),0)</f>
        <v>0</v>
      </c>
      <c r="F81" s="204">
        <f>IFERROR(INDEX(Lookup!#REF!,MATCH($A81,Sheet5!$A$2:$A$1300,0)),0)</f>
        <v>0</v>
      </c>
      <c r="G81" s="205"/>
      <c r="H81" s="205"/>
      <c r="I81" s="204">
        <f>IFERROR(INDEX(Lookup!#REF!,MATCH($A81,Sheet5!$A$2:$A$1300,0)),0)</f>
        <v>0</v>
      </c>
      <c r="J81" s="204">
        <f>IFERROR(INDEX(Lookup!#REF!,MATCH($A81,Sheet5!$A$2:$A$1300,0)),0)</f>
        <v>0</v>
      </c>
      <c r="K81" s="204">
        <f>IFERROR(INDEX(Lookup!#REF!,MATCH($A81,Sheet5!$A$2:$A$1300,0)),0)</f>
        <v>0</v>
      </c>
      <c r="L81" s="204">
        <f t="shared" si="4"/>
        <v>0</v>
      </c>
      <c r="O81" s="182">
        <f t="shared" si="3"/>
        <v>0</v>
      </c>
    </row>
    <row r="82" spans="1:15" hidden="1" x14ac:dyDescent="0.2">
      <c r="A82" s="182">
        <f>+'01'!A73</f>
        <v>0</v>
      </c>
      <c r="C82" s="1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>-</v>
      </c>
      <c r="D82" s="204">
        <f>IFERROR(INDEX(Lookup!#REF!,MATCH($A82,Sheet5!$A$2:$A$1300,0)),0)</f>
        <v>0</v>
      </c>
      <c r="E82" s="204">
        <f>IFERROR(INDEX(Lookup!#REF!,MATCH($A82,Sheet5!$A$2:$A$1300,0)),0)</f>
        <v>0</v>
      </c>
      <c r="F82" s="204">
        <f>IFERROR(INDEX(Lookup!#REF!,MATCH($A82,Sheet5!$A$2:$A$1300,0)),0)</f>
        <v>0</v>
      </c>
      <c r="G82" s="205"/>
      <c r="H82" s="205"/>
      <c r="I82" s="204">
        <f>IFERROR(INDEX(Lookup!#REF!,MATCH($A82,Sheet5!$A$2:$A$1300,0)),0)</f>
        <v>0</v>
      </c>
      <c r="J82" s="204">
        <f>IFERROR(INDEX(Lookup!#REF!,MATCH($A82,Sheet5!$A$2:$A$1300,0)),0)</f>
        <v>0</v>
      </c>
      <c r="K82" s="204">
        <f>IFERROR(INDEX(Lookup!#REF!,MATCH($A82,Sheet5!$A$2:$A$1300,0)),0)</f>
        <v>0</v>
      </c>
      <c r="L82" s="204">
        <f t="shared" si="4"/>
        <v>0</v>
      </c>
      <c r="O82" s="182">
        <f t="shared" si="3"/>
        <v>0</v>
      </c>
    </row>
    <row r="83" spans="1:15" hidden="1" x14ac:dyDescent="0.2">
      <c r="A83" s="182">
        <f>+'01'!A74</f>
        <v>0</v>
      </c>
      <c r="C83" s="182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>-</v>
      </c>
      <c r="D83" s="204">
        <f>IFERROR(INDEX(Lookup!#REF!,MATCH($A83,Sheet5!$A$2:$A$1300,0)),0)</f>
        <v>0</v>
      </c>
      <c r="E83" s="204">
        <f>IFERROR(INDEX(Lookup!#REF!,MATCH($A83,Sheet5!$A$2:$A$1300,0)),0)</f>
        <v>0</v>
      </c>
      <c r="F83" s="204">
        <f>IFERROR(INDEX(Lookup!#REF!,MATCH($A83,Sheet5!$A$2:$A$1300,0)),0)</f>
        <v>0</v>
      </c>
      <c r="G83" s="205"/>
      <c r="H83" s="205"/>
      <c r="I83" s="204">
        <f>IFERROR(INDEX(Lookup!#REF!,MATCH($A83,Sheet5!$A$2:$A$1300,0)),0)</f>
        <v>0</v>
      </c>
      <c r="J83" s="204">
        <f>IFERROR(INDEX(Lookup!#REF!,MATCH($A83,Sheet5!$A$2:$A$1300,0)),0)</f>
        <v>0</v>
      </c>
      <c r="K83" s="204">
        <f>IFERROR(INDEX(Lookup!#REF!,MATCH($A83,Sheet5!$A$2:$A$1300,0)),0)</f>
        <v>0</v>
      </c>
      <c r="L83" s="204">
        <f t="shared" si="4"/>
        <v>0</v>
      </c>
      <c r="O83" s="182">
        <f t="shared" si="3"/>
        <v>0</v>
      </c>
    </row>
    <row r="84" spans="1:15" hidden="1" x14ac:dyDescent="0.2">
      <c r="A84" s="182">
        <f>+'01'!A75</f>
        <v>0</v>
      </c>
      <c r="C84" s="182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>-</v>
      </c>
      <c r="D84" s="204">
        <f>IFERROR(INDEX(Lookup!#REF!,MATCH($A84,Sheet5!$A$2:$A$1300,0)),0)</f>
        <v>0</v>
      </c>
      <c r="E84" s="204">
        <f>IFERROR(INDEX(Lookup!#REF!,MATCH($A84,Sheet5!$A$2:$A$1300,0)),0)</f>
        <v>0</v>
      </c>
      <c r="F84" s="204">
        <f>IFERROR(INDEX(Lookup!#REF!,MATCH($A84,Sheet5!$A$2:$A$1300,0)),0)</f>
        <v>0</v>
      </c>
      <c r="G84" s="205"/>
      <c r="H84" s="205"/>
      <c r="I84" s="204">
        <f>IFERROR(INDEX(Lookup!#REF!,MATCH($A84,Sheet5!$A$2:$A$1300,0)),0)</f>
        <v>0</v>
      </c>
      <c r="J84" s="204">
        <f>IFERROR(INDEX(Lookup!#REF!,MATCH($A84,Sheet5!$A$2:$A$1300,0)),0)</f>
        <v>0</v>
      </c>
      <c r="K84" s="204">
        <f>IFERROR(INDEX(Lookup!#REF!,MATCH($A84,Sheet5!$A$2:$A$1300,0)),0)</f>
        <v>0</v>
      </c>
      <c r="L84" s="204">
        <f t="shared" si="4"/>
        <v>0</v>
      </c>
      <c r="O84" s="182">
        <f t="shared" si="3"/>
        <v>0</v>
      </c>
    </row>
    <row r="85" spans="1:15" hidden="1" x14ac:dyDescent="0.2">
      <c r="A85" s="182">
        <f>+'01'!A76</f>
        <v>0</v>
      </c>
      <c r="C85" s="182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>-</v>
      </c>
      <c r="D85" s="204">
        <f>IFERROR(INDEX(Lookup!#REF!,MATCH($A85,Sheet5!$A$2:$A$1300,0)),0)</f>
        <v>0</v>
      </c>
      <c r="E85" s="204">
        <f>IFERROR(INDEX(Lookup!#REF!,MATCH($A85,Sheet5!$A$2:$A$1300,0)),0)</f>
        <v>0</v>
      </c>
      <c r="F85" s="204">
        <f>IFERROR(INDEX(Lookup!#REF!,MATCH($A85,Sheet5!$A$2:$A$1300,0)),0)</f>
        <v>0</v>
      </c>
      <c r="G85" s="205"/>
      <c r="H85" s="205"/>
      <c r="I85" s="204">
        <f>IFERROR(INDEX(Lookup!#REF!,MATCH($A85,Sheet5!$A$2:$A$1300,0)),0)</f>
        <v>0</v>
      </c>
      <c r="J85" s="204">
        <f>IFERROR(INDEX(Lookup!#REF!,MATCH($A85,Sheet5!$A$2:$A$1300,0)),0)</f>
        <v>0</v>
      </c>
      <c r="K85" s="204">
        <f>IFERROR(INDEX(Lookup!#REF!,MATCH($A85,Sheet5!$A$2:$A$1300,0)),0)</f>
        <v>0</v>
      </c>
      <c r="L85" s="204">
        <f t="shared" si="4"/>
        <v>0</v>
      </c>
      <c r="O85" s="182">
        <f t="shared" si="3"/>
        <v>0</v>
      </c>
    </row>
    <row r="86" spans="1:15" hidden="1" x14ac:dyDescent="0.2">
      <c r="A86" s="182">
        <f>+'01'!A77</f>
        <v>0</v>
      </c>
      <c r="C86" s="182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>-</v>
      </c>
      <c r="D86" s="204">
        <f>IFERROR(INDEX(Lookup!#REF!,MATCH($A86,Sheet5!$A$2:$A$1300,0)),0)</f>
        <v>0</v>
      </c>
      <c r="E86" s="204">
        <f>IFERROR(INDEX(Lookup!#REF!,MATCH($A86,Sheet5!$A$2:$A$1300,0)),0)</f>
        <v>0</v>
      </c>
      <c r="F86" s="204">
        <f>IFERROR(INDEX(Lookup!#REF!,MATCH($A86,Sheet5!$A$2:$A$1300,0)),0)</f>
        <v>0</v>
      </c>
      <c r="G86" s="205"/>
      <c r="H86" s="205"/>
      <c r="I86" s="204">
        <f>IFERROR(INDEX(Lookup!#REF!,MATCH($A86,Sheet5!$A$2:$A$1300,0)),0)</f>
        <v>0</v>
      </c>
      <c r="J86" s="204">
        <f>IFERROR(INDEX(Lookup!#REF!,MATCH($A86,Sheet5!$A$2:$A$1300,0)),0)</f>
        <v>0</v>
      </c>
      <c r="K86" s="204">
        <f>IFERROR(INDEX(Lookup!#REF!,MATCH($A86,Sheet5!$A$2:$A$1300,0)),0)</f>
        <v>0</v>
      </c>
      <c r="L86" s="204">
        <f t="shared" si="4"/>
        <v>0</v>
      </c>
      <c r="O86" s="182">
        <f t="shared" si="3"/>
        <v>0</v>
      </c>
    </row>
    <row r="87" spans="1:15" hidden="1" x14ac:dyDescent="0.2">
      <c r="A87" s="182">
        <f>+'01'!A78</f>
        <v>0</v>
      </c>
      <c r="C87" s="182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D87" s="204">
        <f>IFERROR(INDEX(Lookup!#REF!,MATCH($A87,Sheet5!$A$2:$A$1300,0)),0)</f>
        <v>0</v>
      </c>
      <c r="E87" s="204">
        <f>IFERROR(INDEX(Lookup!#REF!,MATCH($A87,Sheet5!$A$2:$A$1300,0)),0)</f>
        <v>0</v>
      </c>
      <c r="F87" s="204">
        <f>IFERROR(INDEX(Lookup!#REF!,MATCH($A87,Sheet5!$A$2:$A$1300,0)),0)</f>
        <v>0</v>
      </c>
      <c r="G87" s="205"/>
      <c r="H87" s="205"/>
      <c r="I87" s="204">
        <f>IFERROR(INDEX(Lookup!#REF!,MATCH($A87,Sheet5!$A$2:$A$1300,0)),0)</f>
        <v>0</v>
      </c>
      <c r="J87" s="204">
        <f>IFERROR(INDEX(Lookup!#REF!,MATCH($A87,Sheet5!$A$2:$A$1300,0)),0)</f>
        <v>0</v>
      </c>
      <c r="K87" s="204">
        <f>IFERROR(INDEX(Lookup!#REF!,MATCH($A87,Sheet5!$A$2:$A$1300,0)),0)</f>
        <v>0</v>
      </c>
      <c r="L87" s="204">
        <f t="shared" si="4"/>
        <v>0</v>
      </c>
      <c r="O87" s="182">
        <f t="shared" si="3"/>
        <v>0</v>
      </c>
    </row>
    <row r="88" spans="1:15" hidden="1" x14ac:dyDescent="0.2">
      <c r="A88" s="182">
        <f>+'01'!A79</f>
        <v>0</v>
      </c>
      <c r="C88" s="182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D88" s="204">
        <f>IFERROR(INDEX(Lookup!#REF!,MATCH($A88,Sheet5!$A$2:$A$1300,0)),0)</f>
        <v>0</v>
      </c>
      <c r="E88" s="204">
        <f>IFERROR(INDEX(Lookup!#REF!,MATCH($A88,Sheet5!$A$2:$A$1300,0)),0)</f>
        <v>0</v>
      </c>
      <c r="F88" s="204">
        <f>IFERROR(INDEX(Lookup!#REF!,MATCH($A88,Sheet5!$A$2:$A$1300,0)),0)</f>
        <v>0</v>
      </c>
      <c r="G88" s="205"/>
      <c r="H88" s="205"/>
      <c r="I88" s="204">
        <f>IFERROR(INDEX(Lookup!#REF!,MATCH($A88,Sheet5!$A$2:$A$1300,0)),0)</f>
        <v>0</v>
      </c>
      <c r="J88" s="204">
        <f>IFERROR(INDEX(Lookup!#REF!,MATCH($A88,Sheet5!$A$2:$A$1300,0)),0)</f>
        <v>0</v>
      </c>
      <c r="K88" s="204">
        <f>IFERROR(INDEX(Lookup!#REF!,MATCH($A88,Sheet5!$A$2:$A$1300,0)),0)</f>
        <v>0</v>
      </c>
      <c r="L88" s="204">
        <f t="shared" si="4"/>
        <v>0</v>
      </c>
      <c r="O88" s="182">
        <f t="shared" si="3"/>
        <v>0</v>
      </c>
    </row>
    <row r="89" spans="1:15" hidden="1" x14ac:dyDescent="0.2">
      <c r="A89" s="182">
        <f>+'01'!A80</f>
        <v>0</v>
      </c>
      <c r="C89" s="182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D89" s="204">
        <f>IFERROR(INDEX(Lookup!#REF!,MATCH($A89,Sheet5!$A$2:$A$1300,0)),0)</f>
        <v>0</v>
      </c>
      <c r="E89" s="204">
        <f>IFERROR(INDEX(Lookup!#REF!,MATCH($A89,Sheet5!$A$2:$A$1300,0)),0)</f>
        <v>0</v>
      </c>
      <c r="F89" s="204">
        <f>IFERROR(INDEX(Lookup!#REF!,MATCH($A89,Sheet5!$A$2:$A$1300,0)),0)</f>
        <v>0</v>
      </c>
      <c r="G89" s="205"/>
      <c r="H89" s="205"/>
      <c r="I89" s="204">
        <f>IFERROR(INDEX(Lookup!#REF!,MATCH($A89,Sheet5!$A$2:$A$1300,0)),0)</f>
        <v>0</v>
      </c>
      <c r="J89" s="204">
        <f>IFERROR(INDEX(Lookup!#REF!,MATCH($A89,Sheet5!$A$2:$A$1300,0)),0)</f>
        <v>0</v>
      </c>
      <c r="K89" s="204">
        <f>IFERROR(INDEX(Lookup!#REF!,MATCH($A89,Sheet5!$A$2:$A$1300,0)),0)</f>
        <v>0</v>
      </c>
      <c r="L89" s="204">
        <f t="shared" si="4"/>
        <v>0</v>
      </c>
      <c r="O89" s="182">
        <f t="shared" si="3"/>
        <v>0</v>
      </c>
    </row>
    <row r="90" spans="1:15" hidden="1" x14ac:dyDescent="0.2">
      <c r="C90" s="182" t="str">
        <f>IFERROR(LEFT(IFERROR(INDEX(Sheet5!$C$2:$C$1300,MATCH($A90,Sheet5!$A$2:$A$1300,0)),"-"),FIND(",",IFERROR(INDEX(Sheet5!$C$2:$C$1300,MATCH($A90,Sheet5!$A$2:$A$1300,0)),"-"),1)-1),IFERROR(INDEX(Sheet5!$C$2:$C$1300,MATCH($A90,Sheet5!$A$2:$A$1300,0)),"-"))</f>
        <v>-</v>
      </c>
      <c r="D90" s="204">
        <f>IFERROR(INDEX(Lookup!#REF!,MATCH($A90,Sheet5!$A$2:$A$1300,0)),0)</f>
        <v>0</v>
      </c>
      <c r="E90" s="204">
        <f>IFERROR(INDEX(Lookup!#REF!,MATCH($A90,Sheet5!$A$2:$A$1300,0)),0)</f>
        <v>0</v>
      </c>
      <c r="F90" s="204">
        <f>IFERROR(INDEX(Lookup!#REF!,MATCH($A90,Sheet5!$A$2:$A$1300,0)),0)</f>
        <v>0</v>
      </c>
      <c r="G90" s="205"/>
      <c r="H90" s="205"/>
      <c r="I90" s="204">
        <f>IFERROR(INDEX(Lookup!#REF!,MATCH($A90,Sheet5!$A$2:$A$1300,0)),0)</f>
        <v>0</v>
      </c>
      <c r="J90" s="204">
        <f>IFERROR(INDEX(Lookup!#REF!,MATCH($A90,Sheet5!$A$2:$A$1300,0)),0)</f>
        <v>0</v>
      </c>
      <c r="K90" s="204">
        <f>IFERROR(INDEX(Lookup!#REF!,MATCH($A90,Sheet5!$A$2:$A$1300,0)),0)</f>
        <v>0</v>
      </c>
      <c r="L90" s="204">
        <f t="shared" si="4"/>
        <v>0</v>
      </c>
      <c r="O90" s="182">
        <f t="shared" si="3"/>
        <v>0</v>
      </c>
    </row>
    <row r="91" spans="1:15" x14ac:dyDescent="0.2">
      <c r="G91" s="205"/>
      <c r="H91" s="205"/>
      <c r="L91" s="204"/>
      <c r="O91" s="182">
        <v>1</v>
      </c>
    </row>
    <row r="92" spans="1:15" x14ac:dyDescent="0.2">
      <c r="A92" s="219"/>
      <c r="B92" s="219"/>
      <c r="C92" s="212" t="s">
        <v>449</v>
      </c>
      <c r="D92" s="210">
        <f>SUM(D11:D90)</f>
        <v>0</v>
      </c>
      <c r="E92" s="210">
        <f>SUM(E11:E90)</f>
        <v>0</v>
      </c>
      <c r="F92" s="210">
        <f>SUM(F11:F90)</f>
        <v>0</v>
      </c>
      <c r="G92" s="218"/>
      <c r="H92" s="218"/>
      <c r="I92" s="210">
        <f>SUM(I11:I90)</f>
        <v>16355.53</v>
      </c>
      <c r="J92" s="210">
        <f>SUM(J11:J90)</f>
        <v>194090.6</v>
      </c>
      <c r="K92" s="210">
        <f>SUM(K11:K90)</f>
        <v>336967.85</v>
      </c>
      <c r="L92" s="210">
        <f>SUM(L11:L90)</f>
        <v>142877.25</v>
      </c>
      <c r="O92" s="182">
        <v>1</v>
      </c>
    </row>
    <row r="93" spans="1:15" x14ac:dyDescent="0.2">
      <c r="C93" s="206" t="s">
        <v>457</v>
      </c>
      <c r="D93" s="216"/>
      <c r="G93" s="205"/>
      <c r="H93" s="205"/>
      <c r="L93" s="204"/>
      <c r="O93" s="182">
        <v>1</v>
      </c>
    </row>
    <row r="94" spans="1:15" hidden="1" x14ac:dyDescent="0.2">
      <c r="A94" s="182">
        <f>+'02'!A2</f>
        <v>0</v>
      </c>
      <c r="C94" s="182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D94" s="204">
        <f>IFERROR(INDEX(Lookup!$BG$9:$BG$3000,MATCH($A94,Lookup!$A$9:$A$3000,0)),0)</f>
        <v>0</v>
      </c>
      <c r="E94" s="204">
        <f>IFERROR(INDEX(Lookup!$BF$9:$BF$3000,MATCH($A94,Lookup!$A$9:$A$3000,0)),0)</f>
        <v>0</v>
      </c>
      <c r="F94" s="204">
        <f>IFERROR(INDEX(Lookup!$BE$9:$BE$3000,MATCH($A94,Lookup!$A$9:$A$3000,0)),0)</f>
        <v>0</v>
      </c>
      <c r="G94" s="205"/>
      <c r="H94" s="205"/>
      <c r="I94" s="204">
        <f>IFERROR(INDEX(Lookup!$BJ$9:$BJ$3000,MATCH($A94,Lookup!$A$9:$A$3000,0)),0)</f>
        <v>0</v>
      </c>
      <c r="J94" s="204">
        <f>IFERROR(INDEX(Lookup!$BI$9:$BI$3000,MATCH($A94,Lookup!$A$9:$A$3000,0)),0)</f>
        <v>0</v>
      </c>
      <c r="K94" s="204">
        <f>IFERROR(INDEX(Lookup!$BH$9:$BH$3000,MATCH($A94,Lookup!$A$9:$A$3000,0)),0)</f>
        <v>0</v>
      </c>
      <c r="L94" s="204">
        <f t="shared" ref="L94:L157" si="5">K94-J94</f>
        <v>0</v>
      </c>
      <c r="O94" s="182">
        <f t="shared" ref="O94:O125" si="6">+IF(A94&gt;0,1,0)</f>
        <v>0</v>
      </c>
    </row>
    <row r="95" spans="1:15" hidden="1" x14ac:dyDescent="0.2">
      <c r="A95" s="182">
        <f>+'02'!A3</f>
        <v>0</v>
      </c>
      <c r="C95" s="182" t="str">
        <f>IFERROR(LEFT(IFERROR(INDEX(Sheet5!$C$2:$C$1300,MATCH($A95,Sheet5!$A$2:$A$1300,0)),"-"),FIND(",",IFERROR(INDEX(Sheet5!$C$2:$C$1300,MATCH($A95,Sheet5!$A$2:$A$1300,0)),"-"),1)-1),IFERROR(INDEX(Sheet5!$C$2:$C$1300,MATCH($A95,Sheet5!$A$2:$A$1300,0)),"-"))</f>
        <v>-</v>
      </c>
      <c r="D95" s="204">
        <f>IFERROR(INDEX(Lookup!$BG$9:$BG$3000,MATCH($A95,Lookup!$A$9:$A$3000,0)),0)</f>
        <v>0</v>
      </c>
      <c r="E95" s="204">
        <f>IFERROR(INDEX(Lookup!$BF$9:$BF$3000,MATCH($A95,Lookup!$A$9:$A$3000,0)),0)</f>
        <v>0</v>
      </c>
      <c r="F95" s="204">
        <f>IFERROR(INDEX(Lookup!$BE$9:$BE$3000,MATCH($A95,Lookup!$A$9:$A$3000,0)),0)</f>
        <v>0</v>
      </c>
      <c r="G95" s="205"/>
      <c r="H95" s="205"/>
      <c r="I95" s="204">
        <f>IFERROR(INDEX(Lookup!$BJ$9:$BJ$3000,MATCH($A95,Lookup!$A$9:$A$3000,0)),0)</f>
        <v>0</v>
      </c>
      <c r="J95" s="204">
        <f>IFERROR(INDEX(Lookup!$BI$9:$BI$3000,MATCH($A95,Lookup!$A$9:$A$3000,0)),0)</f>
        <v>0</v>
      </c>
      <c r="K95" s="204">
        <f>IFERROR(INDEX(Lookup!$BH$9:$BH$3000,MATCH($A95,Lookup!$A$9:$A$3000,0)),0)</f>
        <v>0</v>
      </c>
      <c r="L95" s="204">
        <f t="shared" si="5"/>
        <v>0</v>
      </c>
      <c r="O95" s="182">
        <f t="shared" si="6"/>
        <v>0</v>
      </c>
    </row>
    <row r="96" spans="1:15" hidden="1" x14ac:dyDescent="0.2">
      <c r="A96" s="182">
        <f>+'02'!A4</f>
        <v>0</v>
      </c>
      <c r="C96" s="182" t="str">
        <f>IFERROR(LEFT(IFERROR(INDEX(Sheet5!$C$2:$C$1300,MATCH($A96,Sheet5!$A$2:$A$1300,0)),"-"),FIND(",",IFERROR(INDEX(Sheet5!$C$2:$C$1300,MATCH($A96,Sheet5!$A$2:$A$1300,0)),"-"),1)-1),IFERROR(INDEX(Sheet5!$C$2:$C$1300,MATCH($A96,Sheet5!$A$2:$A$1300,0)),"-"))</f>
        <v>-</v>
      </c>
      <c r="D96" s="204">
        <f>IFERROR(INDEX(Lookup!$BG$9:$BG$3000,MATCH($A96,Lookup!$A$9:$A$3000,0)),0)</f>
        <v>0</v>
      </c>
      <c r="E96" s="204">
        <f>IFERROR(INDEX(Lookup!$BF$9:$BF$3000,MATCH($A96,Lookup!$A$9:$A$3000,0)),0)</f>
        <v>0</v>
      </c>
      <c r="F96" s="204">
        <f>IFERROR(INDEX(Lookup!$BE$9:$BE$3000,MATCH($A96,Lookup!$A$9:$A$3000,0)),0)</f>
        <v>0</v>
      </c>
      <c r="G96" s="205"/>
      <c r="H96" s="205"/>
      <c r="I96" s="204">
        <f>IFERROR(INDEX(Lookup!$BJ$9:$BJ$3000,MATCH($A96,Lookup!$A$9:$A$3000,0)),0)</f>
        <v>0</v>
      </c>
      <c r="J96" s="204">
        <f>IFERROR(INDEX(Lookup!$BI$9:$BI$3000,MATCH($A96,Lookup!$A$9:$A$3000,0)),0)</f>
        <v>0</v>
      </c>
      <c r="K96" s="204">
        <f>IFERROR(INDEX(Lookup!$BH$9:$BH$3000,MATCH($A96,Lookup!$A$9:$A$3000,0)),0)</f>
        <v>0</v>
      </c>
      <c r="L96" s="204">
        <f t="shared" si="5"/>
        <v>0</v>
      </c>
      <c r="O96" s="182">
        <f t="shared" si="6"/>
        <v>0</v>
      </c>
    </row>
    <row r="97" spans="1:15" hidden="1" x14ac:dyDescent="0.2">
      <c r="A97" s="182">
        <f>+'02'!A5</f>
        <v>0</v>
      </c>
      <c r="C97" s="182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>-</v>
      </c>
      <c r="D97" s="204">
        <f>IFERROR(INDEX(Lookup!$BG$9:$BG$3000,MATCH($A97,Lookup!$A$9:$A$3000,0)),0)</f>
        <v>0</v>
      </c>
      <c r="E97" s="204">
        <f>IFERROR(INDEX(Lookup!$BF$9:$BF$3000,MATCH($A97,Lookup!$A$9:$A$3000,0)),0)</f>
        <v>0</v>
      </c>
      <c r="F97" s="204">
        <f>IFERROR(INDEX(Lookup!$BE$9:$BE$3000,MATCH($A97,Lookup!$A$9:$A$3000,0)),0)</f>
        <v>0</v>
      </c>
      <c r="G97" s="205"/>
      <c r="H97" s="205"/>
      <c r="I97" s="204">
        <f>IFERROR(INDEX(Lookup!$BJ$9:$BJ$3000,MATCH($A97,Lookup!$A$9:$A$3000,0)),0)</f>
        <v>0</v>
      </c>
      <c r="J97" s="204">
        <f>IFERROR(INDEX(Lookup!$BI$9:$BI$3000,MATCH($A97,Lookup!$A$9:$A$3000,0)),0)</f>
        <v>0</v>
      </c>
      <c r="K97" s="204">
        <f>IFERROR(INDEX(Lookup!$BH$9:$BH$3000,MATCH($A97,Lookup!$A$9:$A$3000,0)),0)</f>
        <v>0</v>
      </c>
      <c r="L97" s="204">
        <f t="shared" si="5"/>
        <v>0</v>
      </c>
      <c r="O97" s="182">
        <f t="shared" si="6"/>
        <v>0</v>
      </c>
    </row>
    <row r="98" spans="1:15" hidden="1" x14ac:dyDescent="0.2">
      <c r="A98" s="182">
        <f>+'02'!A6</f>
        <v>0</v>
      </c>
      <c r="C98" s="182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>-</v>
      </c>
      <c r="D98" s="204">
        <f>IFERROR(INDEX(Lookup!$BG$9:$BG$3000,MATCH($A98,Lookup!$A$9:$A$3000,0)),0)</f>
        <v>0</v>
      </c>
      <c r="E98" s="204">
        <f>IFERROR(INDEX(Lookup!$BF$9:$BF$3000,MATCH($A98,Lookup!$A$9:$A$3000,0)),0)</f>
        <v>0</v>
      </c>
      <c r="F98" s="204">
        <f>IFERROR(INDEX(Lookup!$BE$9:$BE$3000,MATCH($A98,Lookup!$A$9:$A$3000,0)),0)</f>
        <v>0</v>
      </c>
      <c r="G98" s="205"/>
      <c r="H98" s="205"/>
      <c r="I98" s="204">
        <f>IFERROR(INDEX(Lookup!$BJ$9:$BJ$3000,MATCH($A98,Lookup!$A$9:$A$3000,0)),0)</f>
        <v>0</v>
      </c>
      <c r="J98" s="204">
        <f>IFERROR(INDEX(Lookup!$BI$9:$BI$3000,MATCH($A98,Lookup!$A$9:$A$3000,0)),0)</f>
        <v>0</v>
      </c>
      <c r="K98" s="204">
        <f>IFERROR(INDEX(Lookup!$BH$9:$BH$3000,MATCH($A98,Lookup!$A$9:$A$3000,0)),0)</f>
        <v>0</v>
      </c>
      <c r="L98" s="204">
        <f t="shared" si="5"/>
        <v>0</v>
      </c>
      <c r="O98" s="182">
        <f t="shared" si="6"/>
        <v>0</v>
      </c>
    </row>
    <row r="99" spans="1:15" hidden="1" x14ac:dyDescent="0.2">
      <c r="A99" s="182">
        <f>+'02'!A7</f>
        <v>0</v>
      </c>
      <c r="C99" s="182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>-</v>
      </c>
      <c r="D99" s="204">
        <f>IFERROR(INDEX(Lookup!$BG$9:$BG$3000,MATCH($A99,Lookup!$A$9:$A$3000,0)),0)</f>
        <v>0</v>
      </c>
      <c r="E99" s="204">
        <f>IFERROR(INDEX(Lookup!$BF$9:$BF$3000,MATCH($A99,Lookup!$A$9:$A$3000,0)),0)</f>
        <v>0</v>
      </c>
      <c r="F99" s="204">
        <f>IFERROR(INDEX(Lookup!$BE$9:$BE$3000,MATCH($A99,Lookup!$A$9:$A$3000,0)),0)</f>
        <v>0</v>
      </c>
      <c r="G99" s="205"/>
      <c r="H99" s="205"/>
      <c r="I99" s="204">
        <f>IFERROR(INDEX(Lookup!$BJ$9:$BJ$3000,MATCH($A99,Lookup!$A$9:$A$3000,0)),0)</f>
        <v>0</v>
      </c>
      <c r="J99" s="204">
        <f>IFERROR(INDEX(Lookup!$BI$9:$BI$3000,MATCH($A99,Lookup!$A$9:$A$3000,0)),0)</f>
        <v>0</v>
      </c>
      <c r="K99" s="204">
        <f>IFERROR(INDEX(Lookup!$BH$9:$BH$3000,MATCH($A99,Lookup!$A$9:$A$3000,0)),0)</f>
        <v>0</v>
      </c>
      <c r="L99" s="204">
        <f t="shared" si="5"/>
        <v>0</v>
      </c>
      <c r="O99" s="182">
        <f t="shared" si="6"/>
        <v>0</v>
      </c>
    </row>
    <row r="100" spans="1:15" hidden="1" x14ac:dyDescent="0.2">
      <c r="A100" s="182">
        <f>+'02'!A8</f>
        <v>0</v>
      </c>
      <c r="C100" s="182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>-</v>
      </c>
      <c r="D100" s="204">
        <f>IFERROR(INDEX(Lookup!$BG$9:$BG$3000,MATCH($A100,Lookup!$A$9:$A$3000,0)),0)</f>
        <v>0</v>
      </c>
      <c r="E100" s="204">
        <f>IFERROR(INDEX(Lookup!$BF$9:$BF$3000,MATCH($A100,Lookup!$A$9:$A$3000,0)),0)</f>
        <v>0</v>
      </c>
      <c r="F100" s="204">
        <f>IFERROR(INDEX(Lookup!$BE$9:$BE$3000,MATCH($A100,Lookup!$A$9:$A$3000,0)),0)</f>
        <v>0</v>
      </c>
      <c r="G100" s="205"/>
      <c r="H100" s="205"/>
      <c r="I100" s="204">
        <f>IFERROR(INDEX(Lookup!$BJ$9:$BJ$3000,MATCH($A100,Lookup!$A$9:$A$3000,0)),0)</f>
        <v>0</v>
      </c>
      <c r="J100" s="204">
        <f>IFERROR(INDEX(Lookup!$BI$9:$BI$3000,MATCH($A100,Lookup!$A$9:$A$3000,0)),0)</f>
        <v>0</v>
      </c>
      <c r="K100" s="204">
        <f>IFERROR(INDEX(Lookup!$BH$9:$BH$3000,MATCH($A100,Lookup!$A$9:$A$3000,0)),0)</f>
        <v>0</v>
      </c>
      <c r="L100" s="204">
        <f t="shared" si="5"/>
        <v>0</v>
      </c>
      <c r="O100" s="182">
        <f t="shared" si="6"/>
        <v>0</v>
      </c>
    </row>
    <row r="101" spans="1:15" hidden="1" x14ac:dyDescent="0.2">
      <c r="A101" s="182">
        <f>+'02'!A9</f>
        <v>0</v>
      </c>
      <c r="C101" s="182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>-</v>
      </c>
      <c r="D101" s="204">
        <f>IFERROR(INDEX(Lookup!$BG$9:$BG$3000,MATCH($A101,Lookup!$A$9:$A$3000,0)),0)</f>
        <v>0</v>
      </c>
      <c r="E101" s="204">
        <f>IFERROR(INDEX(Lookup!$BF$9:$BF$3000,MATCH($A101,Lookup!$A$9:$A$3000,0)),0)</f>
        <v>0</v>
      </c>
      <c r="F101" s="204">
        <f>IFERROR(INDEX(Lookup!$BE$9:$BE$3000,MATCH($A101,Lookup!$A$9:$A$3000,0)),0)</f>
        <v>0</v>
      </c>
      <c r="G101" s="205"/>
      <c r="H101" s="205"/>
      <c r="I101" s="204">
        <f>IFERROR(INDEX(Lookup!$BJ$9:$BJ$3000,MATCH($A101,Lookup!$A$9:$A$3000,0)),0)</f>
        <v>0</v>
      </c>
      <c r="J101" s="204">
        <f>IFERROR(INDEX(Lookup!$BI$9:$BI$3000,MATCH($A101,Lookup!$A$9:$A$3000,0)),0)</f>
        <v>0</v>
      </c>
      <c r="K101" s="204">
        <f>IFERROR(INDEX(Lookup!$BH$9:$BH$3000,MATCH($A101,Lookup!$A$9:$A$3000,0)),0)</f>
        <v>0</v>
      </c>
      <c r="L101" s="204">
        <f t="shared" si="5"/>
        <v>0</v>
      </c>
      <c r="O101" s="182">
        <f t="shared" si="6"/>
        <v>0</v>
      </c>
    </row>
    <row r="102" spans="1:15" hidden="1" x14ac:dyDescent="0.2">
      <c r="A102" s="182">
        <f>+'02'!A10</f>
        <v>0</v>
      </c>
      <c r="C102" s="182" t="str">
        <f>IFERROR(LEFT(IFERROR(INDEX(Sheet5!$C$2:$C$1300,MATCH($A102,Sheet5!$A$2:$A$1300,0)),"-"),FIND(",",IFERROR(INDEX(Sheet5!$C$2:$C$1300,MATCH($A102,Sheet5!$A$2:$A$1300,0)),"-"),1)-1),IFERROR(INDEX(Sheet5!$C$2:$C$1300,MATCH($A102,Sheet5!$A$2:$A$1300,0)),"-"))</f>
        <v>-</v>
      </c>
      <c r="D102" s="204">
        <f>IFERROR(INDEX(Lookup!$BG$9:$BG$3000,MATCH($A102,Lookup!$A$9:$A$3000,0)),0)</f>
        <v>0</v>
      </c>
      <c r="E102" s="204">
        <f>IFERROR(INDEX(Lookup!$BF$9:$BF$3000,MATCH($A102,Lookup!$A$9:$A$3000,0)),0)</f>
        <v>0</v>
      </c>
      <c r="F102" s="204">
        <f>IFERROR(INDEX(Lookup!$BE$9:$BE$3000,MATCH($A102,Lookup!$A$9:$A$3000,0)),0)</f>
        <v>0</v>
      </c>
      <c r="G102" s="205"/>
      <c r="H102" s="205"/>
      <c r="I102" s="204">
        <f>IFERROR(INDEX(Lookup!$BJ$9:$BJ$3000,MATCH($A102,Lookup!$A$9:$A$3000,0)),0)</f>
        <v>0</v>
      </c>
      <c r="J102" s="204">
        <f>IFERROR(INDEX(Lookup!$BI$9:$BI$3000,MATCH($A102,Lookup!$A$9:$A$3000,0)),0)</f>
        <v>0</v>
      </c>
      <c r="K102" s="204">
        <f>IFERROR(INDEX(Lookup!$BH$9:$BH$3000,MATCH($A102,Lookup!$A$9:$A$3000,0)),0)</f>
        <v>0</v>
      </c>
      <c r="L102" s="204">
        <f t="shared" si="5"/>
        <v>0</v>
      </c>
      <c r="O102" s="182">
        <f t="shared" si="6"/>
        <v>0</v>
      </c>
    </row>
    <row r="103" spans="1:15" hidden="1" x14ac:dyDescent="0.2">
      <c r="A103" s="182">
        <f>+'02'!A11</f>
        <v>0</v>
      </c>
      <c r="C103" s="182" t="str">
        <f>IFERROR(LEFT(IFERROR(INDEX(Sheet5!$C$2:$C$1300,MATCH($A103,Sheet5!$A$2:$A$1300,0)),"-"),FIND(",",IFERROR(INDEX(Sheet5!$C$2:$C$1300,MATCH($A103,Sheet5!$A$2:$A$1300,0)),"-"),1)-1),IFERROR(INDEX(Sheet5!$C$2:$C$1300,MATCH($A103,Sheet5!$A$2:$A$1300,0)),"-"))</f>
        <v>-</v>
      </c>
      <c r="D103" s="204">
        <f>IFERROR(INDEX(Lookup!$BG$9:$BG$3000,MATCH($A103,Lookup!$A$9:$A$3000,0)),0)</f>
        <v>0</v>
      </c>
      <c r="E103" s="204">
        <f>IFERROR(INDEX(Lookup!$BF$9:$BF$3000,MATCH($A103,Lookup!$A$9:$A$3000,0)),0)</f>
        <v>0</v>
      </c>
      <c r="F103" s="204">
        <f>IFERROR(INDEX(Lookup!$BE$9:$BE$3000,MATCH($A103,Lookup!$A$9:$A$3000,0)),0)</f>
        <v>0</v>
      </c>
      <c r="G103" s="205"/>
      <c r="H103" s="205"/>
      <c r="I103" s="204">
        <f>IFERROR(INDEX(Lookup!$BJ$9:$BJ$3000,MATCH($A103,Lookup!$A$9:$A$3000,0)),0)</f>
        <v>0</v>
      </c>
      <c r="J103" s="204">
        <f>IFERROR(INDEX(Lookup!$BI$9:$BI$3000,MATCH($A103,Lookup!$A$9:$A$3000,0)),0)</f>
        <v>0</v>
      </c>
      <c r="K103" s="204">
        <f>IFERROR(INDEX(Lookup!$BH$9:$BH$3000,MATCH($A103,Lookup!$A$9:$A$3000,0)),0)</f>
        <v>0</v>
      </c>
      <c r="L103" s="204">
        <f t="shared" si="5"/>
        <v>0</v>
      </c>
      <c r="O103" s="182">
        <f t="shared" si="6"/>
        <v>0</v>
      </c>
    </row>
    <row r="104" spans="1:15" hidden="1" x14ac:dyDescent="0.2">
      <c r="A104" s="182">
        <f>+'02'!A12</f>
        <v>0</v>
      </c>
      <c r="C104" s="182" t="str">
        <f>IFERROR(LEFT(IFERROR(INDEX(Sheet5!$C$2:$C$1300,MATCH($A104,Sheet5!$A$2:$A$1300,0)),"-"),FIND(",",IFERROR(INDEX(Sheet5!$C$2:$C$1300,MATCH($A104,Sheet5!$A$2:$A$1300,0)),"-"),1)-1),IFERROR(INDEX(Sheet5!$C$2:$C$1300,MATCH($A104,Sheet5!$A$2:$A$1300,0)),"-"))</f>
        <v>-</v>
      </c>
      <c r="D104" s="204">
        <f>IFERROR(INDEX(Lookup!$BG$9:$BG$3000,MATCH($A104,Lookup!$A$9:$A$3000,0)),0)</f>
        <v>0</v>
      </c>
      <c r="E104" s="204">
        <f>IFERROR(INDEX(Lookup!$BF$9:$BF$3000,MATCH($A104,Lookup!$A$9:$A$3000,0)),0)</f>
        <v>0</v>
      </c>
      <c r="F104" s="204">
        <f>IFERROR(INDEX(Lookup!$BE$9:$BE$3000,MATCH($A104,Lookup!$A$9:$A$3000,0)),0)</f>
        <v>0</v>
      </c>
      <c r="G104" s="205"/>
      <c r="H104" s="205"/>
      <c r="I104" s="204">
        <f>IFERROR(INDEX(Lookup!$BJ$9:$BJ$3000,MATCH($A104,Lookup!$A$9:$A$3000,0)),0)</f>
        <v>0</v>
      </c>
      <c r="J104" s="204">
        <f>IFERROR(INDEX(Lookup!$BI$9:$BI$3000,MATCH($A104,Lookup!$A$9:$A$3000,0)),0)</f>
        <v>0</v>
      </c>
      <c r="K104" s="204">
        <f>IFERROR(INDEX(Lookup!$BH$9:$BH$3000,MATCH($A104,Lookup!$A$9:$A$3000,0)),0)</f>
        <v>0</v>
      </c>
      <c r="L104" s="204">
        <f t="shared" si="5"/>
        <v>0</v>
      </c>
      <c r="O104" s="182">
        <f t="shared" si="6"/>
        <v>0</v>
      </c>
    </row>
    <row r="105" spans="1:15" hidden="1" x14ac:dyDescent="0.2">
      <c r="A105" s="182">
        <f>+'02'!A13</f>
        <v>0</v>
      </c>
      <c r="C105" s="182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>-</v>
      </c>
      <c r="D105" s="204">
        <f>IFERROR(INDEX(Lookup!$BG$9:$BG$3000,MATCH($A105,Lookup!$A$9:$A$3000,0)),0)</f>
        <v>0</v>
      </c>
      <c r="E105" s="204">
        <f>IFERROR(INDEX(Lookup!$BF$9:$BF$3000,MATCH($A105,Lookup!$A$9:$A$3000,0)),0)</f>
        <v>0</v>
      </c>
      <c r="F105" s="204">
        <f>IFERROR(INDEX(Lookup!$BE$9:$BE$3000,MATCH($A105,Lookup!$A$9:$A$3000,0)),0)</f>
        <v>0</v>
      </c>
      <c r="G105" s="205"/>
      <c r="H105" s="205"/>
      <c r="I105" s="204">
        <f>IFERROR(INDEX(Lookup!$BJ$9:$BJ$3000,MATCH($A105,Lookup!$A$9:$A$3000,0)),0)</f>
        <v>0</v>
      </c>
      <c r="J105" s="204">
        <f>IFERROR(INDEX(Lookup!$BI$9:$BI$3000,MATCH($A105,Lookup!$A$9:$A$3000,0)),0)</f>
        <v>0</v>
      </c>
      <c r="K105" s="204">
        <f>IFERROR(INDEX(Lookup!$BH$9:$BH$3000,MATCH($A105,Lookup!$A$9:$A$3000,0)),0)</f>
        <v>0</v>
      </c>
      <c r="L105" s="204">
        <f t="shared" si="5"/>
        <v>0</v>
      </c>
      <c r="O105" s="182">
        <f t="shared" si="6"/>
        <v>0</v>
      </c>
    </row>
    <row r="106" spans="1:15" hidden="1" x14ac:dyDescent="0.2">
      <c r="A106" s="182">
        <f>+'02'!A14</f>
        <v>0</v>
      </c>
      <c r="C106" s="182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>-</v>
      </c>
      <c r="D106" s="204">
        <f>IFERROR(INDEX(Lookup!$BG$9:$BG$3000,MATCH($A106,Lookup!$A$9:$A$3000,0)),0)</f>
        <v>0</v>
      </c>
      <c r="E106" s="204">
        <f>IFERROR(INDEX(Lookup!$BF$9:$BF$3000,MATCH($A106,Lookup!$A$9:$A$3000,0)),0)</f>
        <v>0</v>
      </c>
      <c r="F106" s="204">
        <f>IFERROR(INDEX(Lookup!$BE$9:$BE$3000,MATCH($A106,Lookup!$A$9:$A$3000,0)),0)</f>
        <v>0</v>
      </c>
      <c r="G106" s="205"/>
      <c r="H106" s="205"/>
      <c r="I106" s="204">
        <f>IFERROR(INDEX(Lookup!$BJ$9:$BJ$3000,MATCH($A106,Lookup!$A$9:$A$3000,0)),0)</f>
        <v>0</v>
      </c>
      <c r="J106" s="204">
        <f>IFERROR(INDEX(Lookup!$BI$9:$BI$3000,MATCH($A106,Lookup!$A$9:$A$3000,0)),0)</f>
        <v>0</v>
      </c>
      <c r="K106" s="204">
        <f>IFERROR(INDEX(Lookup!$BH$9:$BH$3000,MATCH($A106,Lookup!$A$9:$A$3000,0)),0)</f>
        <v>0</v>
      </c>
      <c r="L106" s="204">
        <f t="shared" si="5"/>
        <v>0</v>
      </c>
      <c r="O106" s="182">
        <f t="shared" si="6"/>
        <v>0</v>
      </c>
    </row>
    <row r="107" spans="1:15" hidden="1" x14ac:dyDescent="0.2">
      <c r="A107" s="182">
        <f>+'02'!A15</f>
        <v>0</v>
      </c>
      <c r="C107" s="182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>-</v>
      </c>
      <c r="D107" s="204">
        <f>IFERROR(INDEX(Lookup!$BG$9:$BG$3000,MATCH($A107,Lookup!$A$9:$A$3000,0)),0)</f>
        <v>0</v>
      </c>
      <c r="E107" s="204">
        <f>IFERROR(INDEX(Lookup!$BF$9:$BF$3000,MATCH($A107,Lookup!$A$9:$A$3000,0)),0)</f>
        <v>0</v>
      </c>
      <c r="F107" s="204">
        <f>IFERROR(INDEX(Lookup!$BE$9:$BE$3000,MATCH($A107,Lookup!$A$9:$A$3000,0)),0)</f>
        <v>0</v>
      </c>
      <c r="G107" s="205"/>
      <c r="H107" s="205"/>
      <c r="I107" s="204">
        <f>IFERROR(INDEX(Lookup!$BJ$9:$BJ$3000,MATCH($A107,Lookup!$A$9:$A$3000,0)),0)</f>
        <v>0</v>
      </c>
      <c r="J107" s="204">
        <f>IFERROR(INDEX(Lookup!$BI$9:$BI$3000,MATCH($A107,Lookup!$A$9:$A$3000,0)),0)</f>
        <v>0</v>
      </c>
      <c r="K107" s="204">
        <f>IFERROR(INDEX(Lookup!$BH$9:$BH$3000,MATCH($A107,Lookup!$A$9:$A$3000,0)),0)</f>
        <v>0</v>
      </c>
      <c r="L107" s="204">
        <f t="shared" si="5"/>
        <v>0</v>
      </c>
      <c r="O107" s="182">
        <f t="shared" si="6"/>
        <v>0</v>
      </c>
    </row>
    <row r="108" spans="1:15" hidden="1" x14ac:dyDescent="0.2">
      <c r="A108" s="182">
        <f>+'02'!A16</f>
        <v>0</v>
      </c>
      <c r="C108" s="182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>-</v>
      </c>
      <c r="D108" s="204">
        <f>IFERROR(INDEX(Lookup!$BG$9:$BG$3000,MATCH($A108,Lookup!$A$9:$A$3000,0)),0)</f>
        <v>0</v>
      </c>
      <c r="E108" s="204">
        <f>IFERROR(INDEX(Lookup!$BF$9:$BF$3000,MATCH($A108,Lookup!$A$9:$A$3000,0)),0)</f>
        <v>0</v>
      </c>
      <c r="F108" s="204">
        <f>IFERROR(INDEX(Lookup!$BE$9:$BE$3000,MATCH($A108,Lookup!$A$9:$A$3000,0)),0)</f>
        <v>0</v>
      </c>
      <c r="G108" s="205"/>
      <c r="H108" s="205"/>
      <c r="I108" s="204">
        <f>IFERROR(INDEX(Lookup!$BJ$9:$BJ$3000,MATCH($A108,Lookup!$A$9:$A$3000,0)),0)</f>
        <v>0</v>
      </c>
      <c r="J108" s="204">
        <f>IFERROR(INDEX(Lookup!$BI$9:$BI$3000,MATCH($A108,Lookup!$A$9:$A$3000,0)),0)</f>
        <v>0</v>
      </c>
      <c r="K108" s="204">
        <f>IFERROR(INDEX(Lookup!$BH$9:$BH$3000,MATCH($A108,Lookup!$A$9:$A$3000,0)),0)</f>
        <v>0</v>
      </c>
      <c r="L108" s="204">
        <f t="shared" si="5"/>
        <v>0</v>
      </c>
      <c r="O108" s="182">
        <f t="shared" si="6"/>
        <v>0</v>
      </c>
    </row>
    <row r="109" spans="1:15" hidden="1" x14ac:dyDescent="0.2">
      <c r="A109" s="182">
        <f>+'02'!A17</f>
        <v>0</v>
      </c>
      <c r="C109" s="182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>-</v>
      </c>
      <c r="D109" s="204">
        <f>IFERROR(INDEX(Lookup!$BG$9:$BG$3000,MATCH($A109,Lookup!$A$9:$A$3000,0)),0)</f>
        <v>0</v>
      </c>
      <c r="E109" s="204">
        <f>IFERROR(INDEX(Lookup!$BF$9:$BF$3000,MATCH($A109,Lookup!$A$9:$A$3000,0)),0)</f>
        <v>0</v>
      </c>
      <c r="F109" s="204">
        <f>IFERROR(INDEX(Lookup!$BE$9:$BE$3000,MATCH($A109,Lookup!$A$9:$A$3000,0)),0)</f>
        <v>0</v>
      </c>
      <c r="G109" s="205"/>
      <c r="H109" s="205"/>
      <c r="I109" s="204">
        <f>IFERROR(INDEX(Lookup!$BJ$9:$BJ$3000,MATCH($A109,Lookup!$A$9:$A$3000,0)),0)</f>
        <v>0</v>
      </c>
      <c r="J109" s="204">
        <f>IFERROR(INDEX(Lookup!$BI$9:$BI$3000,MATCH($A109,Lookup!$A$9:$A$3000,0)),0)</f>
        <v>0</v>
      </c>
      <c r="K109" s="204">
        <f>IFERROR(INDEX(Lookup!$BH$9:$BH$3000,MATCH($A109,Lookup!$A$9:$A$3000,0)),0)</f>
        <v>0</v>
      </c>
      <c r="L109" s="204">
        <f t="shared" si="5"/>
        <v>0</v>
      </c>
      <c r="O109" s="182">
        <f t="shared" si="6"/>
        <v>0</v>
      </c>
    </row>
    <row r="110" spans="1:15" hidden="1" x14ac:dyDescent="0.2">
      <c r="A110" s="182">
        <f>+'02'!A18</f>
        <v>0</v>
      </c>
      <c r="C110" s="182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>-</v>
      </c>
      <c r="D110" s="204">
        <f>IFERROR(INDEX(Lookup!$BG$9:$BG$3000,MATCH($A110,Lookup!$A$9:$A$3000,0)),0)</f>
        <v>0</v>
      </c>
      <c r="E110" s="204">
        <f>IFERROR(INDEX(Lookup!$BF$9:$BF$3000,MATCH($A110,Lookup!$A$9:$A$3000,0)),0)</f>
        <v>0</v>
      </c>
      <c r="F110" s="204">
        <f>IFERROR(INDEX(Lookup!$BE$9:$BE$3000,MATCH($A110,Lookup!$A$9:$A$3000,0)),0)</f>
        <v>0</v>
      </c>
      <c r="G110" s="205"/>
      <c r="H110" s="205"/>
      <c r="I110" s="204">
        <f>IFERROR(INDEX(Lookup!$BJ$9:$BJ$3000,MATCH($A110,Lookup!$A$9:$A$3000,0)),0)</f>
        <v>0</v>
      </c>
      <c r="J110" s="204">
        <f>IFERROR(INDEX(Lookup!$BI$9:$BI$3000,MATCH($A110,Lookup!$A$9:$A$3000,0)),0)</f>
        <v>0</v>
      </c>
      <c r="K110" s="204">
        <f>IFERROR(INDEX(Lookup!$BH$9:$BH$3000,MATCH($A110,Lookup!$A$9:$A$3000,0)),0)</f>
        <v>0</v>
      </c>
      <c r="L110" s="204">
        <f t="shared" si="5"/>
        <v>0</v>
      </c>
      <c r="O110" s="182">
        <f t="shared" si="6"/>
        <v>0</v>
      </c>
    </row>
    <row r="111" spans="1:15" hidden="1" x14ac:dyDescent="0.2">
      <c r="A111" s="182">
        <f>+'02'!A19</f>
        <v>0</v>
      </c>
      <c r="C111" s="182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>-</v>
      </c>
      <c r="D111" s="204">
        <f>IFERROR(INDEX(Lookup!$BG$9:$BG$3000,MATCH($A111,Lookup!$A$9:$A$3000,0)),0)</f>
        <v>0</v>
      </c>
      <c r="E111" s="204">
        <f>IFERROR(INDEX(Lookup!$BF$9:$BF$3000,MATCH($A111,Lookup!$A$9:$A$3000,0)),0)</f>
        <v>0</v>
      </c>
      <c r="F111" s="204">
        <f>IFERROR(INDEX(Lookup!$BE$9:$BE$3000,MATCH($A111,Lookup!$A$9:$A$3000,0)),0)</f>
        <v>0</v>
      </c>
      <c r="G111" s="205"/>
      <c r="H111" s="205"/>
      <c r="I111" s="204">
        <f>IFERROR(INDEX(Lookup!$BJ$9:$BJ$3000,MATCH($A111,Lookup!$A$9:$A$3000,0)),0)</f>
        <v>0</v>
      </c>
      <c r="J111" s="204">
        <f>IFERROR(INDEX(Lookup!$BI$9:$BI$3000,MATCH($A111,Lookup!$A$9:$A$3000,0)),0)</f>
        <v>0</v>
      </c>
      <c r="K111" s="204">
        <f>IFERROR(INDEX(Lookup!$BH$9:$BH$3000,MATCH($A111,Lookup!$A$9:$A$3000,0)),0)</f>
        <v>0</v>
      </c>
      <c r="L111" s="204">
        <f t="shared" si="5"/>
        <v>0</v>
      </c>
      <c r="O111" s="182">
        <f t="shared" si="6"/>
        <v>0</v>
      </c>
    </row>
    <row r="112" spans="1:15" hidden="1" x14ac:dyDescent="0.2">
      <c r="A112" s="182">
        <f>+'02'!A20</f>
        <v>0</v>
      </c>
      <c r="C112" s="18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>-</v>
      </c>
      <c r="D112" s="204">
        <f>IFERROR(INDEX(Lookup!$BG$9:$BG$3000,MATCH($A112,Lookup!$A$9:$A$3000,0)),0)</f>
        <v>0</v>
      </c>
      <c r="E112" s="204">
        <f>IFERROR(INDEX(Lookup!$BF$9:$BF$3000,MATCH($A112,Lookup!$A$9:$A$3000,0)),0)</f>
        <v>0</v>
      </c>
      <c r="F112" s="204">
        <f>IFERROR(INDEX(Lookup!$BE$9:$BE$3000,MATCH($A112,Lookup!$A$9:$A$3000,0)),0)</f>
        <v>0</v>
      </c>
      <c r="G112" s="205"/>
      <c r="H112" s="205"/>
      <c r="I112" s="204">
        <f>IFERROR(INDEX(Lookup!$BJ$9:$BJ$3000,MATCH($A112,Lookup!$A$9:$A$3000,0)),0)</f>
        <v>0</v>
      </c>
      <c r="J112" s="204">
        <f>IFERROR(INDEX(Lookup!$BI$9:$BI$3000,MATCH($A112,Lookup!$A$9:$A$3000,0)),0)</f>
        <v>0</v>
      </c>
      <c r="K112" s="204">
        <f>IFERROR(INDEX(Lookup!$BH$9:$BH$3000,MATCH($A112,Lookup!$A$9:$A$3000,0)),0)</f>
        <v>0</v>
      </c>
      <c r="L112" s="204">
        <f t="shared" si="5"/>
        <v>0</v>
      </c>
      <c r="O112" s="182">
        <f t="shared" si="6"/>
        <v>0</v>
      </c>
    </row>
    <row r="113" spans="1:15" hidden="1" x14ac:dyDescent="0.2">
      <c r="A113" s="182">
        <f>+'02'!A21</f>
        <v>0</v>
      </c>
      <c r="C113" s="182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>-</v>
      </c>
      <c r="D113" s="204">
        <f>IFERROR(INDEX(Lookup!$BG$9:$BG$3000,MATCH($A113,Lookup!$A$9:$A$3000,0)),0)</f>
        <v>0</v>
      </c>
      <c r="E113" s="204">
        <f>IFERROR(INDEX(Lookup!$BF$9:$BF$3000,MATCH($A113,Lookup!$A$9:$A$3000,0)),0)</f>
        <v>0</v>
      </c>
      <c r="F113" s="204">
        <f>IFERROR(INDEX(Lookup!$BE$9:$BE$3000,MATCH($A113,Lookup!$A$9:$A$3000,0)),0)</f>
        <v>0</v>
      </c>
      <c r="G113" s="205"/>
      <c r="H113" s="205"/>
      <c r="I113" s="204">
        <f>IFERROR(INDEX(Lookup!$BJ$9:$BJ$3000,MATCH($A113,Lookup!$A$9:$A$3000,0)),0)</f>
        <v>0</v>
      </c>
      <c r="J113" s="204">
        <f>IFERROR(INDEX(Lookup!$BI$9:$BI$3000,MATCH($A113,Lookup!$A$9:$A$3000,0)),0)</f>
        <v>0</v>
      </c>
      <c r="K113" s="204">
        <f>IFERROR(INDEX(Lookup!$BH$9:$BH$3000,MATCH($A113,Lookup!$A$9:$A$3000,0)),0)</f>
        <v>0</v>
      </c>
      <c r="L113" s="204">
        <f t="shared" si="5"/>
        <v>0</v>
      </c>
      <c r="O113" s="182">
        <f t="shared" si="6"/>
        <v>0</v>
      </c>
    </row>
    <row r="114" spans="1:15" hidden="1" x14ac:dyDescent="0.2">
      <c r="A114" s="182">
        <f>+'02'!A22</f>
        <v>0</v>
      </c>
      <c r="C114" s="182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>-</v>
      </c>
      <c r="D114" s="204">
        <f>IFERROR(INDEX(Lookup!$BG$9:$BG$3000,MATCH($A114,Lookup!$A$9:$A$3000,0)),0)</f>
        <v>0</v>
      </c>
      <c r="E114" s="204">
        <f>IFERROR(INDEX(Lookup!$BF$9:$BF$3000,MATCH($A114,Lookup!$A$9:$A$3000,0)),0)</f>
        <v>0</v>
      </c>
      <c r="F114" s="204">
        <f>IFERROR(INDEX(Lookup!$BE$9:$BE$3000,MATCH($A114,Lookup!$A$9:$A$3000,0)),0)</f>
        <v>0</v>
      </c>
      <c r="G114" s="205"/>
      <c r="H114" s="205"/>
      <c r="I114" s="204">
        <f>IFERROR(INDEX(Lookup!$BJ$9:$BJ$3000,MATCH($A114,Lookup!$A$9:$A$3000,0)),0)</f>
        <v>0</v>
      </c>
      <c r="J114" s="204">
        <f>IFERROR(INDEX(Lookup!$BI$9:$BI$3000,MATCH($A114,Lookup!$A$9:$A$3000,0)),0)</f>
        <v>0</v>
      </c>
      <c r="K114" s="204">
        <f>IFERROR(INDEX(Lookup!$BH$9:$BH$3000,MATCH($A114,Lookup!$A$9:$A$3000,0)),0)</f>
        <v>0</v>
      </c>
      <c r="L114" s="204">
        <f t="shared" si="5"/>
        <v>0</v>
      </c>
      <c r="O114" s="182">
        <f t="shared" si="6"/>
        <v>0</v>
      </c>
    </row>
    <row r="115" spans="1:15" hidden="1" x14ac:dyDescent="0.2">
      <c r="A115" s="182">
        <f>+'02'!A23</f>
        <v>0</v>
      </c>
      <c r="C115" s="182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>-</v>
      </c>
      <c r="D115" s="204">
        <f>IFERROR(INDEX(Lookup!$BG$9:$BG$3000,MATCH($A115,Lookup!$A$9:$A$3000,0)),0)</f>
        <v>0</v>
      </c>
      <c r="E115" s="204">
        <f>IFERROR(INDEX(Lookup!$BF$9:$BF$3000,MATCH($A115,Lookup!$A$9:$A$3000,0)),0)</f>
        <v>0</v>
      </c>
      <c r="F115" s="204">
        <f>IFERROR(INDEX(Lookup!$BE$9:$BE$3000,MATCH($A115,Lookup!$A$9:$A$3000,0)),0)</f>
        <v>0</v>
      </c>
      <c r="G115" s="205"/>
      <c r="H115" s="205"/>
      <c r="I115" s="204">
        <f>IFERROR(INDEX(Lookup!$BJ$9:$BJ$3000,MATCH($A115,Lookup!$A$9:$A$3000,0)),0)</f>
        <v>0</v>
      </c>
      <c r="J115" s="204">
        <f>IFERROR(INDEX(Lookup!$BI$9:$BI$3000,MATCH($A115,Lookup!$A$9:$A$3000,0)),0)</f>
        <v>0</v>
      </c>
      <c r="K115" s="204">
        <f>IFERROR(INDEX(Lookup!$BH$9:$BH$3000,MATCH($A115,Lookup!$A$9:$A$3000,0)),0)</f>
        <v>0</v>
      </c>
      <c r="L115" s="204">
        <f t="shared" si="5"/>
        <v>0</v>
      </c>
      <c r="O115" s="182">
        <f t="shared" si="6"/>
        <v>0</v>
      </c>
    </row>
    <row r="116" spans="1:15" hidden="1" x14ac:dyDescent="0.2">
      <c r="A116" s="182">
        <f>+'02'!A24</f>
        <v>0</v>
      </c>
      <c r="C116" s="182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>-</v>
      </c>
      <c r="D116" s="204">
        <f>IFERROR(INDEX(Lookup!$BG$9:$BG$3000,MATCH($A116,Lookup!$A$9:$A$3000,0)),0)</f>
        <v>0</v>
      </c>
      <c r="E116" s="204">
        <f>IFERROR(INDEX(Lookup!$BF$9:$BF$3000,MATCH($A116,Lookup!$A$9:$A$3000,0)),0)</f>
        <v>0</v>
      </c>
      <c r="F116" s="204">
        <f>IFERROR(INDEX(Lookup!$BE$9:$BE$3000,MATCH($A116,Lookup!$A$9:$A$3000,0)),0)</f>
        <v>0</v>
      </c>
      <c r="G116" s="205"/>
      <c r="H116" s="205"/>
      <c r="I116" s="204">
        <f>IFERROR(INDEX(Lookup!$BJ$9:$BJ$3000,MATCH($A116,Lookup!$A$9:$A$3000,0)),0)</f>
        <v>0</v>
      </c>
      <c r="J116" s="204">
        <f>IFERROR(INDEX(Lookup!$BI$9:$BI$3000,MATCH($A116,Lookup!$A$9:$A$3000,0)),0)</f>
        <v>0</v>
      </c>
      <c r="K116" s="204">
        <f>IFERROR(INDEX(Lookup!$BH$9:$BH$3000,MATCH($A116,Lookup!$A$9:$A$3000,0)),0)</f>
        <v>0</v>
      </c>
      <c r="L116" s="204">
        <f t="shared" si="5"/>
        <v>0</v>
      </c>
      <c r="O116" s="182">
        <f t="shared" si="6"/>
        <v>0</v>
      </c>
    </row>
    <row r="117" spans="1:15" hidden="1" x14ac:dyDescent="0.2">
      <c r="A117" s="182">
        <f>+'02'!A25</f>
        <v>0</v>
      </c>
      <c r="C117" s="182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>-</v>
      </c>
      <c r="D117" s="204">
        <f>IFERROR(INDEX(Lookup!$BG$9:$BG$3000,MATCH($A117,Lookup!$A$9:$A$3000,0)),0)</f>
        <v>0</v>
      </c>
      <c r="E117" s="204">
        <f>IFERROR(INDEX(Lookup!$BF$9:$BF$3000,MATCH($A117,Lookup!$A$9:$A$3000,0)),0)</f>
        <v>0</v>
      </c>
      <c r="F117" s="204">
        <f>IFERROR(INDEX(Lookup!$BE$9:$BE$3000,MATCH($A117,Lookup!$A$9:$A$3000,0)),0)</f>
        <v>0</v>
      </c>
      <c r="G117" s="205"/>
      <c r="H117" s="205"/>
      <c r="I117" s="204">
        <f>IFERROR(INDEX(Lookup!$BJ$9:$BJ$3000,MATCH($A117,Lookup!$A$9:$A$3000,0)),0)</f>
        <v>0</v>
      </c>
      <c r="J117" s="204">
        <f>IFERROR(INDEX(Lookup!$BI$9:$BI$3000,MATCH($A117,Lookup!$A$9:$A$3000,0)),0)</f>
        <v>0</v>
      </c>
      <c r="K117" s="204">
        <f>IFERROR(INDEX(Lookup!$BH$9:$BH$3000,MATCH($A117,Lookup!$A$9:$A$3000,0)),0)</f>
        <v>0</v>
      </c>
      <c r="L117" s="204">
        <f t="shared" si="5"/>
        <v>0</v>
      </c>
      <c r="O117" s="182">
        <f t="shared" si="6"/>
        <v>0</v>
      </c>
    </row>
    <row r="118" spans="1:15" hidden="1" x14ac:dyDescent="0.2">
      <c r="A118" s="182">
        <f>+'02'!A26</f>
        <v>0</v>
      </c>
      <c r="C118" s="182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>-</v>
      </c>
      <c r="D118" s="204">
        <f>IFERROR(INDEX(Lookup!$BG$9:$BG$3000,MATCH($A118,Lookup!$A$9:$A$3000,0)),0)</f>
        <v>0</v>
      </c>
      <c r="E118" s="204">
        <f>IFERROR(INDEX(Lookup!$BF$9:$BF$3000,MATCH($A118,Lookup!$A$9:$A$3000,0)),0)</f>
        <v>0</v>
      </c>
      <c r="F118" s="204">
        <f>IFERROR(INDEX(Lookup!$BE$9:$BE$3000,MATCH($A118,Lookup!$A$9:$A$3000,0)),0)</f>
        <v>0</v>
      </c>
      <c r="G118" s="205"/>
      <c r="H118" s="205"/>
      <c r="I118" s="204">
        <f>IFERROR(INDEX(Lookup!$BJ$9:$BJ$3000,MATCH($A118,Lookup!$A$9:$A$3000,0)),0)</f>
        <v>0</v>
      </c>
      <c r="J118" s="204">
        <f>IFERROR(INDEX(Lookup!$BI$9:$BI$3000,MATCH($A118,Lookup!$A$9:$A$3000,0)),0)</f>
        <v>0</v>
      </c>
      <c r="K118" s="204">
        <f>IFERROR(INDEX(Lookup!$BH$9:$BH$3000,MATCH($A118,Lookup!$A$9:$A$3000,0)),0)</f>
        <v>0</v>
      </c>
      <c r="L118" s="204">
        <f t="shared" si="5"/>
        <v>0</v>
      </c>
      <c r="O118" s="182">
        <f t="shared" si="6"/>
        <v>0</v>
      </c>
    </row>
    <row r="119" spans="1:15" hidden="1" x14ac:dyDescent="0.2">
      <c r="A119" s="182">
        <f>+'02'!A27</f>
        <v>0</v>
      </c>
      <c r="C119" s="182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>-</v>
      </c>
      <c r="D119" s="204">
        <f>IFERROR(INDEX(Lookup!$BG$9:$BG$3000,MATCH($A119,Lookup!$A$9:$A$3000,0)),0)</f>
        <v>0</v>
      </c>
      <c r="E119" s="204">
        <f>IFERROR(INDEX(Lookup!$BF$9:$BF$3000,MATCH($A119,Lookup!$A$9:$A$3000,0)),0)</f>
        <v>0</v>
      </c>
      <c r="F119" s="204">
        <f>IFERROR(INDEX(Lookup!$BE$9:$BE$3000,MATCH($A119,Lookup!$A$9:$A$3000,0)),0)</f>
        <v>0</v>
      </c>
      <c r="G119" s="205"/>
      <c r="H119" s="205"/>
      <c r="I119" s="204">
        <f>IFERROR(INDEX(Lookup!$BJ$9:$BJ$3000,MATCH($A119,Lookup!$A$9:$A$3000,0)),0)</f>
        <v>0</v>
      </c>
      <c r="J119" s="204">
        <f>IFERROR(INDEX(Lookup!$BI$9:$BI$3000,MATCH($A119,Lookup!$A$9:$A$3000,0)),0)</f>
        <v>0</v>
      </c>
      <c r="K119" s="204">
        <f>IFERROR(INDEX(Lookup!$BH$9:$BH$3000,MATCH($A119,Lookup!$A$9:$A$3000,0)),0)</f>
        <v>0</v>
      </c>
      <c r="L119" s="204">
        <f t="shared" si="5"/>
        <v>0</v>
      </c>
      <c r="O119" s="182">
        <f t="shared" si="6"/>
        <v>0</v>
      </c>
    </row>
    <row r="120" spans="1:15" hidden="1" x14ac:dyDescent="0.2">
      <c r="A120" s="182">
        <f>+'02'!A28</f>
        <v>0</v>
      </c>
      <c r="C120" s="182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>-</v>
      </c>
      <c r="D120" s="204">
        <f>IFERROR(INDEX(Lookup!$BG$9:$BG$3000,MATCH($A120,Lookup!$A$9:$A$3000,0)),0)</f>
        <v>0</v>
      </c>
      <c r="E120" s="204">
        <f>IFERROR(INDEX(Lookup!$BF$9:$BF$3000,MATCH($A120,Lookup!$A$9:$A$3000,0)),0)</f>
        <v>0</v>
      </c>
      <c r="F120" s="204">
        <f>IFERROR(INDEX(Lookup!$BE$9:$BE$3000,MATCH($A120,Lookup!$A$9:$A$3000,0)),0)</f>
        <v>0</v>
      </c>
      <c r="G120" s="205"/>
      <c r="H120" s="205"/>
      <c r="I120" s="204">
        <f>IFERROR(INDEX(Lookup!$BJ$9:$BJ$3000,MATCH($A120,Lookup!$A$9:$A$3000,0)),0)</f>
        <v>0</v>
      </c>
      <c r="J120" s="204">
        <f>IFERROR(INDEX(Lookup!$BI$9:$BI$3000,MATCH($A120,Lookup!$A$9:$A$3000,0)),0)</f>
        <v>0</v>
      </c>
      <c r="K120" s="204">
        <f>IFERROR(INDEX(Lookup!$BH$9:$BH$3000,MATCH($A120,Lookup!$A$9:$A$3000,0)),0)</f>
        <v>0</v>
      </c>
      <c r="L120" s="204">
        <f t="shared" si="5"/>
        <v>0</v>
      </c>
      <c r="O120" s="182">
        <f t="shared" si="6"/>
        <v>0</v>
      </c>
    </row>
    <row r="121" spans="1:15" hidden="1" x14ac:dyDescent="0.2">
      <c r="A121" s="182">
        <f>+'02'!A29</f>
        <v>0</v>
      </c>
      <c r="C121" s="182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>-</v>
      </c>
      <c r="D121" s="204">
        <f>IFERROR(INDEX(Lookup!$BG$9:$BG$3000,MATCH($A121,Lookup!$A$9:$A$3000,0)),0)</f>
        <v>0</v>
      </c>
      <c r="E121" s="204">
        <f>IFERROR(INDEX(Lookup!$BF$9:$BF$3000,MATCH($A121,Lookup!$A$9:$A$3000,0)),0)</f>
        <v>0</v>
      </c>
      <c r="F121" s="204">
        <f>IFERROR(INDEX(Lookup!$BE$9:$BE$3000,MATCH($A121,Lookup!$A$9:$A$3000,0)),0)</f>
        <v>0</v>
      </c>
      <c r="G121" s="205"/>
      <c r="H121" s="205"/>
      <c r="I121" s="204">
        <f>IFERROR(INDEX(Lookup!$BJ$9:$BJ$3000,MATCH($A121,Lookup!$A$9:$A$3000,0)),0)</f>
        <v>0</v>
      </c>
      <c r="J121" s="204">
        <f>IFERROR(INDEX(Lookup!$BI$9:$BI$3000,MATCH($A121,Lookup!$A$9:$A$3000,0)),0)</f>
        <v>0</v>
      </c>
      <c r="K121" s="204">
        <f>IFERROR(INDEX(Lookup!$BH$9:$BH$3000,MATCH($A121,Lookup!$A$9:$A$3000,0)),0)</f>
        <v>0</v>
      </c>
      <c r="L121" s="204">
        <f t="shared" si="5"/>
        <v>0</v>
      </c>
      <c r="O121" s="182">
        <f t="shared" si="6"/>
        <v>0</v>
      </c>
    </row>
    <row r="122" spans="1:15" hidden="1" x14ac:dyDescent="0.2">
      <c r="A122" s="182">
        <f>+'02'!A30</f>
        <v>0</v>
      </c>
      <c r="C122" s="18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>-</v>
      </c>
      <c r="D122" s="204">
        <f>IFERROR(INDEX(Lookup!$BG$9:$BG$3000,MATCH($A122,Lookup!$A$9:$A$3000,0)),0)</f>
        <v>0</v>
      </c>
      <c r="E122" s="204">
        <f>IFERROR(INDEX(Lookup!$BF$9:$BF$3000,MATCH($A122,Lookup!$A$9:$A$3000,0)),0)</f>
        <v>0</v>
      </c>
      <c r="F122" s="204">
        <f>IFERROR(INDEX(Lookup!$BE$9:$BE$3000,MATCH($A122,Lookup!$A$9:$A$3000,0)),0)</f>
        <v>0</v>
      </c>
      <c r="G122" s="205"/>
      <c r="H122" s="205"/>
      <c r="I122" s="204">
        <f>IFERROR(INDEX(Lookup!$BJ$9:$BJ$3000,MATCH($A122,Lookup!$A$9:$A$3000,0)),0)</f>
        <v>0</v>
      </c>
      <c r="J122" s="204">
        <f>IFERROR(INDEX(Lookup!$BI$9:$BI$3000,MATCH($A122,Lookup!$A$9:$A$3000,0)),0)</f>
        <v>0</v>
      </c>
      <c r="K122" s="204">
        <f>IFERROR(INDEX(Lookup!$BH$9:$BH$3000,MATCH($A122,Lookup!$A$9:$A$3000,0)),0)</f>
        <v>0</v>
      </c>
      <c r="L122" s="204">
        <f t="shared" si="5"/>
        <v>0</v>
      </c>
      <c r="O122" s="182">
        <f t="shared" si="6"/>
        <v>0</v>
      </c>
    </row>
    <row r="123" spans="1:15" hidden="1" x14ac:dyDescent="0.2">
      <c r="A123" s="182">
        <f>+'02'!A31</f>
        <v>0</v>
      </c>
      <c r="C123" s="182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>-</v>
      </c>
      <c r="D123" s="204">
        <f>IFERROR(INDEX(Lookup!$BG$9:$BG$3000,MATCH($A123,Lookup!$A$9:$A$3000,0)),0)</f>
        <v>0</v>
      </c>
      <c r="E123" s="204">
        <f>IFERROR(INDEX(Lookup!$BF$9:$BF$3000,MATCH($A123,Lookup!$A$9:$A$3000,0)),0)</f>
        <v>0</v>
      </c>
      <c r="F123" s="204">
        <f>IFERROR(INDEX(Lookup!$BE$9:$BE$3000,MATCH($A123,Lookup!$A$9:$A$3000,0)),0)</f>
        <v>0</v>
      </c>
      <c r="G123" s="205"/>
      <c r="H123" s="205"/>
      <c r="I123" s="204">
        <f>IFERROR(INDEX(Lookup!$BJ$9:$BJ$3000,MATCH($A123,Lookup!$A$9:$A$3000,0)),0)</f>
        <v>0</v>
      </c>
      <c r="J123" s="204">
        <f>IFERROR(INDEX(Lookup!$BI$9:$BI$3000,MATCH($A123,Lookup!$A$9:$A$3000,0)),0)</f>
        <v>0</v>
      </c>
      <c r="K123" s="204">
        <f>IFERROR(INDEX(Lookup!$BH$9:$BH$3000,MATCH($A123,Lookup!$A$9:$A$3000,0)),0)</f>
        <v>0</v>
      </c>
      <c r="L123" s="204">
        <f t="shared" si="5"/>
        <v>0</v>
      </c>
      <c r="O123" s="182">
        <f t="shared" si="6"/>
        <v>0</v>
      </c>
    </row>
    <row r="124" spans="1:15" hidden="1" x14ac:dyDescent="0.2">
      <c r="A124" s="182">
        <f>+'02'!A32</f>
        <v>0</v>
      </c>
      <c r="C124" s="182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>-</v>
      </c>
      <c r="D124" s="204">
        <f>IFERROR(INDEX(Lookup!$BG$9:$BG$3000,MATCH($A124,Lookup!$A$9:$A$3000,0)),0)</f>
        <v>0</v>
      </c>
      <c r="E124" s="204">
        <f>IFERROR(INDEX(Lookup!$BF$9:$BF$3000,MATCH($A124,Lookup!$A$9:$A$3000,0)),0)</f>
        <v>0</v>
      </c>
      <c r="F124" s="204">
        <f>IFERROR(INDEX(Lookup!$BE$9:$BE$3000,MATCH($A124,Lookup!$A$9:$A$3000,0)),0)</f>
        <v>0</v>
      </c>
      <c r="G124" s="205"/>
      <c r="H124" s="205"/>
      <c r="I124" s="204">
        <f>IFERROR(INDEX(Lookup!$BJ$9:$BJ$3000,MATCH($A124,Lookup!$A$9:$A$3000,0)),0)</f>
        <v>0</v>
      </c>
      <c r="J124" s="204">
        <f>IFERROR(INDEX(Lookup!$BI$9:$BI$3000,MATCH($A124,Lookup!$A$9:$A$3000,0)),0)</f>
        <v>0</v>
      </c>
      <c r="K124" s="204">
        <f>IFERROR(INDEX(Lookup!$BH$9:$BH$3000,MATCH($A124,Lookup!$A$9:$A$3000,0)),0)</f>
        <v>0</v>
      </c>
      <c r="L124" s="204">
        <f t="shared" si="5"/>
        <v>0</v>
      </c>
      <c r="O124" s="182">
        <f t="shared" si="6"/>
        <v>0</v>
      </c>
    </row>
    <row r="125" spans="1:15" hidden="1" x14ac:dyDescent="0.2">
      <c r="A125" s="182">
        <f>+'02'!A33</f>
        <v>0</v>
      </c>
      <c r="C125" s="182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D125" s="204">
        <f>IFERROR(INDEX(Lookup!$BG$9:$BG$3000,MATCH($A125,Lookup!$A$9:$A$3000,0)),0)</f>
        <v>0</v>
      </c>
      <c r="E125" s="204">
        <f>IFERROR(INDEX(Lookup!$BF$9:$BF$3000,MATCH($A125,Lookup!$A$9:$A$3000,0)),0)</f>
        <v>0</v>
      </c>
      <c r="F125" s="204">
        <f>IFERROR(INDEX(Lookup!$BE$9:$BE$3000,MATCH($A125,Lookup!$A$9:$A$3000,0)),0)</f>
        <v>0</v>
      </c>
      <c r="G125" s="205"/>
      <c r="H125" s="205"/>
      <c r="I125" s="204">
        <f>IFERROR(INDEX(Lookup!$BJ$9:$BJ$3000,MATCH($A125,Lookup!$A$9:$A$3000,0)),0)</f>
        <v>0</v>
      </c>
      <c r="J125" s="204">
        <f>IFERROR(INDEX(Lookup!$BI$9:$BI$3000,MATCH($A125,Lookup!$A$9:$A$3000,0)),0)</f>
        <v>0</v>
      </c>
      <c r="K125" s="204">
        <f>IFERROR(INDEX(Lookup!$BH$9:$BH$3000,MATCH($A125,Lookup!$A$9:$A$3000,0)),0)</f>
        <v>0</v>
      </c>
      <c r="L125" s="204">
        <f t="shared" si="5"/>
        <v>0</v>
      </c>
      <c r="O125" s="182">
        <f t="shared" si="6"/>
        <v>0</v>
      </c>
    </row>
    <row r="126" spans="1:15" hidden="1" x14ac:dyDescent="0.2">
      <c r="A126" s="182">
        <f>+'02'!A34</f>
        <v>0</v>
      </c>
      <c r="C126" s="182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D126" s="204">
        <f>IFERROR(INDEX(Lookup!$BG$9:$BG$3000,MATCH($A126,Lookup!$A$9:$A$3000,0)),0)</f>
        <v>0</v>
      </c>
      <c r="E126" s="204">
        <f>IFERROR(INDEX(Lookup!$BF$9:$BF$3000,MATCH($A126,Lookup!$A$9:$A$3000,0)),0)</f>
        <v>0</v>
      </c>
      <c r="F126" s="204">
        <f>IFERROR(INDEX(Lookup!$BE$9:$BE$3000,MATCH($A126,Lookup!$A$9:$A$3000,0)),0)</f>
        <v>0</v>
      </c>
      <c r="G126" s="205"/>
      <c r="H126" s="205"/>
      <c r="I126" s="204">
        <f>IFERROR(INDEX(Lookup!$BJ$9:$BJ$3000,MATCH($A126,Lookup!$A$9:$A$3000,0)),0)</f>
        <v>0</v>
      </c>
      <c r="J126" s="204">
        <f>IFERROR(INDEX(Lookup!$BI$9:$BI$3000,MATCH($A126,Lookup!$A$9:$A$3000,0)),0)</f>
        <v>0</v>
      </c>
      <c r="K126" s="204">
        <f>IFERROR(INDEX(Lookup!$BH$9:$BH$3000,MATCH($A126,Lookup!$A$9:$A$3000,0)),0)</f>
        <v>0</v>
      </c>
      <c r="L126" s="204">
        <f t="shared" si="5"/>
        <v>0</v>
      </c>
      <c r="O126" s="182">
        <f t="shared" ref="O126:O157" si="7">+IF(A126&gt;0,1,0)</f>
        <v>0</v>
      </c>
    </row>
    <row r="127" spans="1:15" hidden="1" x14ac:dyDescent="0.2">
      <c r="A127" s="182">
        <f>+'02'!A35</f>
        <v>0</v>
      </c>
      <c r="C127" s="182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D127" s="204">
        <f>IFERROR(INDEX(Lookup!$BG$9:$BG$3000,MATCH($A127,Lookup!$A$9:$A$3000,0)),0)</f>
        <v>0</v>
      </c>
      <c r="E127" s="204">
        <f>IFERROR(INDEX(Lookup!$BF$9:$BF$3000,MATCH($A127,Lookup!$A$9:$A$3000,0)),0)</f>
        <v>0</v>
      </c>
      <c r="F127" s="204">
        <f>IFERROR(INDEX(Lookup!$BE$9:$BE$3000,MATCH($A127,Lookup!$A$9:$A$3000,0)),0)</f>
        <v>0</v>
      </c>
      <c r="G127" s="205"/>
      <c r="H127" s="205"/>
      <c r="I127" s="204">
        <f>IFERROR(INDEX(Lookup!$BJ$9:$BJ$3000,MATCH($A127,Lookup!$A$9:$A$3000,0)),0)</f>
        <v>0</v>
      </c>
      <c r="J127" s="204">
        <f>IFERROR(INDEX(Lookup!$BI$9:$BI$3000,MATCH($A127,Lookup!$A$9:$A$3000,0)),0)</f>
        <v>0</v>
      </c>
      <c r="K127" s="204">
        <f>IFERROR(INDEX(Lookup!$BH$9:$BH$3000,MATCH($A127,Lookup!$A$9:$A$3000,0)),0)</f>
        <v>0</v>
      </c>
      <c r="L127" s="204">
        <f t="shared" si="5"/>
        <v>0</v>
      </c>
      <c r="O127" s="182">
        <f t="shared" si="7"/>
        <v>0</v>
      </c>
    </row>
    <row r="128" spans="1:15" hidden="1" x14ac:dyDescent="0.2">
      <c r="A128" s="182">
        <f>+'02'!A36</f>
        <v>0</v>
      </c>
      <c r="C128" s="182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D128" s="204">
        <f>IFERROR(INDEX(Lookup!$BG$9:$BG$3000,MATCH($A128,Lookup!$A$9:$A$3000,0)),0)</f>
        <v>0</v>
      </c>
      <c r="E128" s="204">
        <f>IFERROR(INDEX(Lookup!$BF$9:$BF$3000,MATCH($A128,Lookup!$A$9:$A$3000,0)),0)</f>
        <v>0</v>
      </c>
      <c r="F128" s="204">
        <f>IFERROR(INDEX(Lookup!$BE$9:$BE$3000,MATCH($A128,Lookup!$A$9:$A$3000,0)),0)</f>
        <v>0</v>
      </c>
      <c r="G128" s="205"/>
      <c r="H128" s="205"/>
      <c r="I128" s="204">
        <f>IFERROR(INDEX(Lookup!$BJ$9:$BJ$3000,MATCH($A128,Lookup!$A$9:$A$3000,0)),0)</f>
        <v>0</v>
      </c>
      <c r="J128" s="204">
        <f>IFERROR(INDEX(Lookup!$BI$9:$BI$3000,MATCH($A128,Lookup!$A$9:$A$3000,0)),0)</f>
        <v>0</v>
      </c>
      <c r="K128" s="204">
        <f>IFERROR(INDEX(Lookup!$BH$9:$BH$3000,MATCH($A128,Lookup!$A$9:$A$3000,0)),0)</f>
        <v>0</v>
      </c>
      <c r="L128" s="204">
        <f t="shared" si="5"/>
        <v>0</v>
      </c>
      <c r="O128" s="182">
        <f t="shared" si="7"/>
        <v>0</v>
      </c>
    </row>
    <row r="129" spans="1:15" hidden="1" x14ac:dyDescent="0.2">
      <c r="A129" s="182">
        <f>+'02'!A37</f>
        <v>0</v>
      </c>
      <c r="C129" s="182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D129" s="204">
        <f>IFERROR(INDEX(Lookup!$BG$9:$BG$3000,MATCH($A129,Lookup!$A$9:$A$3000,0)),0)</f>
        <v>0</v>
      </c>
      <c r="E129" s="204">
        <f>IFERROR(INDEX(Lookup!$BF$9:$BF$3000,MATCH($A129,Lookup!$A$9:$A$3000,0)),0)</f>
        <v>0</v>
      </c>
      <c r="F129" s="204">
        <f>IFERROR(INDEX(Lookup!$BE$9:$BE$3000,MATCH($A129,Lookup!$A$9:$A$3000,0)),0)</f>
        <v>0</v>
      </c>
      <c r="G129" s="205"/>
      <c r="H129" s="205"/>
      <c r="I129" s="204">
        <f>IFERROR(INDEX(Lookup!$BJ$9:$BJ$3000,MATCH($A129,Lookup!$A$9:$A$3000,0)),0)</f>
        <v>0</v>
      </c>
      <c r="J129" s="204">
        <f>IFERROR(INDEX(Lookup!$BI$9:$BI$3000,MATCH($A129,Lookup!$A$9:$A$3000,0)),0)</f>
        <v>0</v>
      </c>
      <c r="K129" s="204">
        <f>IFERROR(INDEX(Lookup!$BH$9:$BH$3000,MATCH($A129,Lookup!$A$9:$A$3000,0)),0)</f>
        <v>0</v>
      </c>
      <c r="L129" s="204">
        <f t="shared" si="5"/>
        <v>0</v>
      </c>
      <c r="O129" s="182">
        <f t="shared" si="7"/>
        <v>0</v>
      </c>
    </row>
    <row r="130" spans="1:15" hidden="1" x14ac:dyDescent="0.2">
      <c r="A130" s="182">
        <f>+'02'!A38</f>
        <v>0</v>
      </c>
      <c r="C130" s="182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D130" s="204">
        <f>IFERROR(INDEX(Lookup!$BG$9:$BG$3000,MATCH($A130,Lookup!$A$9:$A$3000,0)),0)</f>
        <v>0</v>
      </c>
      <c r="E130" s="204">
        <f>IFERROR(INDEX(Lookup!$BF$9:$BF$3000,MATCH($A130,Lookup!$A$9:$A$3000,0)),0)</f>
        <v>0</v>
      </c>
      <c r="F130" s="204">
        <f>IFERROR(INDEX(Lookup!$BE$9:$BE$3000,MATCH($A130,Lookup!$A$9:$A$3000,0)),0)</f>
        <v>0</v>
      </c>
      <c r="G130" s="205"/>
      <c r="H130" s="205"/>
      <c r="I130" s="204">
        <f>IFERROR(INDEX(Lookup!$BJ$9:$BJ$3000,MATCH($A130,Lookup!$A$9:$A$3000,0)),0)</f>
        <v>0</v>
      </c>
      <c r="J130" s="204">
        <f>IFERROR(INDEX(Lookup!$BI$9:$BI$3000,MATCH($A130,Lookup!$A$9:$A$3000,0)),0)</f>
        <v>0</v>
      </c>
      <c r="K130" s="204">
        <f>IFERROR(INDEX(Lookup!$BH$9:$BH$3000,MATCH($A130,Lookup!$A$9:$A$3000,0)),0)</f>
        <v>0</v>
      </c>
      <c r="L130" s="204">
        <f t="shared" si="5"/>
        <v>0</v>
      </c>
      <c r="O130" s="182">
        <f t="shared" si="7"/>
        <v>0</v>
      </c>
    </row>
    <row r="131" spans="1:15" hidden="1" x14ac:dyDescent="0.2">
      <c r="A131" s="182">
        <f>+'02'!A39</f>
        <v>0</v>
      </c>
      <c r="C131" s="182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D131" s="204">
        <f>IFERROR(INDEX(Lookup!$BG$9:$BG$3000,MATCH($A131,Lookup!$A$9:$A$3000,0)),0)</f>
        <v>0</v>
      </c>
      <c r="E131" s="204">
        <f>IFERROR(INDEX(Lookup!$BF$9:$BF$3000,MATCH($A131,Lookup!$A$9:$A$3000,0)),0)</f>
        <v>0</v>
      </c>
      <c r="F131" s="204">
        <f>IFERROR(INDEX(Lookup!$BE$9:$BE$3000,MATCH($A131,Lookup!$A$9:$A$3000,0)),0)</f>
        <v>0</v>
      </c>
      <c r="G131" s="205"/>
      <c r="H131" s="205"/>
      <c r="I131" s="204">
        <f>IFERROR(INDEX(Lookup!$BJ$9:$BJ$3000,MATCH($A131,Lookup!$A$9:$A$3000,0)),0)</f>
        <v>0</v>
      </c>
      <c r="J131" s="204">
        <f>IFERROR(INDEX(Lookup!$BI$9:$BI$3000,MATCH($A131,Lookup!$A$9:$A$3000,0)),0)</f>
        <v>0</v>
      </c>
      <c r="K131" s="204">
        <f>IFERROR(INDEX(Lookup!$BH$9:$BH$3000,MATCH($A131,Lookup!$A$9:$A$3000,0)),0)</f>
        <v>0</v>
      </c>
      <c r="L131" s="204">
        <f t="shared" si="5"/>
        <v>0</v>
      </c>
      <c r="O131" s="182">
        <f t="shared" si="7"/>
        <v>0</v>
      </c>
    </row>
    <row r="132" spans="1:15" hidden="1" x14ac:dyDescent="0.2">
      <c r="A132" s="182">
        <f>+'02'!A40</f>
        <v>0</v>
      </c>
      <c r="C132" s="18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D132" s="204">
        <f>IFERROR(INDEX(Lookup!$BG$9:$BG$3000,MATCH($A132,Lookup!$A$9:$A$3000,0)),0)</f>
        <v>0</v>
      </c>
      <c r="E132" s="204">
        <f>IFERROR(INDEX(Lookup!$BF$9:$BF$3000,MATCH($A132,Lookup!$A$9:$A$3000,0)),0)</f>
        <v>0</v>
      </c>
      <c r="F132" s="204">
        <f>IFERROR(INDEX(Lookup!$BE$9:$BE$3000,MATCH($A132,Lookup!$A$9:$A$3000,0)),0)</f>
        <v>0</v>
      </c>
      <c r="G132" s="205"/>
      <c r="H132" s="205"/>
      <c r="I132" s="204">
        <f>IFERROR(INDEX(Lookup!$BJ$9:$BJ$3000,MATCH($A132,Lookup!$A$9:$A$3000,0)),0)</f>
        <v>0</v>
      </c>
      <c r="J132" s="204">
        <f>IFERROR(INDEX(Lookup!$BI$9:$BI$3000,MATCH($A132,Lookup!$A$9:$A$3000,0)),0)</f>
        <v>0</v>
      </c>
      <c r="K132" s="204">
        <f>IFERROR(INDEX(Lookup!$BH$9:$BH$3000,MATCH($A132,Lookup!$A$9:$A$3000,0)),0)</f>
        <v>0</v>
      </c>
      <c r="L132" s="204">
        <f t="shared" si="5"/>
        <v>0</v>
      </c>
      <c r="O132" s="182">
        <f t="shared" si="7"/>
        <v>0</v>
      </c>
    </row>
    <row r="133" spans="1:15" hidden="1" x14ac:dyDescent="0.2">
      <c r="A133" s="182">
        <f>+'02'!A41</f>
        <v>0</v>
      </c>
      <c r="C133" s="182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D133" s="204">
        <f>IFERROR(INDEX(Lookup!$BG$9:$BG$3000,MATCH($A133,Lookup!$A$9:$A$3000,0)),0)</f>
        <v>0</v>
      </c>
      <c r="E133" s="204">
        <f>IFERROR(INDEX(Lookup!$BF$9:$BF$3000,MATCH($A133,Lookup!$A$9:$A$3000,0)),0)</f>
        <v>0</v>
      </c>
      <c r="F133" s="204">
        <f>IFERROR(INDEX(Lookup!$BE$9:$BE$3000,MATCH($A133,Lookup!$A$9:$A$3000,0)),0)</f>
        <v>0</v>
      </c>
      <c r="G133" s="205"/>
      <c r="H133" s="205"/>
      <c r="I133" s="204">
        <f>IFERROR(INDEX(Lookup!$BJ$9:$BJ$3000,MATCH($A133,Lookup!$A$9:$A$3000,0)),0)</f>
        <v>0</v>
      </c>
      <c r="J133" s="204">
        <f>IFERROR(INDEX(Lookup!$BI$9:$BI$3000,MATCH($A133,Lookup!$A$9:$A$3000,0)),0)</f>
        <v>0</v>
      </c>
      <c r="K133" s="204">
        <f>IFERROR(INDEX(Lookup!$BH$9:$BH$3000,MATCH($A133,Lookup!$A$9:$A$3000,0)),0)</f>
        <v>0</v>
      </c>
      <c r="L133" s="204">
        <f t="shared" si="5"/>
        <v>0</v>
      </c>
      <c r="O133" s="182">
        <f t="shared" si="7"/>
        <v>0</v>
      </c>
    </row>
    <row r="134" spans="1:15" hidden="1" x14ac:dyDescent="0.2">
      <c r="A134" s="182">
        <f>+'02'!A42</f>
        <v>0</v>
      </c>
      <c r="C134" s="182" t="str">
        <f>IFERROR(LEFT(IFERROR(INDEX(Sheet5!$C$2:$C$1300,MATCH($A134,Sheet5!$A$2:$A$1300,0)),"-"),FIND(",",IFERROR(INDEX(Sheet5!$C$2:$C$1300,MATCH($A134,Sheet5!$A$2:$A$1300,0)),"-"),1)-1),IFERROR(INDEX(Sheet5!$C$2:$C$1300,MATCH($A134,Sheet5!$A$2:$A$1300,0)),"-"))</f>
        <v>-</v>
      </c>
      <c r="D134" s="204">
        <f>IFERROR(INDEX(Lookup!$BG$9:$BG$3000,MATCH($A134,Lookup!$A$9:$A$3000,0)),0)</f>
        <v>0</v>
      </c>
      <c r="E134" s="204">
        <f>IFERROR(INDEX(Lookup!$BF$9:$BF$3000,MATCH($A134,Lookup!$A$9:$A$3000,0)),0)</f>
        <v>0</v>
      </c>
      <c r="F134" s="204">
        <f>IFERROR(INDEX(Lookup!$BE$9:$BE$3000,MATCH($A134,Lookup!$A$9:$A$3000,0)),0)</f>
        <v>0</v>
      </c>
      <c r="G134" s="205"/>
      <c r="H134" s="205"/>
      <c r="I134" s="204">
        <f>IFERROR(INDEX(Lookup!$BJ$9:$BJ$3000,MATCH($A134,Lookup!$A$9:$A$3000,0)),0)</f>
        <v>0</v>
      </c>
      <c r="J134" s="204">
        <f>IFERROR(INDEX(Lookup!$BI$9:$BI$3000,MATCH($A134,Lookup!$A$9:$A$3000,0)),0)</f>
        <v>0</v>
      </c>
      <c r="K134" s="204">
        <f>IFERROR(INDEX(Lookup!$BH$9:$BH$3000,MATCH($A134,Lookup!$A$9:$A$3000,0)),0)</f>
        <v>0</v>
      </c>
      <c r="L134" s="204">
        <f t="shared" si="5"/>
        <v>0</v>
      </c>
      <c r="O134" s="182">
        <f t="shared" si="7"/>
        <v>0</v>
      </c>
    </row>
    <row r="135" spans="1:15" hidden="1" x14ac:dyDescent="0.2">
      <c r="A135" s="182">
        <f>+'02'!A43</f>
        <v>0</v>
      </c>
      <c r="C135" s="182" t="str">
        <f>IFERROR(LEFT(IFERROR(INDEX(Sheet5!$C$2:$C$1300,MATCH($A135,Sheet5!$A$2:$A$1300,0)),"-"),FIND(",",IFERROR(INDEX(Sheet5!$C$2:$C$1300,MATCH($A135,Sheet5!$A$2:$A$1300,0)),"-"),1)-1),IFERROR(INDEX(Sheet5!$C$2:$C$1300,MATCH($A135,Sheet5!$A$2:$A$1300,0)),"-"))</f>
        <v>-</v>
      </c>
      <c r="D135" s="204">
        <f>IFERROR(INDEX(Lookup!$BG$9:$BG$3000,MATCH($A135,Lookup!$A$9:$A$3000,0)),0)</f>
        <v>0</v>
      </c>
      <c r="E135" s="204">
        <f>IFERROR(INDEX(Lookup!$BF$9:$BF$3000,MATCH($A135,Lookup!$A$9:$A$3000,0)),0)</f>
        <v>0</v>
      </c>
      <c r="F135" s="204">
        <f>IFERROR(INDEX(Lookup!$BE$9:$BE$3000,MATCH($A135,Lookup!$A$9:$A$3000,0)),0)</f>
        <v>0</v>
      </c>
      <c r="G135" s="205"/>
      <c r="H135" s="205"/>
      <c r="I135" s="204">
        <f>IFERROR(INDEX(Lookup!$BJ$9:$BJ$3000,MATCH($A135,Lookup!$A$9:$A$3000,0)),0)</f>
        <v>0</v>
      </c>
      <c r="J135" s="204">
        <f>IFERROR(INDEX(Lookup!$BI$9:$BI$3000,MATCH($A135,Lookup!$A$9:$A$3000,0)),0)</f>
        <v>0</v>
      </c>
      <c r="K135" s="204">
        <f>IFERROR(INDEX(Lookup!$BH$9:$BH$3000,MATCH($A135,Lookup!$A$9:$A$3000,0)),0)</f>
        <v>0</v>
      </c>
      <c r="L135" s="204">
        <f t="shared" si="5"/>
        <v>0</v>
      </c>
      <c r="O135" s="182">
        <f t="shared" si="7"/>
        <v>0</v>
      </c>
    </row>
    <row r="136" spans="1:15" hidden="1" x14ac:dyDescent="0.2">
      <c r="A136" s="182">
        <f>+'02'!A44</f>
        <v>0</v>
      </c>
      <c r="C136" s="182" t="str">
        <f>IFERROR(LEFT(IFERROR(INDEX(Sheet5!$C$2:$C$1300,MATCH($A136,Sheet5!$A$2:$A$1300,0)),"-"),FIND(",",IFERROR(INDEX(Sheet5!$C$2:$C$1300,MATCH($A136,Sheet5!$A$2:$A$1300,0)),"-"),1)-1),IFERROR(INDEX(Sheet5!$C$2:$C$1300,MATCH($A136,Sheet5!$A$2:$A$1300,0)),"-"))</f>
        <v>-</v>
      </c>
      <c r="D136" s="204">
        <f>IFERROR(INDEX(Lookup!$BG$9:$BG$3000,MATCH($A136,Lookup!$A$9:$A$3000,0)),0)</f>
        <v>0</v>
      </c>
      <c r="E136" s="204">
        <f>IFERROR(INDEX(Lookup!$BF$9:$BF$3000,MATCH($A136,Lookup!$A$9:$A$3000,0)),0)</f>
        <v>0</v>
      </c>
      <c r="F136" s="204">
        <f>IFERROR(INDEX(Lookup!$BE$9:$BE$3000,MATCH($A136,Lookup!$A$9:$A$3000,0)),0)</f>
        <v>0</v>
      </c>
      <c r="G136" s="205"/>
      <c r="H136" s="205"/>
      <c r="I136" s="204">
        <f>IFERROR(INDEX(Lookup!$BJ$9:$BJ$3000,MATCH($A136,Lookup!$A$9:$A$3000,0)),0)</f>
        <v>0</v>
      </c>
      <c r="J136" s="204">
        <f>IFERROR(INDEX(Lookup!$BI$9:$BI$3000,MATCH($A136,Lookup!$A$9:$A$3000,0)),0)</f>
        <v>0</v>
      </c>
      <c r="K136" s="204">
        <f>IFERROR(INDEX(Lookup!$BH$9:$BH$3000,MATCH($A136,Lookup!$A$9:$A$3000,0)),0)</f>
        <v>0</v>
      </c>
      <c r="L136" s="204">
        <f t="shared" si="5"/>
        <v>0</v>
      </c>
      <c r="O136" s="182">
        <f t="shared" si="7"/>
        <v>0</v>
      </c>
    </row>
    <row r="137" spans="1:15" hidden="1" x14ac:dyDescent="0.2">
      <c r="A137" s="182">
        <f>+'02'!A45</f>
        <v>0</v>
      </c>
      <c r="C137" s="182" t="str">
        <f>IFERROR(LEFT(IFERROR(INDEX(Sheet5!$C$2:$C$1300,MATCH($A137,Sheet5!$A$2:$A$1300,0)),"-"),FIND(",",IFERROR(INDEX(Sheet5!$C$2:$C$1300,MATCH($A137,Sheet5!$A$2:$A$1300,0)),"-"),1)-1),IFERROR(INDEX(Sheet5!$C$2:$C$1300,MATCH($A137,Sheet5!$A$2:$A$1300,0)),"-"))</f>
        <v>-</v>
      </c>
      <c r="D137" s="204">
        <f>IFERROR(INDEX(Lookup!$BG$9:$BG$3000,MATCH($A137,Lookup!$A$9:$A$3000,0)),0)</f>
        <v>0</v>
      </c>
      <c r="E137" s="204">
        <f>IFERROR(INDEX(Lookup!$BF$9:$BF$3000,MATCH($A137,Lookup!$A$9:$A$3000,0)),0)</f>
        <v>0</v>
      </c>
      <c r="F137" s="204">
        <f>IFERROR(INDEX(Lookup!$BE$9:$BE$3000,MATCH($A137,Lookup!$A$9:$A$3000,0)),0)</f>
        <v>0</v>
      </c>
      <c r="G137" s="205"/>
      <c r="H137" s="205"/>
      <c r="I137" s="204">
        <f>IFERROR(INDEX(Lookup!$BJ$9:$BJ$3000,MATCH($A137,Lookup!$A$9:$A$3000,0)),0)</f>
        <v>0</v>
      </c>
      <c r="J137" s="204">
        <f>IFERROR(INDEX(Lookup!$BI$9:$BI$3000,MATCH($A137,Lookup!$A$9:$A$3000,0)),0)</f>
        <v>0</v>
      </c>
      <c r="K137" s="204">
        <f>IFERROR(INDEX(Lookup!$BH$9:$BH$3000,MATCH($A137,Lookup!$A$9:$A$3000,0)),0)</f>
        <v>0</v>
      </c>
      <c r="L137" s="204">
        <f t="shared" si="5"/>
        <v>0</v>
      </c>
      <c r="O137" s="182">
        <f t="shared" si="7"/>
        <v>0</v>
      </c>
    </row>
    <row r="138" spans="1:15" hidden="1" x14ac:dyDescent="0.2">
      <c r="A138" s="182">
        <f>+'02'!A46</f>
        <v>0</v>
      </c>
      <c r="C138" s="182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>-</v>
      </c>
      <c r="D138" s="204">
        <f>IFERROR(INDEX(Lookup!$BG$9:$BG$3000,MATCH($A138,Lookup!$A$9:$A$3000,0)),0)</f>
        <v>0</v>
      </c>
      <c r="E138" s="204">
        <f>IFERROR(INDEX(Lookup!$BF$9:$BF$3000,MATCH($A138,Lookup!$A$9:$A$3000,0)),0)</f>
        <v>0</v>
      </c>
      <c r="F138" s="204">
        <f>IFERROR(INDEX(Lookup!$BE$9:$BE$3000,MATCH($A138,Lookup!$A$9:$A$3000,0)),0)</f>
        <v>0</v>
      </c>
      <c r="G138" s="205"/>
      <c r="H138" s="205"/>
      <c r="I138" s="204">
        <f>IFERROR(INDEX(Lookup!$BJ$9:$BJ$3000,MATCH($A138,Lookup!$A$9:$A$3000,0)),0)</f>
        <v>0</v>
      </c>
      <c r="J138" s="204">
        <f>IFERROR(INDEX(Lookup!$BI$9:$BI$3000,MATCH($A138,Lookup!$A$9:$A$3000,0)),0)</f>
        <v>0</v>
      </c>
      <c r="K138" s="204">
        <f>IFERROR(INDEX(Lookup!$BH$9:$BH$3000,MATCH($A138,Lookup!$A$9:$A$3000,0)),0)</f>
        <v>0</v>
      </c>
      <c r="L138" s="204">
        <f t="shared" si="5"/>
        <v>0</v>
      </c>
      <c r="O138" s="182">
        <f t="shared" si="7"/>
        <v>0</v>
      </c>
    </row>
    <row r="139" spans="1:15" hidden="1" x14ac:dyDescent="0.2">
      <c r="A139" s="182">
        <f>+'02'!A47</f>
        <v>0</v>
      </c>
      <c r="C139" s="182" t="str">
        <f>IFERROR(LEFT(IFERROR(INDEX(Sheet5!$C$2:$C$1300,MATCH($A139,Sheet5!$A$2:$A$1300,0)),"-"),FIND(",",IFERROR(INDEX(Sheet5!$C$2:$C$1300,MATCH($A139,Sheet5!$A$2:$A$1300,0)),"-"),1)-1),IFERROR(INDEX(Sheet5!$C$2:$C$1300,MATCH($A139,Sheet5!$A$2:$A$1300,0)),"-"))</f>
        <v>-</v>
      </c>
      <c r="D139" s="204">
        <f>IFERROR(INDEX(Lookup!$BG$9:$BG$3000,MATCH($A139,Lookup!$A$9:$A$3000,0)),0)</f>
        <v>0</v>
      </c>
      <c r="E139" s="204">
        <f>IFERROR(INDEX(Lookup!$BF$9:$BF$3000,MATCH($A139,Lookup!$A$9:$A$3000,0)),0)</f>
        <v>0</v>
      </c>
      <c r="F139" s="204">
        <f>IFERROR(INDEX(Lookup!$BE$9:$BE$3000,MATCH($A139,Lookup!$A$9:$A$3000,0)),0)</f>
        <v>0</v>
      </c>
      <c r="G139" s="205"/>
      <c r="H139" s="205"/>
      <c r="I139" s="204">
        <f>IFERROR(INDEX(Lookup!$BJ$9:$BJ$3000,MATCH($A139,Lookup!$A$9:$A$3000,0)),0)</f>
        <v>0</v>
      </c>
      <c r="J139" s="204">
        <f>IFERROR(INDEX(Lookup!$BI$9:$BI$3000,MATCH($A139,Lookup!$A$9:$A$3000,0)),0)</f>
        <v>0</v>
      </c>
      <c r="K139" s="204">
        <f>IFERROR(INDEX(Lookup!$BH$9:$BH$3000,MATCH($A139,Lookup!$A$9:$A$3000,0)),0)</f>
        <v>0</v>
      </c>
      <c r="L139" s="204">
        <f t="shared" si="5"/>
        <v>0</v>
      </c>
      <c r="O139" s="182">
        <f t="shared" si="7"/>
        <v>0</v>
      </c>
    </row>
    <row r="140" spans="1:15" hidden="1" x14ac:dyDescent="0.2">
      <c r="A140" s="182">
        <f>+'02'!A48</f>
        <v>0</v>
      </c>
      <c r="C140" s="182" t="str">
        <f>IFERROR(LEFT(IFERROR(INDEX(Sheet5!$C$2:$C$1300,MATCH($A140,Sheet5!$A$2:$A$1300,0)),"-"),FIND(",",IFERROR(INDEX(Sheet5!$C$2:$C$1300,MATCH($A140,Sheet5!$A$2:$A$1300,0)),"-"),1)-1),IFERROR(INDEX(Sheet5!$C$2:$C$1300,MATCH($A140,Sheet5!$A$2:$A$1300,0)),"-"))</f>
        <v>-</v>
      </c>
      <c r="D140" s="204">
        <f>IFERROR(INDEX(Lookup!$BG$9:$BG$3000,MATCH($A140,Lookup!$A$9:$A$3000,0)),0)</f>
        <v>0</v>
      </c>
      <c r="E140" s="204">
        <f>IFERROR(INDEX(Lookup!$BF$9:$BF$3000,MATCH($A140,Lookup!$A$9:$A$3000,0)),0)</f>
        <v>0</v>
      </c>
      <c r="F140" s="204">
        <f>IFERROR(INDEX(Lookup!$BE$9:$BE$3000,MATCH($A140,Lookup!$A$9:$A$3000,0)),0)</f>
        <v>0</v>
      </c>
      <c r="G140" s="205"/>
      <c r="H140" s="205"/>
      <c r="I140" s="204">
        <f>IFERROR(INDEX(Lookup!$BJ$9:$BJ$3000,MATCH($A140,Lookup!$A$9:$A$3000,0)),0)</f>
        <v>0</v>
      </c>
      <c r="J140" s="204">
        <f>IFERROR(INDEX(Lookup!$BI$9:$BI$3000,MATCH($A140,Lookup!$A$9:$A$3000,0)),0)</f>
        <v>0</v>
      </c>
      <c r="K140" s="204">
        <f>IFERROR(INDEX(Lookup!$BH$9:$BH$3000,MATCH($A140,Lookup!$A$9:$A$3000,0)),0)</f>
        <v>0</v>
      </c>
      <c r="L140" s="204">
        <f t="shared" si="5"/>
        <v>0</v>
      </c>
      <c r="O140" s="182">
        <f t="shared" si="7"/>
        <v>0</v>
      </c>
    </row>
    <row r="141" spans="1:15" hidden="1" x14ac:dyDescent="0.2">
      <c r="A141" s="182">
        <f>+'02'!A49</f>
        <v>0</v>
      </c>
      <c r="C141" s="182" t="str">
        <f>IFERROR(LEFT(IFERROR(INDEX(Sheet5!$C$2:$C$1300,MATCH($A141,Sheet5!$A$2:$A$1300,0)),"-"),FIND(",",IFERROR(INDEX(Sheet5!$C$2:$C$1300,MATCH($A141,Sheet5!$A$2:$A$1300,0)),"-"),1)-1),IFERROR(INDEX(Sheet5!$C$2:$C$1300,MATCH($A141,Sheet5!$A$2:$A$1300,0)),"-"))</f>
        <v>-</v>
      </c>
      <c r="D141" s="204">
        <f>IFERROR(INDEX(Lookup!$BG$9:$BG$3000,MATCH($A141,Lookup!$A$9:$A$3000,0)),0)</f>
        <v>0</v>
      </c>
      <c r="E141" s="204">
        <f>IFERROR(INDEX(Lookup!$BF$9:$BF$3000,MATCH($A141,Lookup!$A$9:$A$3000,0)),0)</f>
        <v>0</v>
      </c>
      <c r="F141" s="204">
        <f>IFERROR(INDEX(Lookup!$BE$9:$BE$3000,MATCH($A141,Lookup!$A$9:$A$3000,0)),0)</f>
        <v>0</v>
      </c>
      <c r="G141" s="205"/>
      <c r="H141" s="205"/>
      <c r="I141" s="204">
        <f>IFERROR(INDEX(Lookup!$BJ$9:$BJ$3000,MATCH($A141,Lookup!$A$9:$A$3000,0)),0)</f>
        <v>0</v>
      </c>
      <c r="J141" s="204">
        <f>IFERROR(INDEX(Lookup!$BI$9:$BI$3000,MATCH($A141,Lookup!$A$9:$A$3000,0)),0)</f>
        <v>0</v>
      </c>
      <c r="K141" s="204">
        <f>IFERROR(INDEX(Lookup!$BH$9:$BH$3000,MATCH($A141,Lookup!$A$9:$A$3000,0)),0)</f>
        <v>0</v>
      </c>
      <c r="L141" s="204">
        <f t="shared" si="5"/>
        <v>0</v>
      </c>
      <c r="O141" s="182">
        <f t="shared" si="7"/>
        <v>0</v>
      </c>
    </row>
    <row r="142" spans="1:15" hidden="1" x14ac:dyDescent="0.2">
      <c r="A142" s="182">
        <f>+'02'!A50</f>
        <v>0</v>
      </c>
      <c r="C142" s="182" t="str">
        <f>IFERROR(LEFT(IFERROR(INDEX(Sheet5!$C$2:$C$1300,MATCH($A142,Sheet5!$A$2:$A$1300,0)),"-"),FIND(",",IFERROR(INDEX(Sheet5!$C$2:$C$1300,MATCH($A142,Sheet5!$A$2:$A$1300,0)),"-"),1)-1),IFERROR(INDEX(Sheet5!$C$2:$C$1300,MATCH($A142,Sheet5!$A$2:$A$1300,0)),"-"))</f>
        <v>-</v>
      </c>
      <c r="D142" s="204">
        <f>IFERROR(INDEX(Lookup!$BG$9:$BG$3000,MATCH($A142,Lookup!$A$9:$A$3000,0)),0)</f>
        <v>0</v>
      </c>
      <c r="E142" s="204">
        <f>IFERROR(INDEX(Lookup!$BF$9:$BF$3000,MATCH($A142,Lookup!$A$9:$A$3000,0)),0)</f>
        <v>0</v>
      </c>
      <c r="F142" s="204">
        <f>IFERROR(INDEX(Lookup!$BE$9:$BE$3000,MATCH($A142,Lookup!$A$9:$A$3000,0)),0)</f>
        <v>0</v>
      </c>
      <c r="G142" s="205"/>
      <c r="H142" s="205"/>
      <c r="I142" s="204">
        <f>IFERROR(INDEX(Lookup!$BJ$9:$BJ$3000,MATCH($A142,Lookup!$A$9:$A$3000,0)),0)</f>
        <v>0</v>
      </c>
      <c r="J142" s="204">
        <f>IFERROR(INDEX(Lookup!$BI$9:$BI$3000,MATCH($A142,Lookup!$A$9:$A$3000,0)),0)</f>
        <v>0</v>
      </c>
      <c r="K142" s="204">
        <f>IFERROR(INDEX(Lookup!$BH$9:$BH$3000,MATCH($A142,Lookup!$A$9:$A$3000,0)),0)</f>
        <v>0</v>
      </c>
      <c r="L142" s="204">
        <f t="shared" si="5"/>
        <v>0</v>
      </c>
      <c r="O142" s="182">
        <f t="shared" si="7"/>
        <v>0</v>
      </c>
    </row>
    <row r="143" spans="1:15" hidden="1" x14ac:dyDescent="0.2">
      <c r="A143" s="182">
        <f>+'02'!A51</f>
        <v>0</v>
      </c>
      <c r="C143" s="182" t="str">
        <f>IFERROR(LEFT(IFERROR(INDEX(Sheet5!$C$2:$C$1300,MATCH($A143,Sheet5!$A$2:$A$1300,0)),"-"),FIND(",",IFERROR(INDEX(Sheet5!$C$2:$C$1300,MATCH($A143,Sheet5!$A$2:$A$1300,0)),"-"),1)-1),IFERROR(INDEX(Sheet5!$C$2:$C$1300,MATCH($A143,Sheet5!$A$2:$A$1300,0)),"-"))</f>
        <v>-</v>
      </c>
      <c r="D143" s="204">
        <f>IFERROR(INDEX(Lookup!$BG$9:$BG$3000,MATCH($A143,Lookup!$A$9:$A$3000,0)),0)</f>
        <v>0</v>
      </c>
      <c r="E143" s="204">
        <f>IFERROR(INDEX(Lookup!$BF$9:$BF$3000,MATCH($A143,Lookup!$A$9:$A$3000,0)),0)</f>
        <v>0</v>
      </c>
      <c r="F143" s="204">
        <f>IFERROR(INDEX(Lookup!$BE$9:$BE$3000,MATCH($A143,Lookup!$A$9:$A$3000,0)),0)</f>
        <v>0</v>
      </c>
      <c r="G143" s="205"/>
      <c r="H143" s="205"/>
      <c r="I143" s="204">
        <f>IFERROR(INDEX(Lookup!$BJ$9:$BJ$3000,MATCH($A143,Lookup!$A$9:$A$3000,0)),0)</f>
        <v>0</v>
      </c>
      <c r="J143" s="204">
        <f>IFERROR(INDEX(Lookup!$BI$9:$BI$3000,MATCH($A143,Lookup!$A$9:$A$3000,0)),0)</f>
        <v>0</v>
      </c>
      <c r="K143" s="204">
        <f>IFERROR(INDEX(Lookup!$BH$9:$BH$3000,MATCH($A143,Lookup!$A$9:$A$3000,0)),0)</f>
        <v>0</v>
      </c>
      <c r="L143" s="204">
        <f t="shared" si="5"/>
        <v>0</v>
      </c>
      <c r="O143" s="182">
        <f t="shared" si="7"/>
        <v>0</v>
      </c>
    </row>
    <row r="144" spans="1:15" hidden="1" x14ac:dyDescent="0.2">
      <c r="A144" s="182">
        <f>+'02'!A52</f>
        <v>0</v>
      </c>
      <c r="C144" s="182" t="str">
        <f>IFERROR(LEFT(IFERROR(INDEX(Sheet5!$C$2:$C$1300,MATCH($A144,Sheet5!$A$2:$A$1300,0)),"-"),FIND(",",IFERROR(INDEX(Sheet5!$C$2:$C$1300,MATCH($A144,Sheet5!$A$2:$A$1300,0)),"-"),1)-1),IFERROR(INDEX(Sheet5!$C$2:$C$1300,MATCH($A144,Sheet5!$A$2:$A$1300,0)),"-"))</f>
        <v>-</v>
      </c>
      <c r="D144" s="204">
        <f>IFERROR(INDEX(Lookup!$BG$9:$BG$3000,MATCH($A144,Lookup!$A$9:$A$3000,0)),0)</f>
        <v>0</v>
      </c>
      <c r="E144" s="204">
        <f>IFERROR(INDEX(Lookup!$BF$9:$BF$3000,MATCH($A144,Lookup!$A$9:$A$3000,0)),0)</f>
        <v>0</v>
      </c>
      <c r="F144" s="204">
        <f>IFERROR(INDEX(Lookup!$BE$9:$BE$3000,MATCH($A144,Lookup!$A$9:$A$3000,0)),0)</f>
        <v>0</v>
      </c>
      <c r="G144" s="205"/>
      <c r="H144" s="205"/>
      <c r="I144" s="204">
        <f>IFERROR(INDEX(Lookup!$BJ$9:$BJ$3000,MATCH($A144,Lookup!$A$9:$A$3000,0)),0)</f>
        <v>0</v>
      </c>
      <c r="J144" s="204">
        <f>IFERROR(INDEX(Lookup!$BI$9:$BI$3000,MATCH($A144,Lookup!$A$9:$A$3000,0)),0)</f>
        <v>0</v>
      </c>
      <c r="K144" s="204">
        <f>IFERROR(INDEX(Lookup!$BH$9:$BH$3000,MATCH($A144,Lookup!$A$9:$A$3000,0)),0)</f>
        <v>0</v>
      </c>
      <c r="L144" s="204">
        <f t="shared" si="5"/>
        <v>0</v>
      </c>
      <c r="O144" s="182">
        <f t="shared" si="7"/>
        <v>0</v>
      </c>
    </row>
    <row r="145" spans="1:15" hidden="1" x14ac:dyDescent="0.2">
      <c r="A145" s="182">
        <f>+'02'!A53</f>
        <v>0</v>
      </c>
      <c r="C145" s="182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>-</v>
      </c>
      <c r="D145" s="204">
        <f>IFERROR(INDEX(Lookup!$BG$9:$BG$3000,MATCH($A145,Lookup!$A$9:$A$3000,0)),0)</f>
        <v>0</v>
      </c>
      <c r="E145" s="204">
        <f>IFERROR(INDEX(Lookup!$BF$9:$BF$3000,MATCH($A145,Lookup!$A$9:$A$3000,0)),0)</f>
        <v>0</v>
      </c>
      <c r="F145" s="204">
        <f>IFERROR(INDEX(Lookup!$BE$9:$BE$3000,MATCH($A145,Lookup!$A$9:$A$3000,0)),0)</f>
        <v>0</v>
      </c>
      <c r="G145" s="205"/>
      <c r="H145" s="205"/>
      <c r="I145" s="204">
        <f>IFERROR(INDEX(Lookup!$BJ$9:$BJ$3000,MATCH($A145,Lookup!$A$9:$A$3000,0)),0)</f>
        <v>0</v>
      </c>
      <c r="J145" s="204">
        <f>IFERROR(INDEX(Lookup!$BI$9:$BI$3000,MATCH($A145,Lookup!$A$9:$A$3000,0)),0)</f>
        <v>0</v>
      </c>
      <c r="K145" s="204">
        <f>IFERROR(INDEX(Lookup!$BH$9:$BH$3000,MATCH($A145,Lookup!$A$9:$A$3000,0)),0)</f>
        <v>0</v>
      </c>
      <c r="L145" s="204">
        <f t="shared" si="5"/>
        <v>0</v>
      </c>
      <c r="O145" s="182">
        <f t="shared" si="7"/>
        <v>0</v>
      </c>
    </row>
    <row r="146" spans="1:15" hidden="1" x14ac:dyDescent="0.2">
      <c r="A146" s="182">
        <f>+'02'!A54</f>
        <v>0</v>
      </c>
      <c r="C146" s="182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>-</v>
      </c>
      <c r="D146" s="204">
        <f>IFERROR(INDEX(Lookup!$BG$9:$BG$3000,MATCH($A146,Lookup!$A$9:$A$3000,0)),0)</f>
        <v>0</v>
      </c>
      <c r="E146" s="204">
        <f>IFERROR(INDEX(Lookup!$BF$9:$BF$3000,MATCH($A146,Lookup!$A$9:$A$3000,0)),0)</f>
        <v>0</v>
      </c>
      <c r="F146" s="204">
        <f>IFERROR(INDEX(Lookup!$BE$9:$BE$3000,MATCH($A146,Lookup!$A$9:$A$3000,0)),0)</f>
        <v>0</v>
      </c>
      <c r="G146" s="205"/>
      <c r="H146" s="205"/>
      <c r="I146" s="204">
        <f>IFERROR(INDEX(Lookup!$BJ$9:$BJ$3000,MATCH($A146,Lookup!$A$9:$A$3000,0)),0)</f>
        <v>0</v>
      </c>
      <c r="J146" s="204">
        <f>IFERROR(INDEX(Lookup!$BI$9:$BI$3000,MATCH($A146,Lookup!$A$9:$A$3000,0)),0)</f>
        <v>0</v>
      </c>
      <c r="K146" s="204">
        <f>IFERROR(INDEX(Lookup!$BH$9:$BH$3000,MATCH($A146,Lookup!$A$9:$A$3000,0)),0)</f>
        <v>0</v>
      </c>
      <c r="L146" s="204">
        <f t="shared" si="5"/>
        <v>0</v>
      </c>
      <c r="O146" s="182">
        <f t="shared" si="7"/>
        <v>0</v>
      </c>
    </row>
    <row r="147" spans="1:15" hidden="1" x14ac:dyDescent="0.2">
      <c r="A147" s="182">
        <f>+'02'!A55</f>
        <v>0</v>
      </c>
      <c r="C147" s="182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>-</v>
      </c>
      <c r="D147" s="204">
        <f>IFERROR(INDEX(Lookup!$BG$9:$BG$3000,MATCH($A147,Lookup!$A$9:$A$3000,0)),0)</f>
        <v>0</v>
      </c>
      <c r="E147" s="204">
        <f>IFERROR(INDEX(Lookup!$BF$9:$BF$3000,MATCH($A147,Lookup!$A$9:$A$3000,0)),0)</f>
        <v>0</v>
      </c>
      <c r="F147" s="204">
        <f>IFERROR(INDEX(Lookup!$BE$9:$BE$3000,MATCH($A147,Lookup!$A$9:$A$3000,0)),0)</f>
        <v>0</v>
      </c>
      <c r="G147" s="205"/>
      <c r="H147" s="205"/>
      <c r="I147" s="204">
        <f>IFERROR(INDEX(Lookup!$BJ$9:$BJ$3000,MATCH($A147,Lookup!$A$9:$A$3000,0)),0)</f>
        <v>0</v>
      </c>
      <c r="J147" s="204">
        <f>IFERROR(INDEX(Lookup!$BI$9:$BI$3000,MATCH($A147,Lookup!$A$9:$A$3000,0)),0)</f>
        <v>0</v>
      </c>
      <c r="K147" s="204">
        <f>IFERROR(INDEX(Lookup!$BH$9:$BH$3000,MATCH($A147,Lookup!$A$9:$A$3000,0)),0)</f>
        <v>0</v>
      </c>
      <c r="L147" s="204">
        <f t="shared" si="5"/>
        <v>0</v>
      </c>
      <c r="O147" s="182">
        <f t="shared" si="7"/>
        <v>0</v>
      </c>
    </row>
    <row r="148" spans="1:15" hidden="1" x14ac:dyDescent="0.2">
      <c r="A148" s="182">
        <f>+'02'!A56</f>
        <v>0</v>
      </c>
      <c r="C148" s="182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>-</v>
      </c>
      <c r="D148" s="204">
        <f>IFERROR(INDEX(Lookup!$BG$9:$BG$3000,MATCH($A148,Lookup!$A$9:$A$3000,0)),0)</f>
        <v>0</v>
      </c>
      <c r="E148" s="204">
        <f>IFERROR(INDEX(Lookup!$BF$9:$BF$3000,MATCH($A148,Lookup!$A$9:$A$3000,0)),0)</f>
        <v>0</v>
      </c>
      <c r="F148" s="204">
        <f>IFERROR(INDEX(Lookup!$BE$9:$BE$3000,MATCH($A148,Lookup!$A$9:$A$3000,0)),0)</f>
        <v>0</v>
      </c>
      <c r="G148" s="205"/>
      <c r="H148" s="205"/>
      <c r="I148" s="204">
        <f>IFERROR(INDEX(Lookup!$BJ$9:$BJ$3000,MATCH($A148,Lookup!$A$9:$A$3000,0)),0)</f>
        <v>0</v>
      </c>
      <c r="J148" s="204">
        <f>IFERROR(INDEX(Lookup!$BI$9:$BI$3000,MATCH($A148,Lookup!$A$9:$A$3000,0)),0)</f>
        <v>0</v>
      </c>
      <c r="K148" s="204">
        <f>IFERROR(INDEX(Lookup!$BH$9:$BH$3000,MATCH($A148,Lookup!$A$9:$A$3000,0)),0)</f>
        <v>0</v>
      </c>
      <c r="L148" s="204">
        <f t="shared" si="5"/>
        <v>0</v>
      </c>
      <c r="O148" s="182">
        <f t="shared" si="7"/>
        <v>0</v>
      </c>
    </row>
    <row r="149" spans="1:15" hidden="1" x14ac:dyDescent="0.2">
      <c r="A149" s="182">
        <f>+'02'!A57</f>
        <v>0</v>
      </c>
      <c r="C149" s="182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>-</v>
      </c>
      <c r="D149" s="204">
        <f>IFERROR(INDEX(Lookup!$BG$9:$BG$3000,MATCH($A149,Lookup!$A$9:$A$3000,0)),0)</f>
        <v>0</v>
      </c>
      <c r="E149" s="204">
        <f>IFERROR(INDEX(Lookup!$BF$9:$BF$3000,MATCH($A149,Lookup!$A$9:$A$3000,0)),0)</f>
        <v>0</v>
      </c>
      <c r="F149" s="204">
        <f>IFERROR(INDEX(Lookup!$BE$9:$BE$3000,MATCH($A149,Lookup!$A$9:$A$3000,0)),0)</f>
        <v>0</v>
      </c>
      <c r="G149" s="205"/>
      <c r="H149" s="205"/>
      <c r="I149" s="204">
        <f>IFERROR(INDEX(Lookup!$BJ$9:$BJ$3000,MATCH($A149,Lookup!$A$9:$A$3000,0)),0)</f>
        <v>0</v>
      </c>
      <c r="J149" s="204">
        <f>IFERROR(INDEX(Lookup!$BI$9:$BI$3000,MATCH($A149,Lookup!$A$9:$A$3000,0)),0)</f>
        <v>0</v>
      </c>
      <c r="K149" s="204">
        <f>IFERROR(INDEX(Lookup!$BH$9:$BH$3000,MATCH($A149,Lookup!$A$9:$A$3000,0)),0)</f>
        <v>0</v>
      </c>
      <c r="L149" s="204">
        <f t="shared" si="5"/>
        <v>0</v>
      </c>
      <c r="O149" s="182">
        <f t="shared" si="7"/>
        <v>0</v>
      </c>
    </row>
    <row r="150" spans="1:15" hidden="1" x14ac:dyDescent="0.2">
      <c r="A150" s="182">
        <f>+'02'!A58</f>
        <v>0</v>
      </c>
      <c r="C150" s="182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>-</v>
      </c>
      <c r="D150" s="204">
        <f>IFERROR(INDEX(Lookup!$BG$9:$BG$3000,MATCH($A150,Lookup!$A$9:$A$3000,0)),0)</f>
        <v>0</v>
      </c>
      <c r="E150" s="204">
        <f>IFERROR(INDEX(Lookup!$BF$9:$BF$3000,MATCH($A150,Lookup!$A$9:$A$3000,0)),0)</f>
        <v>0</v>
      </c>
      <c r="F150" s="204">
        <f>IFERROR(INDEX(Lookup!$BE$9:$BE$3000,MATCH($A150,Lookup!$A$9:$A$3000,0)),0)</f>
        <v>0</v>
      </c>
      <c r="G150" s="205"/>
      <c r="H150" s="205"/>
      <c r="I150" s="204">
        <f>IFERROR(INDEX(Lookup!$BJ$9:$BJ$3000,MATCH($A150,Lookup!$A$9:$A$3000,0)),0)</f>
        <v>0</v>
      </c>
      <c r="J150" s="204">
        <f>IFERROR(INDEX(Lookup!$BI$9:$BI$3000,MATCH($A150,Lookup!$A$9:$A$3000,0)),0)</f>
        <v>0</v>
      </c>
      <c r="K150" s="204">
        <f>IFERROR(INDEX(Lookup!$BH$9:$BH$3000,MATCH($A150,Lookup!$A$9:$A$3000,0)),0)</f>
        <v>0</v>
      </c>
      <c r="L150" s="204">
        <f t="shared" si="5"/>
        <v>0</v>
      </c>
      <c r="O150" s="182">
        <f t="shared" si="7"/>
        <v>0</v>
      </c>
    </row>
    <row r="151" spans="1:15" hidden="1" x14ac:dyDescent="0.2">
      <c r="A151" s="182">
        <f>+'02'!A59</f>
        <v>0</v>
      </c>
      <c r="C151" s="182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>-</v>
      </c>
      <c r="D151" s="204">
        <f>IFERROR(INDEX(Lookup!$BG$9:$BG$3000,MATCH($A151,Lookup!$A$9:$A$3000,0)),0)</f>
        <v>0</v>
      </c>
      <c r="E151" s="204">
        <f>IFERROR(INDEX(Lookup!$BF$9:$BF$3000,MATCH($A151,Lookup!$A$9:$A$3000,0)),0)</f>
        <v>0</v>
      </c>
      <c r="F151" s="204">
        <f>IFERROR(INDEX(Lookup!$BE$9:$BE$3000,MATCH($A151,Lookup!$A$9:$A$3000,0)),0)</f>
        <v>0</v>
      </c>
      <c r="G151" s="205"/>
      <c r="H151" s="205"/>
      <c r="I151" s="204">
        <f>IFERROR(INDEX(Lookup!$BJ$9:$BJ$3000,MATCH($A151,Lookup!$A$9:$A$3000,0)),0)</f>
        <v>0</v>
      </c>
      <c r="J151" s="204">
        <f>IFERROR(INDEX(Lookup!$BI$9:$BI$3000,MATCH($A151,Lookup!$A$9:$A$3000,0)),0)</f>
        <v>0</v>
      </c>
      <c r="K151" s="204">
        <f>IFERROR(INDEX(Lookup!$BH$9:$BH$3000,MATCH($A151,Lookup!$A$9:$A$3000,0)),0)</f>
        <v>0</v>
      </c>
      <c r="L151" s="204">
        <f t="shared" si="5"/>
        <v>0</v>
      </c>
      <c r="O151" s="182">
        <f t="shared" si="7"/>
        <v>0</v>
      </c>
    </row>
    <row r="152" spans="1:15" hidden="1" x14ac:dyDescent="0.2">
      <c r="A152" s="182">
        <f>+'02'!A60</f>
        <v>0</v>
      </c>
      <c r="C152" s="18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>-</v>
      </c>
      <c r="D152" s="204">
        <f>IFERROR(INDEX(Lookup!$BG$9:$BG$3000,MATCH($A152,Lookup!$A$9:$A$3000,0)),0)</f>
        <v>0</v>
      </c>
      <c r="E152" s="204">
        <f>IFERROR(INDEX(Lookup!$BF$9:$BF$3000,MATCH($A152,Lookup!$A$9:$A$3000,0)),0)</f>
        <v>0</v>
      </c>
      <c r="F152" s="204">
        <f>IFERROR(INDEX(Lookup!$BE$9:$BE$3000,MATCH($A152,Lookup!$A$9:$A$3000,0)),0)</f>
        <v>0</v>
      </c>
      <c r="G152" s="205"/>
      <c r="H152" s="205"/>
      <c r="I152" s="204">
        <f>IFERROR(INDEX(Lookup!$BJ$9:$BJ$3000,MATCH($A152,Lookup!$A$9:$A$3000,0)),0)</f>
        <v>0</v>
      </c>
      <c r="J152" s="204">
        <f>IFERROR(INDEX(Lookup!$BI$9:$BI$3000,MATCH($A152,Lookup!$A$9:$A$3000,0)),0)</f>
        <v>0</v>
      </c>
      <c r="K152" s="204">
        <f>IFERROR(INDEX(Lookup!$BH$9:$BH$3000,MATCH($A152,Lookup!$A$9:$A$3000,0)),0)</f>
        <v>0</v>
      </c>
      <c r="L152" s="204">
        <f t="shared" si="5"/>
        <v>0</v>
      </c>
      <c r="O152" s="182">
        <f t="shared" si="7"/>
        <v>0</v>
      </c>
    </row>
    <row r="153" spans="1:15" hidden="1" x14ac:dyDescent="0.2">
      <c r="A153" s="182">
        <f>+'02'!A61</f>
        <v>0</v>
      </c>
      <c r="C153" s="182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>-</v>
      </c>
      <c r="D153" s="204">
        <f>IFERROR(INDEX(Lookup!$BG$9:$BG$3000,MATCH($A153,Lookup!$A$9:$A$3000,0)),0)</f>
        <v>0</v>
      </c>
      <c r="E153" s="204">
        <f>IFERROR(INDEX(Lookup!$BF$9:$BF$3000,MATCH($A153,Lookup!$A$9:$A$3000,0)),0)</f>
        <v>0</v>
      </c>
      <c r="F153" s="204">
        <f>IFERROR(INDEX(Lookup!$BE$9:$BE$3000,MATCH($A153,Lookup!$A$9:$A$3000,0)),0)</f>
        <v>0</v>
      </c>
      <c r="G153" s="205"/>
      <c r="H153" s="205"/>
      <c r="I153" s="204">
        <f>IFERROR(INDEX(Lookup!$BJ$9:$BJ$3000,MATCH($A153,Lookup!$A$9:$A$3000,0)),0)</f>
        <v>0</v>
      </c>
      <c r="J153" s="204">
        <f>IFERROR(INDEX(Lookup!$BI$9:$BI$3000,MATCH($A153,Lookup!$A$9:$A$3000,0)),0)</f>
        <v>0</v>
      </c>
      <c r="K153" s="204">
        <f>IFERROR(INDEX(Lookup!$BH$9:$BH$3000,MATCH($A153,Lookup!$A$9:$A$3000,0)),0)</f>
        <v>0</v>
      </c>
      <c r="L153" s="204">
        <f t="shared" si="5"/>
        <v>0</v>
      </c>
      <c r="O153" s="182">
        <f t="shared" si="7"/>
        <v>0</v>
      </c>
    </row>
    <row r="154" spans="1:15" hidden="1" x14ac:dyDescent="0.2">
      <c r="A154" s="182">
        <f>+'02'!A62</f>
        <v>0</v>
      </c>
      <c r="C154" s="182" t="str">
        <f>IFERROR(LEFT(IFERROR(INDEX(Sheet5!$C$2:$C$1300,MATCH($A154,Sheet5!$A$2:$A$1300,0)),"-"),FIND(",",IFERROR(INDEX(Sheet5!$C$2:$C$1300,MATCH($A154,Sheet5!$A$2:$A$1300,0)),"-"),1)-1),IFERROR(INDEX(Sheet5!$C$2:$C$1300,MATCH($A154,Sheet5!$A$2:$A$1300,0)),"-"))</f>
        <v>-</v>
      </c>
      <c r="D154" s="204">
        <f>IFERROR(INDEX(Lookup!$BG$9:$BG$3000,MATCH($A154,Lookup!$A$9:$A$3000,0)),0)</f>
        <v>0</v>
      </c>
      <c r="E154" s="204">
        <f>IFERROR(INDEX(Lookup!$BF$9:$BF$3000,MATCH($A154,Lookup!$A$9:$A$3000,0)),0)</f>
        <v>0</v>
      </c>
      <c r="F154" s="204">
        <f>IFERROR(INDEX(Lookup!$BE$9:$BE$3000,MATCH($A154,Lookup!$A$9:$A$3000,0)),0)</f>
        <v>0</v>
      </c>
      <c r="G154" s="205"/>
      <c r="H154" s="205"/>
      <c r="I154" s="204">
        <f>IFERROR(INDEX(Lookup!$BJ$9:$BJ$3000,MATCH($A154,Lookup!$A$9:$A$3000,0)),0)</f>
        <v>0</v>
      </c>
      <c r="J154" s="204">
        <f>IFERROR(INDEX(Lookup!$BI$9:$BI$3000,MATCH($A154,Lookup!$A$9:$A$3000,0)),0)</f>
        <v>0</v>
      </c>
      <c r="K154" s="204">
        <f>IFERROR(INDEX(Lookup!$BH$9:$BH$3000,MATCH($A154,Lookup!$A$9:$A$3000,0)),0)</f>
        <v>0</v>
      </c>
      <c r="L154" s="204">
        <f t="shared" si="5"/>
        <v>0</v>
      </c>
      <c r="O154" s="182">
        <f t="shared" si="7"/>
        <v>0</v>
      </c>
    </row>
    <row r="155" spans="1:15" hidden="1" x14ac:dyDescent="0.2">
      <c r="A155" s="182">
        <f>+'02'!A63</f>
        <v>0</v>
      </c>
      <c r="C155" s="182" t="str">
        <f>IFERROR(LEFT(IFERROR(INDEX(Sheet5!$C$2:$C$1300,MATCH($A155,Sheet5!$A$2:$A$1300,0)),"-"),FIND(",",IFERROR(INDEX(Sheet5!$C$2:$C$1300,MATCH($A155,Sheet5!$A$2:$A$1300,0)),"-"),1)-1),IFERROR(INDEX(Sheet5!$C$2:$C$1300,MATCH($A155,Sheet5!$A$2:$A$1300,0)),"-"))</f>
        <v>-</v>
      </c>
      <c r="D155" s="204">
        <f>IFERROR(INDEX(Lookup!$BG$9:$BG$3000,MATCH($A155,Lookup!$A$9:$A$3000,0)),0)</f>
        <v>0</v>
      </c>
      <c r="E155" s="204">
        <f>IFERROR(INDEX(Lookup!$BF$9:$BF$3000,MATCH($A155,Lookup!$A$9:$A$3000,0)),0)</f>
        <v>0</v>
      </c>
      <c r="F155" s="204">
        <f>IFERROR(INDEX(Lookup!$BE$9:$BE$3000,MATCH($A155,Lookup!$A$9:$A$3000,0)),0)</f>
        <v>0</v>
      </c>
      <c r="G155" s="205"/>
      <c r="H155" s="205"/>
      <c r="I155" s="204">
        <f>IFERROR(INDEX(Lookup!$BJ$9:$BJ$3000,MATCH($A155,Lookup!$A$9:$A$3000,0)),0)</f>
        <v>0</v>
      </c>
      <c r="J155" s="204">
        <f>IFERROR(INDEX(Lookup!$BI$9:$BI$3000,MATCH($A155,Lookup!$A$9:$A$3000,0)),0)</f>
        <v>0</v>
      </c>
      <c r="K155" s="204">
        <f>IFERROR(INDEX(Lookup!$BH$9:$BH$3000,MATCH($A155,Lookup!$A$9:$A$3000,0)),0)</f>
        <v>0</v>
      </c>
      <c r="L155" s="204">
        <f t="shared" si="5"/>
        <v>0</v>
      </c>
      <c r="O155" s="182">
        <f t="shared" si="7"/>
        <v>0</v>
      </c>
    </row>
    <row r="156" spans="1:15" hidden="1" x14ac:dyDescent="0.2">
      <c r="A156" s="182">
        <f>+'02'!A64</f>
        <v>0</v>
      </c>
      <c r="C156" s="182" t="str">
        <f>IFERROR(LEFT(IFERROR(INDEX(Sheet5!$C$2:$C$1300,MATCH($A156,Sheet5!$A$2:$A$1300,0)),"-"),FIND(",",IFERROR(INDEX(Sheet5!$C$2:$C$1300,MATCH($A156,Sheet5!$A$2:$A$1300,0)),"-"),1)-1),IFERROR(INDEX(Sheet5!$C$2:$C$1300,MATCH($A156,Sheet5!$A$2:$A$1300,0)),"-"))</f>
        <v>-</v>
      </c>
      <c r="D156" s="204">
        <f>IFERROR(INDEX(Lookup!$BG$9:$BG$3000,MATCH($A156,Lookup!$A$9:$A$3000,0)),0)</f>
        <v>0</v>
      </c>
      <c r="E156" s="204">
        <f>IFERROR(INDEX(Lookup!$BF$9:$BF$3000,MATCH($A156,Lookup!$A$9:$A$3000,0)),0)</f>
        <v>0</v>
      </c>
      <c r="F156" s="204">
        <f>IFERROR(INDEX(Lookup!$BE$9:$BE$3000,MATCH($A156,Lookup!$A$9:$A$3000,0)),0)</f>
        <v>0</v>
      </c>
      <c r="G156" s="205"/>
      <c r="H156" s="205"/>
      <c r="I156" s="204">
        <f>IFERROR(INDEX(Lookup!$BJ$9:$BJ$3000,MATCH($A156,Lookup!$A$9:$A$3000,0)),0)</f>
        <v>0</v>
      </c>
      <c r="J156" s="204">
        <f>IFERROR(INDEX(Lookup!$BI$9:$BI$3000,MATCH($A156,Lookup!$A$9:$A$3000,0)),0)</f>
        <v>0</v>
      </c>
      <c r="K156" s="204">
        <f>IFERROR(INDEX(Lookup!$BH$9:$BH$3000,MATCH($A156,Lookup!$A$9:$A$3000,0)),0)</f>
        <v>0</v>
      </c>
      <c r="L156" s="204">
        <f t="shared" si="5"/>
        <v>0</v>
      </c>
      <c r="O156" s="182">
        <f t="shared" si="7"/>
        <v>0</v>
      </c>
    </row>
    <row r="157" spans="1:15" hidden="1" x14ac:dyDescent="0.2">
      <c r="A157" s="182">
        <f>+'02'!A65</f>
        <v>0</v>
      </c>
      <c r="C157" s="182" t="str">
        <f>IFERROR(LEFT(IFERROR(INDEX(Sheet5!$C$2:$C$1300,MATCH($A157,Sheet5!$A$2:$A$1300,0)),"-"),FIND(",",IFERROR(INDEX(Sheet5!$C$2:$C$1300,MATCH($A157,Sheet5!$A$2:$A$1300,0)),"-"),1)-1),IFERROR(INDEX(Sheet5!$C$2:$C$1300,MATCH($A157,Sheet5!$A$2:$A$1300,0)),"-"))</f>
        <v>-</v>
      </c>
      <c r="D157" s="204">
        <f>IFERROR(INDEX(Lookup!$BG$9:$BG$3000,MATCH($A157,Lookup!$A$9:$A$3000,0)),0)</f>
        <v>0</v>
      </c>
      <c r="E157" s="204">
        <f>IFERROR(INDEX(Lookup!$BF$9:$BF$3000,MATCH($A157,Lookup!$A$9:$A$3000,0)),0)</f>
        <v>0</v>
      </c>
      <c r="F157" s="204">
        <f>IFERROR(INDEX(Lookup!$BE$9:$BE$3000,MATCH($A157,Lookup!$A$9:$A$3000,0)),0)</f>
        <v>0</v>
      </c>
      <c r="G157" s="205"/>
      <c r="H157" s="205"/>
      <c r="I157" s="204">
        <f>IFERROR(INDEX(Lookup!$BJ$9:$BJ$3000,MATCH($A157,Lookup!$A$9:$A$3000,0)),0)</f>
        <v>0</v>
      </c>
      <c r="J157" s="204">
        <f>IFERROR(INDEX(Lookup!$BI$9:$BI$3000,MATCH($A157,Lookup!$A$9:$A$3000,0)),0)</f>
        <v>0</v>
      </c>
      <c r="K157" s="204">
        <f>IFERROR(INDEX(Lookup!$BH$9:$BH$3000,MATCH($A157,Lookup!$A$9:$A$3000,0)),0)</f>
        <v>0</v>
      </c>
      <c r="L157" s="204">
        <f t="shared" si="5"/>
        <v>0</v>
      </c>
      <c r="O157" s="182">
        <f t="shared" si="7"/>
        <v>0</v>
      </c>
    </row>
    <row r="158" spans="1:15" hidden="1" x14ac:dyDescent="0.2">
      <c r="A158" s="182">
        <f>+'02'!A66</f>
        <v>0</v>
      </c>
      <c r="C158" s="182" t="str">
        <f>IFERROR(LEFT(IFERROR(INDEX(Sheet5!$C$2:$C$1300,MATCH($A158,Sheet5!$A$2:$A$1300,0)),"-"),FIND(",",IFERROR(INDEX(Sheet5!$C$2:$C$1300,MATCH($A158,Sheet5!$A$2:$A$1300,0)),"-"),1)-1),IFERROR(INDEX(Sheet5!$C$2:$C$1300,MATCH($A158,Sheet5!$A$2:$A$1300,0)),"-"))</f>
        <v>-</v>
      </c>
      <c r="D158" s="204">
        <f>IFERROR(INDEX(Lookup!$BG$9:$BG$3000,MATCH($A158,Lookup!$A$9:$A$3000,0)),0)</f>
        <v>0</v>
      </c>
      <c r="E158" s="204">
        <f>IFERROR(INDEX(Lookup!$BF$9:$BF$3000,MATCH($A158,Lookup!$A$9:$A$3000,0)),0)</f>
        <v>0</v>
      </c>
      <c r="F158" s="204">
        <f>IFERROR(INDEX(Lookup!$BE$9:$BE$3000,MATCH($A158,Lookup!$A$9:$A$3000,0)),0)</f>
        <v>0</v>
      </c>
      <c r="G158" s="205"/>
      <c r="H158" s="205"/>
      <c r="I158" s="204">
        <f>IFERROR(INDEX(Lookup!$BJ$9:$BJ$3000,MATCH($A158,Lookup!$A$9:$A$3000,0)),0)</f>
        <v>0</v>
      </c>
      <c r="J158" s="204">
        <f>IFERROR(INDEX(Lookup!$BI$9:$BI$3000,MATCH($A158,Lookup!$A$9:$A$3000,0)),0)</f>
        <v>0</v>
      </c>
      <c r="K158" s="204">
        <f>IFERROR(INDEX(Lookup!$BH$9:$BH$3000,MATCH($A158,Lookup!$A$9:$A$3000,0)),0)</f>
        <v>0</v>
      </c>
      <c r="L158" s="204">
        <f t="shared" ref="L158:L166" si="8">K158-J158</f>
        <v>0</v>
      </c>
      <c r="O158" s="182">
        <f t="shared" ref="O158:O166" si="9">+IF(A158&gt;0,1,0)</f>
        <v>0</v>
      </c>
    </row>
    <row r="159" spans="1:15" hidden="1" x14ac:dyDescent="0.2">
      <c r="A159" s="182">
        <f>+'02'!A67</f>
        <v>0</v>
      </c>
      <c r="C159" s="182" t="str">
        <f>IFERROR(LEFT(IFERROR(INDEX(Sheet5!$C$2:$C$1300,MATCH($A159,Sheet5!$A$2:$A$1300,0)),"-"),FIND(",",IFERROR(INDEX(Sheet5!$C$2:$C$1300,MATCH($A159,Sheet5!$A$2:$A$1300,0)),"-"),1)-1),IFERROR(INDEX(Sheet5!$C$2:$C$1300,MATCH($A159,Sheet5!$A$2:$A$1300,0)),"-"))</f>
        <v>-</v>
      </c>
      <c r="D159" s="204">
        <f>IFERROR(INDEX(Lookup!$BG$9:$BG$3000,MATCH($A159,Lookup!$A$9:$A$3000,0)),0)</f>
        <v>0</v>
      </c>
      <c r="E159" s="204">
        <f>IFERROR(INDEX(Lookup!$BF$9:$BF$3000,MATCH($A159,Lookup!$A$9:$A$3000,0)),0)</f>
        <v>0</v>
      </c>
      <c r="F159" s="204">
        <f>IFERROR(INDEX(Lookup!$BE$9:$BE$3000,MATCH($A159,Lookup!$A$9:$A$3000,0)),0)</f>
        <v>0</v>
      </c>
      <c r="G159" s="205"/>
      <c r="H159" s="205"/>
      <c r="I159" s="204">
        <f>IFERROR(INDEX(Lookup!$BJ$9:$BJ$3000,MATCH($A159,Lookup!$A$9:$A$3000,0)),0)</f>
        <v>0</v>
      </c>
      <c r="J159" s="204">
        <f>IFERROR(INDEX(Lookup!$BI$9:$BI$3000,MATCH($A159,Lookup!$A$9:$A$3000,0)),0)</f>
        <v>0</v>
      </c>
      <c r="K159" s="204">
        <f>IFERROR(INDEX(Lookup!$BH$9:$BH$3000,MATCH($A159,Lookup!$A$9:$A$3000,0)),0)</f>
        <v>0</v>
      </c>
      <c r="L159" s="204">
        <f t="shared" si="8"/>
        <v>0</v>
      </c>
      <c r="O159" s="182">
        <f t="shared" si="9"/>
        <v>0</v>
      </c>
    </row>
    <row r="160" spans="1:15" hidden="1" x14ac:dyDescent="0.2">
      <c r="A160" s="182">
        <f>+'02'!A68</f>
        <v>0</v>
      </c>
      <c r="C160" s="182" t="str">
        <f>IFERROR(LEFT(IFERROR(INDEX(Sheet5!$C$2:$C$1300,MATCH($A160,Sheet5!$A$2:$A$1300,0)),"-"),FIND(",",IFERROR(INDEX(Sheet5!$C$2:$C$1300,MATCH($A160,Sheet5!$A$2:$A$1300,0)),"-"),1)-1),IFERROR(INDEX(Sheet5!$C$2:$C$1300,MATCH($A160,Sheet5!$A$2:$A$1300,0)),"-"))</f>
        <v>-</v>
      </c>
      <c r="D160" s="204">
        <f>IFERROR(INDEX(Lookup!$BG$9:$BG$3000,MATCH($A160,Lookup!$A$9:$A$3000,0)),0)</f>
        <v>0</v>
      </c>
      <c r="E160" s="204">
        <f>IFERROR(INDEX(Lookup!$BF$9:$BF$3000,MATCH($A160,Lookup!$A$9:$A$3000,0)),0)</f>
        <v>0</v>
      </c>
      <c r="F160" s="204">
        <f>IFERROR(INDEX(Lookup!$BE$9:$BE$3000,MATCH($A160,Lookup!$A$9:$A$3000,0)),0)</f>
        <v>0</v>
      </c>
      <c r="G160" s="205"/>
      <c r="H160" s="205"/>
      <c r="I160" s="204">
        <f>IFERROR(INDEX(Lookup!$BJ$9:$BJ$3000,MATCH($A160,Lookup!$A$9:$A$3000,0)),0)</f>
        <v>0</v>
      </c>
      <c r="J160" s="204">
        <f>IFERROR(INDEX(Lookup!$BI$9:$BI$3000,MATCH($A160,Lookup!$A$9:$A$3000,0)),0)</f>
        <v>0</v>
      </c>
      <c r="K160" s="204">
        <f>IFERROR(INDEX(Lookup!$BH$9:$BH$3000,MATCH($A160,Lookup!$A$9:$A$3000,0)),0)</f>
        <v>0</v>
      </c>
      <c r="L160" s="204">
        <f t="shared" si="8"/>
        <v>0</v>
      </c>
      <c r="O160" s="182">
        <f t="shared" si="9"/>
        <v>0</v>
      </c>
    </row>
    <row r="161" spans="1:15" hidden="1" x14ac:dyDescent="0.2">
      <c r="A161" s="182">
        <f>+'02'!A69</f>
        <v>0</v>
      </c>
      <c r="C161" s="182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>-</v>
      </c>
      <c r="D161" s="204">
        <f>IFERROR(INDEX(Lookup!$BG$9:$BG$3000,MATCH($A161,Lookup!$A$9:$A$3000,0)),0)</f>
        <v>0</v>
      </c>
      <c r="E161" s="204">
        <f>IFERROR(INDEX(Lookup!$BF$9:$BF$3000,MATCH($A161,Lookup!$A$9:$A$3000,0)),0)</f>
        <v>0</v>
      </c>
      <c r="F161" s="204">
        <f>IFERROR(INDEX(Lookup!$BE$9:$BE$3000,MATCH($A161,Lookup!$A$9:$A$3000,0)),0)</f>
        <v>0</v>
      </c>
      <c r="G161" s="205"/>
      <c r="H161" s="205"/>
      <c r="I161" s="204">
        <f>IFERROR(INDEX(Lookup!$BJ$9:$BJ$3000,MATCH($A161,Lookup!$A$9:$A$3000,0)),0)</f>
        <v>0</v>
      </c>
      <c r="J161" s="204">
        <f>IFERROR(INDEX(Lookup!$BI$9:$BI$3000,MATCH($A161,Lookup!$A$9:$A$3000,0)),0)</f>
        <v>0</v>
      </c>
      <c r="K161" s="204">
        <f>IFERROR(INDEX(Lookup!$BH$9:$BH$3000,MATCH($A161,Lookup!$A$9:$A$3000,0)),0)</f>
        <v>0</v>
      </c>
      <c r="L161" s="204">
        <f t="shared" si="8"/>
        <v>0</v>
      </c>
      <c r="O161" s="182">
        <f t="shared" si="9"/>
        <v>0</v>
      </c>
    </row>
    <row r="162" spans="1:15" hidden="1" x14ac:dyDescent="0.2">
      <c r="A162" s="182">
        <f>+'02'!A70</f>
        <v>0</v>
      </c>
      <c r="C162" s="182" t="str">
        <f>IFERROR(LEFT(IFERROR(INDEX(Sheet5!$C$2:$C$1300,MATCH($A162,Sheet5!$A$2:$A$1300,0)),"-"),FIND(",",IFERROR(INDEX(Sheet5!$C$2:$C$1300,MATCH($A162,Sheet5!$A$2:$A$1300,0)),"-"),1)-1),IFERROR(INDEX(Sheet5!$C$2:$C$1300,MATCH($A162,Sheet5!$A$2:$A$1300,0)),"-"))</f>
        <v>-</v>
      </c>
      <c r="D162" s="204">
        <f>IFERROR(INDEX(Lookup!$BG$9:$BG$3000,MATCH($A162,Lookup!$A$9:$A$3000,0)),0)</f>
        <v>0</v>
      </c>
      <c r="E162" s="204">
        <f>IFERROR(INDEX(Lookup!$BF$9:$BF$3000,MATCH($A162,Lookup!$A$9:$A$3000,0)),0)</f>
        <v>0</v>
      </c>
      <c r="F162" s="204">
        <f>IFERROR(INDEX(Lookup!$BE$9:$BE$3000,MATCH($A162,Lookup!$A$9:$A$3000,0)),0)</f>
        <v>0</v>
      </c>
      <c r="G162" s="205"/>
      <c r="H162" s="205"/>
      <c r="I162" s="204">
        <f>IFERROR(INDEX(Lookup!$BJ$9:$BJ$3000,MATCH($A162,Lookup!$A$9:$A$3000,0)),0)</f>
        <v>0</v>
      </c>
      <c r="J162" s="204">
        <f>IFERROR(INDEX(Lookup!$BI$9:$BI$3000,MATCH($A162,Lookup!$A$9:$A$3000,0)),0)</f>
        <v>0</v>
      </c>
      <c r="K162" s="204">
        <f>IFERROR(INDEX(Lookup!$BH$9:$BH$3000,MATCH($A162,Lookup!$A$9:$A$3000,0)),0)</f>
        <v>0</v>
      </c>
      <c r="L162" s="204">
        <f t="shared" si="8"/>
        <v>0</v>
      </c>
      <c r="O162" s="182">
        <f t="shared" si="9"/>
        <v>0</v>
      </c>
    </row>
    <row r="163" spans="1:15" hidden="1" x14ac:dyDescent="0.2">
      <c r="A163" s="182">
        <f>+'02'!A71</f>
        <v>0</v>
      </c>
      <c r="C163" s="182" t="str">
        <f>IFERROR(LEFT(IFERROR(INDEX(Sheet5!$C$2:$C$1300,MATCH($A163,Sheet5!$A$2:$A$1300,0)),"-"),FIND(",",IFERROR(INDEX(Sheet5!$C$2:$C$1300,MATCH($A163,Sheet5!$A$2:$A$1300,0)),"-"),1)-1),IFERROR(INDEX(Sheet5!$C$2:$C$1300,MATCH($A163,Sheet5!$A$2:$A$1300,0)),"-"))</f>
        <v>-</v>
      </c>
      <c r="D163" s="204">
        <f>IFERROR(INDEX(Lookup!$BG$9:$BG$3000,MATCH($A163,Lookup!$A$9:$A$3000,0)),0)</f>
        <v>0</v>
      </c>
      <c r="E163" s="204">
        <f>IFERROR(INDEX(Lookup!$BF$9:$BF$3000,MATCH($A163,Lookup!$A$9:$A$3000,0)),0)</f>
        <v>0</v>
      </c>
      <c r="F163" s="204">
        <f>IFERROR(INDEX(Lookup!$BE$9:$BE$3000,MATCH($A163,Lookup!$A$9:$A$3000,0)),0)</f>
        <v>0</v>
      </c>
      <c r="G163" s="205"/>
      <c r="H163" s="205"/>
      <c r="I163" s="204">
        <f>IFERROR(INDEX(Lookup!$BJ$9:$BJ$3000,MATCH($A163,Lookup!$A$9:$A$3000,0)),0)</f>
        <v>0</v>
      </c>
      <c r="J163" s="204">
        <f>IFERROR(INDEX(Lookup!$BI$9:$BI$3000,MATCH($A163,Lookup!$A$9:$A$3000,0)),0)</f>
        <v>0</v>
      </c>
      <c r="K163" s="204">
        <f>IFERROR(INDEX(Lookup!$BH$9:$BH$3000,MATCH($A163,Lookup!$A$9:$A$3000,0)),0)</f>
        <v>0</v>
      </c>
      <c r="L163" s="204">
        <f t="shared" si="8"/>
        <v>0</v>
      </c>
      <c r="O163" s="182">
        <f t="shared" si="9"/>
        <v>0</v>
      </c>
    </row>
    <row r="164" spans="1:15" hidden="1" x14ac:dyDescent="0.2">
      <c r="A164" s="182">
        <f>+'02'!A72</f>
        <v>0</v>
      </c>
      <c r="C164" s="182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>-</v>
      </c>
      <c r="D164" s="204">
        <f>IFERROR(INDEX(Lookup!$BG$9:$BG$3000,MATCH($A164,Lookup!$A$9:$A$3000,0)),0)</f>
        <v>0</v>
      </c>
      <c r="E164" s="204">
        <f>IFERROR(INDEX(Lookup!$BF$9:$BF$3000,MATCH($A164,Lookup!$A$9:$A$3000,0)),0)</f>
        <v>0</v>
      </c>
      <c r="F164" s="204">
        <f>IFERROR(INDEX(Lookup!$BE$9:$BE$3000,MATCH($A164,Lookup!$A$9:$A$3000,0)),0)</f>
        <v>0</v>
      </c>
      <c r="G164" s="205"/>
      <c r="H164" s="205"/>
      <c r="I164" s="204">
        <f>IFERROR(INDEX(Lookup!$BJ$9:$BJ$3000,MATCH($A164,Lookup!$A$9:$A$3000,0)),0)</f>
        <v>0</v>
      </c>
      <c r="J164" s="204">
        <f>IFERROR(INDEX(Lookup!$BI$9:$BI$3000,MATCH($A164,Lookup!$A$9:$A$3000,0)),0)</f>
        <v>0</v>
      </c>
      <c r="K164" s="204">
        <f>IFERROR(INDEX(Lookup!$BH$9:$BH$3000,MATCH($A164,Lookup!$A$9:$A$3000,0)),0)</f>
        <v>0</v>
      </c>
      <c r="L164" s="204">
        <f t="shared" si="8"/>
        <v>0</v>
      </c>
      <c r="O164" s="182">
        <f t="shared" si="9"/>
        <v>0</v>
      </c>
    </row>
    <row r="165" spans="1:15" hidden="1" x14ac:dyDescent="0.2">
      <c r="A165" s="182">
        <f>+'02'!A73</f>
        <v>0</v>
      </c>
      <c r="C165" s="182" t="str">
        <f>IFERROR(LEFT(IFERROR(INDEX(Sheet5!$C$2:$C$1300,MATCH($A165,Sheet5!$A$2:$A$1300,0)),"-"),FIND(",",IFERROR(INDEX(Sheet5!$C$2:$C$1300,MATCH($A165,Sheet5!$A$2:$A$1300,0)),"-"),1)-1),IFERROR(INDEX(Sheet5!$C$2:$C$1300,MATCH($A165,Sheet5!$A$2:$A$1300,0)),"-"))</f>
        <v>-</v>
      </c>
      <c r="D165" s="204">
        <f>IFERROR(INDEX(Lookup!$BG$9:$BG$3000,MATCH($A165,Lookup!$A$9:$A$3000,0)),0)</f>
        <v>0</v>
      </c>
      <c r="E165" s="204">
        <f>IFERROR(INDEX(Lookup!$BF$9:$BF$3000,MATCH($A165,Lookup!$A$9:$A$3000,0)),0)</f>
        <v>0</v>
      </c>
      <c r="F165" s="204">
        <f>IFERROR(INDEX(Lookup!$BE$9:$BE$3000,MATCH($A165,Lookup!$A$9:$A$3000,0)),0)</f>
        <v>0</v>
      </c>
      <c r="G165" s="205"/>
      <c r="H165" s="205"/>
      <c r="I165" s="204">
        <f>IFERROR(INDEX(Lookup!$BJ$9:$BJ$3000,MATCH($A165,Lookup!$A$9:$A$3000,0)),0)</f>
        <v>0</v>
      </c>
      <c r="J165" s="204">
        <f>IFERROR(INDEX(Lookup!$BI$9:$BI$3000,MATCH($A165,Lookup!$A$9:$A$3000,0)),0)</f>
        <v>0</v>
      </c>
      <c r="K165" s="204">
        <f>IFERROR(INDEX(Lookup!$BH$9:$BH$3000,MATCH($A165,Lookup!$A$9:$A$3000,0)),0)</f>
        <v>0</v>
      </c>
      <c r="L165" s="204">
        <f t="shared" si="8"/>
        <v>0</v>
      </c>
      <c r="O165" s="182">
        <f t="shared" si="9"/>
        <v>0</v>
      </c>
    </row>
    <row r="166" spans="1:15" hidden="1" x14ac:dyDescent="0.2">
      <c r="A166" s="182">
        <f>+'02'!A74</f>
        <v>0</v>
      </c>
      <c r="C166" s="182" t="str">
        <f>IFERROR(LEFT(IFERROR(INDEX(Sheet5!$C$2:$C$1300,MATCH($A166,Sheet5!$A$2:$A$1300,0)),"-"),FIND(",",IFERROR(INDEX(Sheet5!$C$2:$C$1300,MATCH($A166,Sheet5!$A$2:$A$1300,0)),"-"),1)-1),IFERROR(INDEX(Sheet5!$C$2:$C$1300,MATCH($A166,Sheet5!$A$2:$A$1300,0)),"-"))</f>
        <v>-</v>
      </c>
      <c r="D166" s="204">
        <f>IFERROR(INDEX(Lookup!$BG$9:$BG$3000,MATCH($A166,Lookup!$A$9:$A$3000,0)),0)</f>
        <v>0</v>
      </c>
      <c r="E166" s="204">
        <f>IFERROR(INDEX(Lookup!$BF$9:$BF$3000,MATCH($A166,Lookup!$A$9:$A$3000,0)),0)</f>
        <v>0</v>
      </c>
      <c r="F166" s="204">
        <f>IFERROR(INDEX(Lookup!$BE$9:$BE$3000,MATCH($A166,Lookup!$A$9:$A$3000,0)),0)</f>
        <v>0</v>
      </c>
      <c r="G166" s="205"/>
      <c r="H166" s="205"/>
      <c r="I166" s="204">
        <f>IFERROR(INDEX(Lookup!$BJ$9:$BJ$3000,MATCH($A166,Lookup!$A$9:$A$3000,0)),0)</f>
        <v>0</v>
      </c>
      <c r="J166" s="204">
        <f>IFERROR(INDEX(Lookup!$BI$9:$BI$3000,MATCH($A166,Lookup!$A$9:$A$3000,0)),0)</f>
        <v>0</v>
      </c>
      <c r="K166" s="204">
        <f>IFERROR(INDEX(Lookup!$BH$9:$BH$3000,MATCH($A166,Lookup!$A$9:$A$3000,0)),0)</f>
        <v>0</v>
      </c>
      <c r="L166" s="204">
        <f t="shared" si="8"/>
        <v>0</v>
      </c>
      <c r="O166" s="182">
        <f t="shared" si="9"/>
        <v>0</v>
      </c>
    </row>
    <row r="167" spans="1:15" x14ac:dyDescent="0.2">
      <c r="G167" s="205"/>
      <c r="H167" s="205"/>
      <c r="L167" s="204"/>
      <c r="O167" s="182">
        <v>1</v>
      </c>
    </row>
    <row r="168" spans="1:15" x14ac:dyDescent="0.2">
      <c r="A168" s="219"/>
      <c r="B168" s="219"/>
      <c r="C168" s="212" t="s">
        <v>458</v>
      </c>
      <c r="D168" s="210">
        <f>SUM(D94:D166)</f>
        <v>0</v>
      </c>
      <c r="E168" s="210">
        <f>SUM(E94:E166)</f>
        <v>0</v>
      </c>
      <c r="F168" s="210">
        <f>SUM(F94:F166)</f>
        <v>0</v>
      </c>
      <c r="G168" s="218"/>
      <c r="H168" s="218"/>
      <c r="I168" s="210">
        <f>SUM(I94:I166)</f>
        <v>0</v>
      </c>
      <c r="J168" s="210">
        <f>SUM(J94:J166)</f>
        <v>0</v>
      </c>
      <c r="K168" s="210">
        <f>SUM(K94:K166)</f>
        <v>0</v>
      </c>
      <c r="L168" s="210">
        <f>SUM(L94:L166)</f>
        <v>0</v>
      </c>
      <c r="O168" s="182">
        <v>1</v>
      </c>
    </row>
    <row r="169" spans="1:15" hidden="1" x14ac:dyDescent="0.2">
      <c r="C169" s="196"/>
      <c r="D169" s="216"/>
      <c r="E169" s="216"/>
      <c r="F169" s="216"/>
      <c r="G169" s="217"/>
      <c r="H169" s="217"/>
      <c r="I169" s="216"/>
      <c r="J169" s="216"/>
      <c r="K169" s="216"/>
      <c r="L169" s="216"/>
      <c r="O169" s="182">
        <v>0</v>
      </c>
    </row>
    <row r="170" spans="1:15" hidden="1" x14ac:dyDescent="0.2">
      <c r="A170" s="182">
        <f>+'03'!A2</f>
        <v>0</v>
      </c>
      <c r="C170" s="182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>-</v>
      </c>
      <c r="D170" s="204">
        <f>IFERROR(INDEX(Lookup!$BG$9:$BG$3000,MATCH($A170,Lookup!$A$9:$A$3000,0)),0)</f>
        <v>0</v>
      </c>
      <c r="E170" s="204">
        <f>IFERROR(INDEX(Lookup!$BF$9:$BF$3000,MATCH($A170,Lookup!$A$9:$A$3000,0)),0)</f>
        <v>0</v>
      </c>
      <c r="F170" s="204">
        <f>IFERROR(INDEX(Lookup!$BE$9:$BE$3000,MATCH($A170,Lookup!$A$9:$A$3000,0)),0)</f>
        <v>0</v>
      </c>
      <c r="G170" s="205"/>
      <c r="H170" s="205"/>
      <c r="I170" s="204">
        <f>IFERROR(INDEX(Lookup!$BJ$9:$BJ$3000,MATCH($A170,Lookup!$A$9:$A$3000,0)),0)</f>
        <v>0</v>
      </c>
      <c r="J170" s="204">
        <f>IFERROR(INDEX(Lookup!$BI$9:$BI$3000,MATCH($A170,Lookup!$A$9:$A$3000,0)),0)</f>
        <v>0</v>
      </c>
      <c r="K170" s="204">
        <f>IFERROR(INDEX(Lookup!$BH$9:$BH$3000,MATCH($A170,Lookup!$A$9:$A$3000,0)),0)</f>
        <v>0</v>
      </c>
      <c r="L170" s="204">
        <f>IFERROR(INDEX(Lookup!$BH$9:$BH$3000,MATCH($A170,Lookup!$A$9:$A$3000,0)),0)</f>
        <v>0</v>
      </c>
      <c r="O170" s="182">
        <f t="shared" ref="O170:O217" si="10">+IF(A170&gt;0,1,0)</f>
        <v>0</v>
      </c>
    </row>
    <row r="171" spans="1:15" hidden="1" x14ac:dyDescent="0.2">
      <c r="A171" s="182">
        <f>+'03'!A3</f>
        <v>0</v>
      </c>
      <c r="C171" s="182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>-</v>
      </c>
      <c r="D171" s="204">
        <f>IFERROR(INDEX(Lookup!$BG$9:$BG$3000,MATCH($A171,Lookup!$A$9:$A$3000,0)),0)</f>
        <v>0</v>
      </c>
      <c r="E171" s="204">
        <f>IFERROR(INDEX(Lookup!$BF$9:$BF$3000,MATCH($A171,Lookup!$A$9:$A$3000,0)),0)</f>
        <v>0</v>
      </c>
      <c r="F171" s="204">
        <f>IFERROR(INDEX(Lookup!$BE$9:$BE$3000,MATCH($A171,Lookup!$A$9:$A$3000,0)),0)</f>
        <v>0</v>
      </c>
      <c r="G171" s="205"/>
      <c r="H171" s="205"/>
      <c r="I171" s="204">
        <f>IFERROR(INDEX(Lookup!$BJ$9:$BJ$3000,MATCH($A171,Lookup!$A$9:$A$3000,0)),0)</f>
        <v>0</v>
      </c>
      <c r="J171" s="204">
        <f>IFERROR(INDEX(Lookup!$BI$9:$BI$3000,MATCH($A171,Lookup!$A$9:$A$3000,0)),0)</f>
        <v>0</v>
      </c>
      <c r="K171" s="204">
        <f>IFERROR(INDEX(Lookup!$BH$9:$BH$3000,MATCH($A171,Lookup!$A$9:$A$3000,0)),0)</f>
        <v>0</v>
      </c>
      <c r="L171" s="204">
        <f>IFERROR(INDEX(Lookup!$BH$9:$BH$3000,MATCH($A171,Lookup!$A$9:$A$3000,0)),0)</f>
        <v>0</v>
      </c>
      <c r="O171" s="182">
        <f t="shared" si="10"/>
        <v>0</v>
      </c>
    </row>
    <row r="172" spans="1:15" hidden="1" x14ac:dyDescent="0.2">
      <c r="A172" s="182">
        <f>+'03'!A4</f>
        <v>0</v>
      </c>
      <c r="C172" s="18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>-</v>
      </c>
      <c r="D172" s="204">
        <f>IFERROR(INDEX(Lookup!$BG$9:$BG$3000,MATCH($A172,Lookup!$A$9:$A$3000,0)),0)</f>
        <v>0</v>
      </c>
      <c r="E172" s="204">
        <f>IFERROR(INDEX(Lookup!$BF$9:$BF$3000,MATCH($A172,Lookup!$A$9:$A$3000,0)),0)</f>
        <v>0</v>
      </c>
      <c r="F172" s="204">
        <f>IFERROR(INDEX(Lookup!$BE$9:$BE$3000,MATCH($A172,Lookup!$A$9:$A$3000,0)),0)</f>
        <v>0</v>
      </c>
      <c r="G172" s="205"/>
      <c r="H172" s="205"/>
      <c r="I172" s="204">
        <f>IFERROR(INDEX(Lookup!$BJ$9:$BJ$3000,MATCH($A172,Lookup!$A$9:$A$3000,0)),0)</f>
        <v>0</v>
      </c>
      <c r="J172" s="204">
        <f>IFERROR(INDEX(Lookup!$BI$9:$BI$3000,MATCH($A172,Lookup!$A$9:$A$3000,0)),0)</f>
        <v>0</v>
      </c>
      <c r="K172" s="204">
        <f>IFERROR(INDEX(Lookup!$BH$9:$BH$3000,MATCH($A172,Lookup!$A$9:$A$3000,0)),0)</f>
        <v>0</v>
      </c>
      <c r="L172" s="204">
        <f>IFERROR(INDEX(Lookup!$BH$9:$BH$3000,MATCH($A172,Lookup!$A$9:$A$3000,0)),0)</f>
        <v>0</v>
      </c>
      <c r="O172" s="182">
        <f t="shared" si="10"/>
        <v>0</v>
      </c>
    </row>
    <row r="173" spans="1:15" hidden="1" x14ac:dyDescent="0.2">
      <c r="A173" s="182">
        <f>+'03'!A5</f>
        <v>0</v>
      </c>
      <c r="C173" s="182" t="str">
        <f>IFERROR(LEFT(IFERROR(INDEX(Sheet5!$C$2:$C$1300,MATCH($A173,Sheet5!$A$2:$A$1300,0)),"-"),FIND(",",IFERROR(INDEX(Sheet5!$C$2:$C$1300,MATCH($A173,Sheet5!$A$2:$A$1300,0)),"-"),1)-1),IFERROR(INDEX(Sheet5!$C$2:$C$1300,MATCH($A173,Sheet5!$A$2:$A$1300,0)),"-"))</f>
        <v>-</v>
      </c>
      <c r="D173" s="204">
        <f>IFERROR(INDEX(Lookup!$BG$9:$BG$3000,MATCH($A173,Lookup!$A$9:$A$3000,0)),0)</f>
        <v>0</v>
      </c>
      <c r="E173" s="204">
        <f>IFERROR(INDEX(Lookup!$BF$9:$BF$3000,MATCH($A173,Lookup!$A$9:$A$3000,0)),0)</f>
        <v>0</v>
      </c>
      <c r="F173" s="204">
        <f>IFERROR(INDEX(Lookup!$BE$9:$BE$3000,MATCH($A173,Lookup!$A$9:$A$3000,0)),0)</f>
        <v>0</v>
      </c>
      <c r="G173" s="205"/>
      <c r="H173" s="205"/>
      <c r="I173" s="204">
        <f>IFERROR(INDEX(Lookup!$BJ$9:$BJ$3000,MATCH($A173,Lookup!$A$9:$A$3000,0)),0)</f>
        <v>0</v>
      </c>
      <c r="J173" s="204">
        <f>IFERROR(INDEX(Lookup!$BI$9:$BI$3000,MATCH($A173,Lookup!$A$9:$A$3000,0)),0)</f>
        <v>0</v>
      </c>
      <c r="K173" s="204">
        <f>IFERROR(INDEX(Lookup!$BH$9:$BH$3000,MATCH($A173,Lookup!$A$9:$A$3000,0)),0)</f>
        <v>0</v>
      </c>
      <c r="L173" s="204">
        <f>IFERROR(INDEX(Lookup!$BH$9:$BH$3000,MATCH($A173,Lookup!$A$9:$A$3000,0)),0)</f>
        <v>0</v>
      </c>
      <c r="O173" s="182">
        <f t="shared" si="10"/>
        <v>0</v>
      </c>
    </row>
    <row r="174" spans="1:15" hidden="1" x14ac:dyDescent="0.2">
      <c r="A174" s="182">
        <f>+'03'!A6</f>
        <v>0</v>
      </c>
      <c r="C174" s="182" t="str">
        <f>IFERROR(LEFT(IFERROR(INDEX(Sheet5!$C$2:$C$1300,MATCH($A174,Sheet5!$A$2:$A$1300,0)),"-"),FIND(",",IFERROR(INDEX(Sheet5!$C$2:$C$1300,MATCH($A174,Sheet5!$A$2:$A$1300,0)),"-"),1)-1),IFERROR(INDEX(Sheet5!$C$2:$C$1300,MATCH($A174,Sheet5!$A$2:$A$1300,0)),"-"))</f>
        <v>-</v>
      </c>
      <c r="D174" s="204">
        <f>IFERROR(INDEX(Lookup!$BG$9:$BG$3000,MATCH($A174,Lookup!$A$9:$A$3000,0)),0)</f>
        <v>0</v>
      </c>
      <c r="E174" s="204">
        <f>IFERROR(INDEX(Lookup!$BF$9:$BF$3000,MATCH($A174,Lookup!$A$9:$A$3000,0)),0)</f>
        <v>0</v>
      </c>
      <c r="F174" s="204">
        <f>IFERROR(INDEX(Lookup!$BE$9:$BE$3000,MATCH($A174,Lookup!$A$9:$A$3000,0)),0)</f>
        <v>0</v>
      </c>
      <c r="G174" s="205"/>
      <c r="H174" s="205"/>
      <c r="I174" s="204">
        <f>IFERROR(INDEX(Lookup!$BJ$9:$BJ$3000,MATCH($A174,Lookup!$A$9:$A$3000,0)),0)</f>
        <v>0</v>
      </c>
      <c r="J174" s="204">
        <f>IFERROR(INDEX(Lookup!$BI$9:$BI$3000,MATCH($A174,Lookup!$A$9:$A$3000,0)),0)</f>
        <v>0</v>
      </c>
      <c r="K174" s="204">
        <f>IFERROR(INDEX(Lookup!$BH$9:$BH$3000,MATCH($A174,Lookup!$A$9:$A$3000,0)),0)</f>
        <v>0</v>
      </c>
      <c r="L174" s="204">
        <f>IFERROR(INDEX(Lookup!$BH$9:$BH$3000,MATCH($A174,Lookup!$A$9:$A$3000,0)),0)</f>
        <v>0</v>
      </c>
      <c r="O174" s="182">
        <f t="shared" si="10"/>
        <v>0</v>
      </c>
    </row>
    <row r="175" spans="1:15" hidden="1" x14ac:dyDescent="0.2">
      <c r="A175" s="182">
        <f>+'03'!A7</f>
        <v>0</v>
      </c>
      <c r="C175" s="182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D175" s="204">
        <f>IFERROR(INDEX(Lookup!$BG$9:$BG$3000,MATCH($A175,Lookup!$A$9:$A$3000,0)),0)</f>
        <v>0</v>
      </c>
      <c r="E175" s="204">
        <f>IFERROR(INDEX(Lookup!$BF$9:$BF$3000,MATCH($A175,Lookup!$A$9:$A$3000,0)),0)</f>
        <v>0</v>
      </c>
      <c r="F175" s="204">
        <f>IFERROR(INDEX(Lookup!$BE$9:$BE$3000,MATCH($A175,Lookup!$A$9:$A$3000,0)),0)</f>
        <v>0</v>
      </c>
      <c r="G175" s="205"/>
      <c r="H175" s="205"/>
      <c r="I175" s="204">
        <f>IFERROR(INDEX(Lookup!$BJ$9:$BJ$3000,MATCH($A175,Lookup!$A$9:$A$3000,0)),0)</f>
        <v>0</v>
      </c>
      <c r="J175" s="204">
        <f>IFERROR(INDEX(Lookup!$BI$9:$BI$3000,MATCH($A175,Lookup!$A$9:$A$3000,0)),0)</f>
        <v>0</v>
      </c>
      <c r="K175" s="204">
        <f>IFERROR(INDEX(Lookup!$BH$9:$BH$3000,MATCH($A175,Lookup!$A$9:$A$3000,0)),0)</f>
        <v>0</v>
      </c>
      <c r="L175" s="204">
        <f>IFERROR(INDEX(Lookup!$BH$9:$BH$3000,MATCH($A175,Lookup!$A$9:$A$3000,0)),0)</f>
        <v>0</v>
      </c>
      <c r="O175" s="182">
        <f t="shared" si="10"/>
        <v>0</v>
      </c>
    </row>
    <row r="176" spans="1:15" hidden="1" x14ac:dyDescent="0.2">
      <c r="A176" s="182">
        <f>+'03'!A8</f>
        <v>0</v>
      </c>
      <c r="C176" s="182" t="str">
        <f>IFERROR(LEFT(IFERROR(INDEX(Sheet5!$C$2:$C$1300,MATCH($A176,Sheet5!$A$2:$A$1300,0)),"-"),FIND(",",IFERROR(INDEX(Sheet5!$C$2:$C$1300,MATCH($A176,Sheet5!$A$2:$A$1300,0)),"-"),1)-1),IFERROR(INDEX(Sheet5!$C$2:$C$1300,MATCH($A176,Sheet5!$A$2:$A$1300,0)),"-"))</f>
        <v>-</v>
      </c>
      <c r="D176" s="204">
        <f>IFERROR(INDEX(Lookup!$BG$9:$BG$3000,MATCH($A176,Lookup!$A$9:$A$3000,0)),0)</f>
        <v>0</v>
      </c>
      <c r="E176" s="204">
        <f>IFERROR(INDEX(Lookup!$BF$9:$BF$3000,MATCH($A176,Lookup!$A$9:$A$3000,0)),0)</f>
        <v>0</v>
      </c>
      <c r="F176" s="204">
        <f>IFERROR(INDEX(Lookup!$BE$9:$BE$3000,MATCH($A176,Lookup!$A$9:$A$3000,0)),0)</f>
        <v>0</v>
      </c>
      <c r="G176" s="205"/>
      <c r="H176" s="205"/>
      <c r="I176" s="204">
        <f>IFERROR(INDEX(Lookup!$BJ$9:$BJ$3000,MATCH($A176,Lookup!$A$9:$A$3000,0)),0)</f>
        <v>0</v>
      </c>
      <c r="J176" s="204">
        <f>IFERROR(INDEX(Lookup!$BI$9:$BI$3000,MATCH($A176,Lookup!$A$9:$A$3000,0)),0)</f>
        <v>0</v>
      </c>
      <c r="K176" s="204">
        <f>IFERROR(INDEX(Lookup!$BH$9:$BH$3000,MATCH($A176,Lookup!$A$9:$A$3000,0)),0)</f>
        <v>0</v>
      </c>
      <c r="L176" s="204">
        <f>IFERROR(INDEX(Lookup!$BH$9:$BH$3000,MATCH($A176,Lookup!$A$9:$A$3000,0)),0)</f>
        <v>0</v>
      </c>
      <c r="O176" s="182">
        <f t="shared" si="10"/>
        <v>0</v>
      </c>
    </row>
    <row r="177" spans="1:15" hidden="1" x14ac:dyDescent="0.2">
      <c r="A177" s="182">
        <f>+'03'!A9</f>
        <v>0</v>
      </c>
      <c r="C177" s="182" t="str">
        <f>IFERROR(LEFT(IFERROR(INDEX(Sheet5!$C$2:$C$1300,MATCH($A177,Sheet5!$A$2:$A$1300,0)),"-"),FIND(",",IFERROR(INDEX(Sheet5!$C$2:$C$1300,MATCH($A177,Sheet5!$A$2:$A$1300,0)),"-"),1)-1),IFERROR(INDEX(Sheet5!$C$2:$C$1300,MATCH($A177,Sheet5!$A$2:$A$1300,0)),"-"))</f>
        <v>-</v>
      </c>
      <c r="D177" s="204">
        <f>IFERROR(INDEX(Lookup!$BG$9:$BG$3000,MATCH($A177,Lookup!$A$9:$A$3000,0)),0)</f>
        <v>0</v>
      </c>
      <c r="E177" s="204">
        <f>IFERROR(INDEX(Lookup!$BF$9:$BF$3000,MATCH($A177,Lookup!$A$9:$A$3000,0)),0)</f>
        <v>0</v>
      </c>
      <c r="F177" s="204">
        <f>IFERROR(INDEX(Lookup!$BE$9:$BE$3000,MATCH($A177,Lookup!$A$9:$A$3000,0)),0)</f>
        <v>0</v>
      </c>
      <c r="G177" s="205"/>
      <c r="H177" s="205"/>
      <c r="I177" s="204">
        <f>IFERROR(INDEX(Lookup!$BJ$9:$BJ$3000,MATCH($A177,Lookup!$A$9:$A$3000,0)),0)</f>
        <v>0</v>
      </c>
      <c r="J177" s="204">
        <f>IFERROR(INDEX(Lookup!$BI$9:$BI$3000,MATCH($A177,Lookup!$A$9:$A$3000,0)),0)</f>
        <v>0</v>
      </c>
      <c r="K177" s="204">
        <f>IFERROR(INDEX(Lookup!$BH$9:$BH$3000,MATCH($A177,Lookup!$A$9:$A$3000,0)),0)</f>
        <v>0</v>
      </c>
      <c r="L177" s="204">
        <f>IFERROR(INDEX(Lookup!$BH$9:$BH$3000,MATCH($A177,Lookup!$A$9:$A$3000,0)),0)</f>
        <v>0</v>
      </c>
      <c r="O177" s="182">
        <f t="shared" si="10"/>
        <v>0</v>
      </c>
    </row>
    <row r="178" spans="1:15" hidden="1" x14ac:dyDescent="0.2">
      <c r="A178" s="182">
        <f>+'03'!A10</f>
        <v>0</v>
      </c>
      <c r="C178" s="182" t="str">
        <f>IFERROR(LEFT(IFERROR(INDEX(Sheet5!$C$2:$C$1300,MATCH($A178,Sheet5!$A$2:$A$1300,0)),"-"),FIND(",",IFERROR(INDEX(Sheet5!$C$2:$C$1300,MATCH($A178,Sheet5!$A$2:$A$1300,0)),"-"),1)-1),IFERROR(INDEX(Sheet5!$C$2:$C$1300,MATCH($A178,Sheet5!$A$2:$A$1300,0)),"-"))</f>
        <v>-</v>
      </c>
      <c r="D178" s="204">
        <f>IFERROR(INDEX(Lookup!$BG$9:$BG$3000,MATCH($A178,Lookup!$A$9:$A$3000,0)),0)</f>
        <v>0</v>
      </c>
      <c r="E178" s="204">
        <f>IFERROR(INDEX(Lookup!$BF$9:$BF$3000,MATCH($A178,Lookup!$A$9:$A$3000,0)),0)</f>
        <v>0</v>
      </c>
      <c r="F178" s="204">
        <f>IFERROR(INDEX(Lookup!$BE$9:$BE$3000,MATCH($A178,Lookup!$A$9:$A$3000,0)),0)</f>
        <v>0</v>
      </c>
      <c r="G178" s="205"/>
      <c r="H178" s="205"/>
      <c r="I178" s="204">
        <f>IFERROR(INDEX(Lookup!$BJ$9:$BJ$3000,MATCH($A178,Lookup!$A$9:$A$3000,0)),0)</f>
        <v>0</v>
      </c>
      <c r="J178" s="204">
        <f>IFERROR(INDEX(Lookup!$BI$9:$BI$3000,MATCH($A178,Lookup!$A$9:$A$3000,0)),0)</f>
        <v>0</v>
      </c>
      <c r="K178" s="204">
        <f>IFERROR(INDEX(Lookup!$BH$9:$BH$3000,MATCH($A178,Lookup!$A$9:$A$3000,0)),0)</f>
        <v>0</v>
      </c>
      <c r="L178" s="204">
        <f>IFERROR(INDEX(Lookup!$BH$9:$BH$3000,MATCH($A178,Lookup!$A$9:$A$3000,0)),0)</f>
        <v>0</v>
      </c>
      <c r="O178" s="182">
        <f t="shared" si="10"/>
        <v>0</v>
      </c>
    </row>
    <row r="179" spans="1:15" hidden="1" x14ac:dyDescent="0.2">
      <c r="A179" s="182">
        <f>+'03'!A11</f>
        <v>0</v>
      </c>
      <c r="C179" s="182" t="str">
        <f>IFERROR(LEFT(IFERROR(INDEX(Sheet5!$C$2:$C$1300,MATCH($A179,Sheet5!$A$2:$A$1300,0)),"-"),FIND(",",IFERROR(INDEX(Sheet5!$C$2:$C$1300,MATCH($A179,Sheet5!$A$2:$A$1300,0)),"-"),1)-1),IFERROR(INDEX(Sheet5!$C$2:$C$1300,MATCH($A179,Sheet5!$A$2:$A$1300,0)),"-"))</f>
        <v>-</v>
      </c>
      <c r="D179" s="204">
        <f>IFERROR(INDEX(Lookup!$BG$9:$BG$3000,MATCH($A179,Lookup!$A$9:$A$3000,0)),0)</f>
        <v>0</v>
      </c>
      <c r="E179" s="204">
        <f>IFERROR(INDEX(Lookup!$BF$9:$BF$3000,MATCH($A179,Lookup!$A$9:$A$3000,0)),0)</f>
        <v>0</v>
      </c>
      <c r="F179" s="204">
        <f>IFERROR(INDEX(Lookup!$BE$9:$BE$3000,MATCH($A179,Lookup!$A$9:$A$3000,0)),0)</f>
        <v>0</v>
      </c>
      <c r="G179" s="205"/>
      <c r="H179" s="205"/>
      <c r="I179" s="204">
        <f>IFERROR(INDEX(Lookup!$BJ$9:$BJ$3000,MATCH($A179,Lookup!$A$9:$A$3000,0)),0)</f>
        <v>0</v>
      </c>
      <c r="J179" s="204">
        <f>IFERROR(INDEX(Lookup!$BI$9:$BI$3000,MATCH($A179,Lookup!$A$9:$A$3000,0)),0)</f>
        <v>0</v>
      </c>
      <c r="K179" s="204">
        <f>IFERROR(INDEX(Lookup!$BH$9:$BH$3000,MATCH($A179,Lookup!$A$9:$A$3000,0)),0)</f>
        <v>0</v>
      </c>
      <c r="L179" s="204">
        <f>IFERROR(INDEX(Lookup!$BH$9:$BH$3000,MATCH($A179,Lookup!$A$9:$A$3000,0)),0)</f>
        <v>0</v>
      </c>
      <c r="O179" s="182">
        <f t="shared" si="10"/>
        <v>0</v>
      </c>
    </row>
    <row r="180" spans="1:15" hidden="1" x14ac:dyDescent="0.2">
      <c r="A180" s="182">
        <f>+'03'!A12</f>
        <v>0</v>
      </c>
      <c r="C180" s="182" t="str">
        <f>IFERROR(LEFT(IFERROR(INDEX(Sheet5!$C$2:$C$1300,MATCH($A180,Sheet5!$A$2:$A$1300,0)),"-"),FIND(",",IFERROR(INDEX(Sheet5!$C$2:$C$1300,MATCH($A180,Sheet5!$A$2:$A$1300,0)),"-"),1)-1),IFERROR(INDEX(Sheet5!$C$2:$C$1300,MATCH($A180,Sheet5!$A$2:$A$1300,0)),"-"))</f>
        <v>-</v>
      </c>
      <c r="D180" s="204">
        <f>IFERROR(INDEX(Lookup!$BG$9:$BG$3000,MATCH($A180,Lookup!$A$9:$A$3000,0)),0)</f>
        <v>0</v>
      </c>
      <c r="E180" s="204">
        <f>IFERROR(INDEX(Lookup!$BF$9:$BF$3000,MATCH($A180,Lookup!$A$9:$A$3000,0)),0)</f>
        <v>0</v>
      </c>
      <c r="F180" s="204">
        <f>IFERROR(INDEX(Lookup!$BE$9:$BE$3000,MATCH($A180,Lookup!$A$9:$A$3000,0)),0)</f>
        <v>0</v>
      </c>
      <c r="G180" s="205"/>
      <c r="H180" s="205"/>
      <c r="I180" s="204">
        <f>IFERROR(INDEX(Lookup!$BJ$9:$BJ$3000,MATCH($A180,Lookup!$A$9:$A$3000,0)),0)</f>
        <v>0</v>
      </c>
      <c r="J180" s="204">
        <f>IFERROR(INDEX(Lookup!$BI$9:$BI$3000,MATCH($A180,Lookup!$A$9:$A$3000,0)),0)</f>
        <v>0</v>
      </c>
      <c r="K180" s="204">
        <f>IFERROR(INDEX(Lookup!$BH$9:$BH$3000,MATCH($A180,Lookup!$A$9:$A$3000,0)),0)</f>
        <v>0</v>
      </c>
      <c r="L180" s="204">
        <f>IFERROR(INDEX(Lookup!$BH$9:$BH$3000,MATCH($A180,Lookup!$A$9:$A$3000,0)),0)</f>
        <v>0</v>
      </c>
      <c r="O180" s="182">
        <f t="shared" si="10"/>
        <v>0</v>
      </c>
    </row>
    <row r="181" spans="1:15" hidden="1" x14ac:dyDescent="0.2">
      <c r="A181" s="182">
        <f>+'03'!A13</f>
        <v>0</v>
      </c>
      <c r="C181" s="182" t="str">
        <f>IFERROR(LEFT(IFERROR(INDEX(Sheet5!$C$2:$C$1300,MATCH($A181,Sheet5!$A$2:$A$1300,0)),"-"),FIND(",",IFERROR(INDEX(Sheet5!$C$2:$C$1300,MATCH($A181,Sheet5!$A$2:$A$1300,0)),"-"),1)-1),IFERROR(INDEX(Sheet5!$C$2:$C$1300,MATCH($A181,Sheet5!$A$2:$A$1300,0)),"-"))</f>
        <v>-</v>
      </c>
      <c r="D181" s="204">
        <f>IFERROR(INDEX(Lookup!$BG$9:$BG$3000,MATCH($A181,Lookup!$A$9:$A$3000,0)),0)</f>
        <v>0</v>
      </c>
      <c r="E181" s="204">
        <f>IFERROR(INDEX(Lookup!$BF$9:$BF$3000,MATCH($A181,Lookup!$A$9:$A$3000,0)),0)</f>
        <v>0</v>
      </c>
      <c r="F181" s="204">
        <f>IFERROR(INDEX(Lookup!$BE$9:$BE$3000,MATCH($A181,Lookup!$A$9:$A$3000,0)),0)</f>
        <v>0</v>
      </c>
      <c r="G181" s="205"/>
      <c r="H181" s="205"/>
      <c r="I181" s="204">
        <f>IFERROR(INDEX(Lookup!$BJ$9:$BJ$3000,MATCH($A181,Lookup!$A$9:$A$3000,0)),0)</f>
        <v>0</v>
      </c>
      <c r="J181" s="204">
        <f>IFERROR(INDEX(Lookup!$BI$9:$BI$3000,MATCH($A181,Lookup!$A$9:$A$3000,0)),0)</f>
        <v>0</v>
      </c>
      <c r="K181" s="204">
        <f>IFERROR(INDEX(Lookup!$BH$9:$BH$3000,MATCH($A181,Lookup!$A$9:$A$3000,0)),0)</f>
        <v>0</v>
      </c>
      <c r="L181" s="204">
        <f>IFERROR(INDEX(Lookup!$BH$9:$BH$3000,MATCH($A181,Lookup!$A$9:$A$3000,0)),0)</f>
        <v>0</v>
      </c>
      <c r="O181" s="182">
        <f t="shared" si="10"/>
        <v>0</v>
      </c>
    </row>
    <row r="182" spans="1:15" hidden="1" x14ac:dyDescent="0.2">
      <c r="A182" s="182">
        <f>+'03'!A14</f>
        <v>0</v>
      </c>
      <c r="C182" s="182" t="str">
        <f>IFERROR(LEFT(IFERROR(INDEX(Sheet5!$C$2:$C$1300,MATCH($A182,Sheet5!$A$2:$A$1300,0)),"-"),FIND(",",IFERROR(INDEX(Sheet5!$C$2:$C$1300,MATCH($A182,Sheet5!$A$2:$A$1300,0)),"-"),1)-1),IFERROR(INDEX(Sheet5!$C$2:$C$1300,MATCH($A182,Sheet5!$A$2:$A$1300,0)),"-"))</f>
        <v>-</v>
      </c>
      <c r="D182" s="204">
        <f>IFERROR(INDEX(Lookup!$BG$9:$BG$3000,MATCH($A182,Lookup!$A$9:$A$3000,0)),0)</f>
        <v>0</v>
      </c>
      <c r="E182" s="204">
        <f>IFERROR(INDEX(Lookup!$BF$9:$BF$3000,MATCH($A182,Lookup!$A$9:$A$3000,0)),0)</f>
        <v>0</v>
      </c>
      <c r="F182" s="204">
        <f>IFERROR(INDEX(Lookup!$BE$9:$BE$3000,MATCH($A182,Lookup!$A$9:$A$3000,0)),0)</f>
        <v>0</v>
      </c>
      <c r="G182" s="205"/>
      <c r="H182" s="205"/>
      <c r="I182" s="204">
        <f>IFERROR(INDEX(Lookup!$BJ$9:$BJ$3000,MATCH($A182,Lookup!$A$9:$A$3000,0)),0)</f>
        <v>0</v>
      </c>
      <c r="J182" s="204">
        <f>IFERROR(INDEX(Lookup!$BI$9:$BI$3000,MATCH($A182,Lookup!$A$9:$A$3000,0)),0)</f>
        <v>0</v>
      </c>
      <c r="K182" s="204">
        <f>IFERROR(INDEX(Lookup!$BH$9:$BH$3000,MATCH($A182,Lookup!$A$9:$A$3000,0)),0)</f>
        <v>0</v>
      </c>
      <c r="L182" s="204">
        <f>IFERROR(INDEX(Lookup!$BH$9:$BH$3000,MATCH($A182,Lookup!$A$9:$A$3000,0)),0)</f>
        <v>0</v>
      </c>
      <c r="O182" s="182">
        <f t="shared" si="10"/>
        <v>0</v>
      </c>
    </row>
    <row r="183" spans="1:15" hidden="1" x14ac:dyDescent="0.2">
      <c r="A183" s="182">
        <f>+'03'!A15</f>
        <v>0</v>
      </c>
      <c r="C183" s="182" t="str">
        <f>IFERROR(LEFT(IFERROR(INDEX(Sheet5!$C$2:$C$1300,MATCH($A183,Sheet5!$A$2:$A$1300,0)),"-"),FIND(",",IFERROR(INDEX(Sheet5!$C$2:$C$1300,MATCH($A183,Sheet5!$A$2:$A$1300,0)),"-"),1)-1),IFERROR(INDEX(Sheet5!$C$2:$C$1300,MATCH($A183,Sheet5!$A$2:$A$1300,0)),"-"))</f>
        <v>-</v>
      </c>
      <c r="D183" s="204">
        <f>IFERROR(INDEX(Lookup!$BG$9:$BG$3000,MATCH($A183,Lookup!$A$9:$A$3000,0)),0)</f>
        <v>0</v>
      </c>
      <c r="E183" s="204">
        <f>IFERROR(INDEX(Lookup!$BF$9:$BF$3000,MATCH($A183,Lookup!$A$9:$A$3000,0)),0)</f>
        <v>0</v>
      </c>
      <c r="F183" s="204">
        <f>IFERROR(INDEX(Lookup!$BE$9:$BE$3000,MATCH($A183,Lookup!$A$9:$A$3000,0)),0)</f>
        <v>0</v>
      </c>
      <c r="G183" s="205"/>
      <c r="H183" s="205"/>
      <c r="I183" s="204">
        <f>IFERROR(INDEX(Lookup!$BJ$9:$BJ$3000,MATCH($A183,Lookup!$A$9:$A$3000,0)),0)</f>
        <v>0</v>
      </c>
      <c r="J183" s="204">
        <f>IFERROR(INDEX(Lookup!$BI$9:$BI$3000,MATCH($A183,Lookup!$A$9:$A$3000,0)),0)</f>
        <v>0</v>
      </c>
      <c r="K183" s="204">
        <f>IFERROR(INDEX(Lookup!$BH$9:$BH$3000,MATCH($A183,Lookup!$A$9:$A$3000,0)),0)</f>
        <v>0</v>
      </c>
      <c r="L183" s="204">
        <f>IFERROR(INDEX(Lookup!$BH$9:$BH$3000,MATCH($A183,Lookup!$A$9:$A$3000,0)),0)</f>
        <v>0</v>
      </c>
      <c r="O183" s="182">
        <f t="shared" si="10"/>
        <v>0</v>
      </c>
    </row>
    <row r="184" spans="1:15" hidden="1" x14ac:dyDescent="0.2">
      <c r="A184" s="182">
        <f>+'03'!A16</f>
        <v>0</v>
      </c>
      <c r="C184" s="182" t="str">
        <f>IFERROR(LEFT(IFERROR(INDEX(Sheet5!$C$2:$C$1300,MATCH($A184,Sheet5!$A$2:$A$1300,0)),"-"),FIND(",",IFERROR(INDEX(Sheet5!$C$2:$C$1300,MATCH($A184,Sheet5!$A$2:$A$1300,0)),"-"),1)-1),IFERROR(INDEX(Sheet5!$C$2:$C$1300,MATCH($A184,Sheet5!$A$2:$A$1300,0)),"-"))</f>
        <v>-</v>
      </c>
      <c r="D184" s="204">
        <f>IFERROR(INDEX(Lookup!$BG$9:$BG$3000,MATCH($A184,Lookup!$A$9:$A$3000,0)),0)</f>
        <v>0</v>
      </c>
      <c r="E184" s="204">
        <f>IFERROR(INDEX(Lookup!$BF$9:$BF$3000,MATCH($A184,Lookup!$A$9:$A$3000,0)),0)</f>
        <v>0</v>
      </c>
      <c r="F184" s="204">
        <f>IFERROR(INDEX(Lookup!$BE$9:$BE$3000,MATCH($A184,Lookup!$A$9:$A$3000,0)),0)</f>
        <v>0</v>
      </c>
      <c r="G184" s="205"/>
      <c r="H184" s="205"/>
      <c r="I184" s="204">
        <f>IFERROR(INDEX(Lookup!$BJ$9:$BJ$3000,MATCH($A184,Lookup!$A$9:$A$3000,0)),0)</f>
        <v>0</v>
      </c>
      <c r="J184" s="204">
        <f>IFERROR(INDEX(Lookup!$BI$9:$BI$3000,MATCH($A184,Lookup!$A$9:$A$3000,0)),0)</f>
        <v>0</v>
      </c>
      <c r="K184" s="204">
        <f>IFERROR(INDEX(Lookup!$BH$9:$BH$3000,MATCH($A184,Lookup!$A$9:$A$3000,0)),0)</f>
        <v>0</v>
      </c>
      <c r="L184" s="204">
        <f>IFERROR(INDEX(Lookup!$BH$9:$BH$3000,MATCH($A184,Lookup!$A$9:$A$3000,0)),0)</f>
        <v>0</v>
      </c>
      <c r="O184" s="182">
        <f t="shared" si="10"/>
        <v>0</v>
      </c>
    </row>
    <row r="185" spans="1:15" hidden="1" x14ac:dyDescent="0.2">
      <c r="A185" s="182">
        <f>+'03'!A17</f>
        <v>0</v>
      </c>
      <c r="C185" s="182" t="str">
        <f>IFERROR(LEFT(IFERROR(INDEX(Sheet5!$C$2:$C$1300,MATCH($A185,Sheet5!$A$2:$A$1300,0)),"-"),FIND(",",IFERROR(INDEX(Sheet5!$C$2:$C$1300,MATCH($A185,Sheet5!$A$2:$A$1300,0)),"-"),1)-1),IFERROR(INDEX(Sheet5!$C$2:$C$1300,MATCH($A185,Sheet5!$A$2:$A$1300,0)),"-"))</f>
        <v>-</v>
      </c>
      <c r="D185" s="204">
        <f>IFERROR(INDEX(Lookup!$BG$9:$BG$3000,MATCH($A185,Lookup!$A$9:$A$3000,0)),0)</f>
        <v>0</v>
      </c>
      <c r="E185" s="204">
        <f>IFERROR(INDEX(Lookup!$BF$9:$BF$3000,MATCH($A185,Lookup!$A$9:$A$3000,0)),0)</f>
        <v>0</v>
      </c>
      <c r="F185" s="204">
        <f>IFERROR(INDEX(Lookup!$BE$9:$BE$3000,MATCH($A185,Lookup!$A$9:$A$3000,0)),0)</f>
        <v>0</v>
      </c>
      <c r="G185" s="205"/>
      <c r="H185" s="205"/>
      <c r="I185" s="204">
        <f>IFERROR(INDEX(Lookup!$BJ$9:$BJ$3000,MATCH($A185,Lookup!$A$9:$A$3000,0)),0)</f>
        <v>0</v>
      </c>
      <c r="J185" s="204">
        <f>IFERROR(INDEX(Lookup!$BI$9:$BI$3000,MATCH($A185,Lookup!$A$9:$A$3000,0)),0)</f>
        <v>0</v>
      </c>
      <c r="K185" s="204">
        <f>IFERROR(INDEX(Lookup!$BH$9:$BH$3000,MATCH($A185,Lookup!$A$9:$A$3000,0)),0)</f>
        <v>0</v>
      </c>
      <c r="L185" s="204">
        <f>IFERROR(INDEX(Lookup!$BH$9:$BH$3000,MATCH($A185,Lookup!$A$9:$A$3000,0)),0)</f>
        <v>0</v>
      </c>
      <c r="O185" s="182">
        <f t="shared" si="10"/>
        <v>0</v>
      </c>
    </row>
    <row r="186" spans="1:15" hidden="1" x14ac:dyDescent="0.2">
      <c r="A186" s="182">
        <f>+'03'!A18</f>
        <v>0</v>
      </c>
      <c r="C186" s="182" t="str">
        <f>IFERROR(LEFT(IFERROR(INDEX(Sheet5!$C$2:$C$1300,MATCH($A186,Sheet5!$A$2:$A$1300,0)),"-"),FIND(",",IFERROR(INDEX(Sheet5!$C$2:$C$1300,MATCH($A186,Sheet5!$A$2:$A$1300,0)),"-"),1)-1),IFERROR(INDEX(Sheet5!$C$2:$C$1300,MATCH($A186,Sheet5!$A$2:$A$1300,0)),"-"))</f>
        <v>-</v>
      </c>
      <c r="D186" s="204">
        <f>IFERROR(INDEX(Lookup!$BG$9:$BG$3000,MATCH($A186,Lookup!$A$9:$A$3000,0)),0)</f>
        <v>0</v>
      </c>
      <c r="E186" s="204">
        <f>IFERROR(INDEX(Lookup!$BF$9:$BF$3000,MATCH($A186,Lookup!$A$9:$A$3000,0)),0)</f>
        <v>0</v>
      </c>
      <c r="F186" s="204">
        <f>IFERROR(INDEX(Lookup!$BE$9:$BE$3000,MATCH($A186,Lookup!$A$9:$A$3000,0)),0)</f>
        <v>0</v>
      </c>
      <c r="G186" s="205"/>
      <c r="H186" s="205"/>
      <c r="I186" s="204">
        <f>IFERROR(INDEX(Lookup!$BJ$9:$BJ$3000,MATCH($A186,Lookup!$A$9:$A$3000,0)),0)</f>
        <v>0</v>
      </c>
      <c r="J186" s="204">
        <f>IFERROR(INDEX(Lookup!$BI$9:$BI$3000,MATCH($A186,Lookup!$A$9:$A$3000,0)),0)</f>
        <v>0</v>
      </c>
      <c r="K186" s="204">
        <f>IFERROR(INDEX(Lookup!$BH$9:$BH$3000,MATCH($A186,Lookup!$A$9:$A$3000,0)),0)</f>
        <v>0</v>
      </c>
      <c r="L186" s="204">
        <f>IFERROR(INDEX(Lookup!$BH$9:$BH$3000,MATCH($A186,Lookup!$A$9:$A$3000,0)),0)</f>
        <v>0</v>
      </c>
      <c r="O186" s="182">
        <f t="shared" si="10"/>
        <v>0</v>
      </c>
    </row>
    <row r="187" spans="1:15" hidden="1" x14ac:dyDescent="0.2">
      <c r="A187" s="182">
        <f>+'03'!A19</f>
        <v>0</v>
      </c>
      <c r="C187" s="182" t="str">
        <f>IFERROR(LEFT(IFERROR(INDEX(Sheet5!$C$2:$C$1300,MATCH($A187,Sheet5!$A$2:$A$1300,0)),"-"),FIND(",",IFERROR(INDEX(Sheet5!$C$2:$C$1300,MATCH($A187,Sheet5!$A$2:$A$1300,0)),"-"),1)-1),IFERROR(INDEX(Sheet5!$C$2:$C$1300,MATCH($A187,Sheet5!$A$2:$A$1300,0)),"-"))</f>
        <v>-</v>
      </c>
      <c r="D187" s="204">
        <f>IFERROR(INDEX(Lookup!$BG$9:$BG$3000,MATCH($A187,Lookup!$A$9:$A$3000,0)),0)</f>
        <v>0</v>
      </c>
      <c r="E187" s="204">
        <f>IFERROR(INDEX(Lookup!$BF$9:$BF$3000,MATCH($A187,Lookup!$A$9:$A$3000,0)),0)</f>
        <v>0</v>
      </c>
      <c r="F187" s="204">
        <f>IFERROR(INDEX(Lookup!$BE$9:$BE$3000,MATCH($A187,Lookup!$A$9:$A$3000,0)),0)</f>
        <v>0</v>
      </c>
      <c r="G187" s="205"/>
      <c r="H187" s="205"/>
      <c r="I187" s="204">
        <f>IFERROR(INDEX(Lookup!$BJ$9:$BJ$3000,MATCH($A187,Lookup!$A$9:$A$3000,0)),0)</f>
        <v>0</v>
      </c>
      <c r="J187" s="204">
        <f>IFERROR(INDEX(Lookup!$BI$9:$BI$3000,MATCH($A187,Lookup!$A$9:$A$3000,0)),0)</f>
        <v>0</v>
      </c>
      <c r="K187" s="204">
        <f>IFERROR(INDEX(Lookup!$BH$9:$BH$3000,MATCH($A187,Lookup!$A$9:$A$3000,0)),0)</f>
        <v>0</v>
      </c>
      <c r="L187" s="204">
        <f>IFERROR(INDEX(Lookup!$BH$9:$BH$3000,MATCH($A187,Lookup!$A$9:$A$3000,0)),0)</f>
        <v>0</v>
      </c>
      <c r="O187" s="182">
        <f t="shared" si="10"/>
        <v>0</v>
      </c>
    </row>
    <row r="188" spans="1:15" hidden="1" x14ac:dyDescent="0.2">
      <c r="A188" s="182">
        <f>+'03'!A20</f>
        <v>0</v>
      </c>
      <c r="C188" s="182" t="str">
        <f>IFERROR(LEFT(IFERROR(INDEX(Sheet5!$C$2:$C$1300,MATCH($A188,Sheet5!$A$2:$A$1300,0)),"-"),FIND(",",IFERROR(INDEX(Sheet5!$C$2:$C$1300,MATCH($A188,Sheet5!$A$2:$A$1300,0)),"-"),1)-1),IFERROR(INDEX(Sheet5!$C$2:$C$1300,MATCH($A188,Sheet5!$A$2:$A$1300,0)),"-"))</f>
        <v>-</v>
      </c>
      <c r="D188" s="204">
        <f>IFERROR(INDEX(Lookup!$BG$9:$BG$3000,MATCH($A188,Lookup!$A$9:$A$3000,0)),0)</f>
        <v>0</v>
      </c>
      <c r="E188" s="204">
        <f>IFERROR(INDEX(Lookup!$BF$9:$BF$3000,MATCH($A188,Lookup!$A$9:$A$3000,0)),0)</f>
        <v>0</v>
      </c>
      <c r="F188" s="204">
        <f>IFERROR(INDEX(Lookup!$BE$9:$BE$3000,MATCH($A188,Lookup!$A$9:$A$3000,0)),0)</f>
        <v>0</v>
      </c>
      <c r="G188" s="205"/>
      <c r="H188" s="205"/>
      <c r="I188" s="204">
        <f>IFERROR(INDEX(Lookup!$BJ$9:$BJ$3000,MATCH($A188,Lookup!$A$9:$A$3000,0)),0)</f>
        <v>0</v>
      </c>
      <c r="J188" s="204">
        <f>IFERROR(INDEX(Lookup!$BI$9:$BI$3000,MATCH($A188,Lookup!$A$9:$A$3000,0)),0)</f>
        <v>0</v>
      </c>
      <c r="K188" s="204">
        <f>IFERROR(INDEX(Lookup!$BH$9:$BH$3000,MATCH($A188,Lookup!$A$9:$A$3000,0)),0)</f>
        <v>0</v>
      </c>
      <c r="L188" s="204">
        <f>IFERROR(INDEX(Lookup!$BH$9:$BH$3000,MATCH($A188,Lookup!$A$9:$A$3000,0)),0)</f>
        <v>0</v>
      </c>
      <c r="O188" s="182">
        <f t="shared" si="10"/>
        <v>0</v>
      </c>
    </row>
    <row r="189" spans="1:15" hidden="1" x14ac:dyDescent="0.2">
      <c r="A189" s="182">
        <f>+'03'!A21</f>
        <v>0</v>
      </c>
      <c r="C189" s="182" t="str">
        <f>IFERROR(LEFT(IFERROR(INDEX(Sheet5!$C$2:$C$1300,MATCH($A189,Sheet5!$A$2:$A$1300,0)),"-"),FIND(",",IFERROR(INDEX(Sheet5!$C$2:$C$1300,MATCH($A189,Sheet5!$A$2:$A$1300,0)),"-"),1)-1),IFERROR(INDEX(Sheet5!$C$2:$C$1300,MATCH($A189,Sheet5!$A$2:$A$1300,0)),"-"))</f>
        <v>-</v>
      </c>
      <c r="D189" s="204">
        <f>IFERROR(INDEX(Lookup!$BG$9:$BG$3000,MATCH($A189,Lookup!$A$9:$A$3000,0)),0)</f>
        <v>0</v>
      </c>
      <c r="E189" s="204">
        <f>IFERROR(INDEX(Lookup!$BF$9:$BF$3000,MATCH($A189,Lookup!$A$9:$A$3000,0)),0)</f>
        <v>0</v>
      </c>
      <c r="F189" s="204">
        <f>IFERROR(INDEX(Lookup!$BE$9:$BE$3000,MATCH($A189,Lookup!$A$9:$A$3000,0)),0)</f>
        <v>0</v>
      </c>
      <c r="G189" s="205"/>
      <c r="H189" s="205"/>
      <c r="I189" s="204">
        <f>IFERROR(INDEX(Lookup!$BJ$9:$BJ$3000,MATCH($A189,Lookup!$A$9:$A$3000,0)),0)</f>
        <v>0</v>
      </c>
      <c r="J189" s="204">
        <f>IFERROR(INDEX(Lookup!$BI$9:$BI$3000,MATCH($A189,Lookup!$A$9:$A$3000,0)),0)</f>
        <v>0</v>
      </c>
      <c r="K189" s="204">
        <f>IFERROR(INDEX(Lookup!$BH$9:$BH$3000,MATCH($A189,Lookup!$A$9:$A$3000,0)),0)</f>
        <v>0</v>
      </c>
      <c r="L189" s="204">
        <f>IFERROR(INDEX(Lookup!$BH$9:$BH$3000,MATCH($A189,Lookup!$A$9:$A$3000,0)),0)</f>
        <v>0</v>
      </c>
      <c r="O189" s="182">
        <f t="shared" si="10"/>
        <v>0</v>
      </c>
    </row>
    <row r="190" spans="1:15" hidden="1" x14ac:dyDescent="0.2">
      <c r="A190" s="182">
        <f>+'03'!A22</f>
        <v>0</v>
      </c>
      <c r="C190" s="182" t="str">
        <f>IFERROR(LEFT(IFERROR(INDEX(Sheet5!$C$2:$C$1300,MATCH($A190,Sheet5!$A$2:$A$1300,0)),"-"),FIND(",",IFERROR(INDEX(Sheet5!$C$2:$C$1300,MATCH($A190,Sheet5!$A$2:$A$1300,0)),"-"),1)-1),IFERROR(INDEX(Sheet5!$C$2:$C$1300,MATCH($A190,Sheet5!$A$2:$A$1300,0)),"-"))</f>
        <v>-</v>
      </c>
      <c r="D190" s="204">
        <f>IFERROR(INDEX(Lookup!$BG$9:$BG$3000,MATCH($A190,Lookup!$A$9:$A$3000,0)),0)</f>
        <v>0</v>
      </c>
      <c r="E190" s="204">
        <f>IFERROR(INDEX(Lookup!$BF$9:$BF$3000,MATCH($A190,Lookup!$A$9:$A$3000,0)),0)</f>
        <v>0</v>
      </c>
      <c r="F190" s="204">
        <f>IFERROR(INDEX(Lookup!$BE$9:$BE$3000,MATCH($A190,Lookup!$A$9:$A$3000,0)),0)</f>
        <v>0</v>
      </c>
      <c r="G190" s="205"/>
      <c r="H190" s="205"/>
      <c r="I190" s="204">
        <f>IFERROR(INDEX(Lookup!$BJ$9:$BJ$3000,MATCH($A190,Lookup!$A$9:$A$3000,0)),0)</f>
        <v>0</v>
      </c>
      <c r="J190" s="204">
        <f>IFERROR(INDEX(Lookup!$BI$9:$BI$3000,MATCH($A190,Lookup!$A$9:$A$3000,0)),0)</f>
        <v>0</v>
      </c>
      <c r="K190" s="204">
        <f>IFERROR(INDEX(Lookup!$BH$9:$BH$3000,MATCH($A190,Lookup!$A$9:$A$3000,0)),0)</f>
        <v>0</v>
      </c>
      <c r="L190" s="204">
        <f>IFERROR(INDEX(Lookup!$BH$9:$BH$3000,MATCH($A190,Lookup!$A$9:$A$3000,0)),0)</f>
        <v>0</v>
      </c>
      <c r="O190" s="182">
        <f t="shared" si="10"/>
        <v>0</v>
      </c>
    </row>
    <row r="191" spans="1:15" hidden="1" x14ac:dyDescent="0.2">
      <c r="A191" s="182">
        <f>+'03'!A23</f>
        <v>0</v>
      </c>
      <c r="C191" s="182" t="str">
        <f>IFERROR(LEFT(IFERROR(INDEX(Sheet5!$C$2:$C$1300,MATCH($A191,Sheet5!$A$2:$A$1300,0)),"-"),FIND(",",IFERROR(INDEX(Sheet5!$C$2:$C$1300,MATCH($A191,Sheet5!$A$2:$A$1300,0)),"-"),1)-1),IFERROR(INDEX(Sheet5!$C$2:$C$1300,MATCH($A191,Sheet5!$A$2:$A$1300,0)),"-"))</f>
        <v>-</v>
      </c>
      <c r="D191" s="204">
        <f>IFERROR(INDEX(Lookup!$BG$9:$BG$3000,MATCH($A191,Lookup!$A$9:$A$3000,0)),0)</f>
        <v>0</v>
      </c>
      <c r="E191" s="204">
        <f>IFERROR(INDEX(Lookup!$BF$9:$BF$3000,MATCH($A191,Lookup!$A$9:$A$3000,0)),0)</f>
        <v>0</v>
      </c>
      <c r="F191" s="204">
        <f>IFERROR(INDEX(Lookup!$BE$9:$BE$3000,MATCH($A191,Lookup!$A$9:$A$3000,0)),0)</f>
        <v>0</v>
      </c>
      <c r="G191" s="205"/>
      <c r="H191" s="205"/>
      <c r="I191" s="204">
        <f>IFERROR(INDEX(Lookup!$BJ$9:$BJ$3000,MATCH($A191,Lookup!$A$9:$A$3000,0)),0)</f>
        <v>0</v>
      </c>
      <c r="J191" s="204">
        <f>IFERROR(INDEX(Lookup!$BI$9:$BI$3000,MATCH($A191,Lookup!$A$9:$A$3000,0)),0)</f>
        <v>0</v>
      </c>
      <c r="K191" s="204">
        <f>IFERROR(INDEX(Lookup!$BH$9:$BH$3000,MATCH($A191,Lookup!$A$9:$A$3000,0)),0)</f>
        <v>0</v>
      </c>
      <c r="L191" s="204">
        <f>IFERROR(INDEX(Lookup!$BH$9:$BH$3000,MATCH($A191,Lookup!$A$9:$A$3000,0)),0)</f>
        <v>0</v>
      </c>
      <c r="O191" s="182">
        <f t="shared" si="10"/>
        <v>0</v>
      </c>
    </row>
    <row r="192" spans="1:15" hidden="1" x14ac:dyDescent="0.2">
      <c r="A192" s="182">
        <f>+'03'!A24</f>
        <v>0</v>
      </c>
      <c r="C192" s="182" t="str">
        <f>IFERROR(LEFT(IFERROR(INDEX(Sheet5!$C$2:$C$1300,MATCH($A192,Sheet5!$A$2:$A$1300,0)),"-"),FIND(",",IFERROR(INDEX(Sheet5!$C$2:$C$1300,MATCH($A192,Sheet5!$A$2:$A$1300,0)),"-"),1)-1),IFERROR(INDEX(Sheet5!$C$2:$C$1300,MATCH($A192,Sheet5!$A$2:$A$1300,0)),"-"))</f>
        <v>-</v>
      </c>
      <c r="D192" s="204">
        <f>IFERROR(INDEX(Lookup!$BG$9:$BG$3000,MATCH($A192,Lookup!$A$9:$A$3000,0)),0)</f>
        <v>0</v>
      </c>
      <c r="E192" s="204">
        <f>IFERROR(INDEX(Lookup!$BF$9:$BF$3000,MATCH($A192,Lookup!$A$9:$A$3000,0)),0)</f>
        <v>0</v>
      </c>
      <c r="F192" s="204">
        <f>IFERROR(INDEX(Lookup!$BE$9:$BE$3000,MATCH($A192,Lookup!$A$9:$A$3000,0)),0)</f>
        <v>0</v>
      </c>
      <c r="G192" s="205"/>
      <c r="H192" s="205"/>
      <c r="I192" s="204">
        <f>IFERROR(INDEX(Lookup!$BJ$9:$BJ$3000,MATCH($A192,Lookup!$A$9:$A$3000,0)),0)</f>
        <v>0</v>
      </c>
      <c r="J192" s="204">
        <f>IFERROR(INDEX(Lookup!$BI$9:$BI$3000,MATCH($A192,Lookup!$A$9:$A$3000,0)),0)</f>
        <v>0</v>
      </c>
      <c r="K192" s="204">
        <f>IFERROR(INDEX(Lookup!$BH$9:$BH$3000,MATCH($A192,Lookup!$A$9:$A$3000,0)),0)</f>
        <v>0</v>
      </c>
      <c r="L192" s="204">
        <f>IFERROR(INDEX(Lookup!$BH$9:$BH$3000,MATCH($A192,Lookup!$A$9:$A$3000,0)),0)</f>
        <v>0</v>
      </c>
      <c r="O192" s="182">
        <f t="shared" si="10"/>
        <v>0</v>
      </c>
    </row>
    <row r="193" spans="1:15" hidden="1" x14ac:dyDescent="0.2">
      <c r="A193" s="182">
        <f>+'03'!A25</f>
        <v>0</v>
      </c>
      <c r="C193" s="182" t="str">
        <f>IFERROR(LEFT(IFERROR(INDEX(Sheet5!$C$2:$C$1300,MATCH($A193,Sheet5!$A$2:$A$1300,0)),"-"),FIND(",",IFERROR(INDEX(Sheet5!$C$2:$C$1300,MATCH($A193,Sheet5!$A$2:$A$1300,0)),"-"),1)-1),IFERROR(INDEX(Sheet5!$C$2:$C$1300,MATCH($A193,Sheet5!$A$2:$A$1300,0)),"-"))</f>
        <v>-</v>
      </c>
      <c r="D193" s="204">
        <f>IFERROR(INDEX(Lookup!$BG$9:$BG$3000,MATCH($A193,Lookup!$A$9:$A$3000,0)),0)</f>
        <v>0</v>
      </c>
      <c r="E193" s="204">
        <f>IFERROR(INDEX(Lookup!$BF$9:$BF$3000,MATCH($A193,Lookup!$A$9:$A$3000,0)),0)</f>
        <v>0</v>
      </c>
      <c r="F193" s="204">
        <f>IFERROR(INDEX(Lookup!$BE$9:$BE$3000,MATCH($A193,Lookup!$A$9:$A$3000,0)),0)</f>
        <v>0</v>
      </c>
      <c r="G193" s="205"/>
      <c r="H193" s="205"/>
      <c r="I193" s="204">
        <f>IFERROR(INDEX(Lookup!$BJ$9:$BJ$3000,MATCH($A193,Lookup!$A$9:$A$3000,0)),0)</f>
        <v>0</v>
      </c>
      <c r="J193" s="204">
        <f>IFERROR(INDEX(Lookup!$BI$9:$BI$3000,MATCH($A193,Lookup!$A$9:$A$3000,0)),0)</f>
        <v>0</v>
      </c>
      <c r="K193" s="204">
        <f>IFERROR(INDEX(Lookup!$BH$9:$BH$3000,MATCH($A193,Lookup!$A$9:$A$3000,0)),0)</f>
        <v>0</v>
      </c>
      <c r="L193" s="204">
        <f>IFERROR(INDEX(Lookup!$BH$9:$BH$3000,MATCH($A193,Lookup!$A$9:$A$3000,0)),0)</f>
        <v>0</v>
      </c>
      <c r="O193" s="182">
        <f t="shared" si="10"/>
        <v>0</v>
      </c>
    </row>
    <row r="194" spans="1:15" hidden="1" x14ac:dyDescent="0.2">
      <c r="A194" s="182">
        <f>+'03'!A26</f>
        <v>0</v>
      </c>
      <c r="C194" s="182" t="str">
        <f>IFERROR(LEFT(IFERROR(INDEX(Sheet5!$C$2:$C$1300,MATCH($A194,Sheet5!$A$2:$A$1300,0)),"-"),FIND(",",IFERROR(INDEX(Sheet5!$C$2:$C$1300,MATCH($A194,Sheet5!$A$2:$A$1300,0)),"-"),1)-1),IFERROR(INDEX(Sheet5!$C$2:$C$1300,MATCH($A194,Sheet5!$A$2:$A$1300,0)),"-"))</f>
        <v>-</v>
      </c>
      <c r="D194" s="204">
        <f>IFERROR(INDEX(Lookup!$BG$9:$BG$3000,MATCH($A194,Lookup!$A$9:$A$3000,0)),0)</f>
        <v>0</v>
      </c>
      <c r="E194" s="204">
        <f>IFERROR(INDEX(Lookup!$BF$9:$BF$3000,MATCH($A194,Lookup!$A$9:$A$3000,0)),0)</f>
        <v>0</v>
      </c>
      <c r="F194" s="204">
        <f>IFERROR(INDEX(Lookup!$BE$9:$BE$3000,MATCH($A194,Lookup!$A$9:$A$3000,0)),0)</f>
        <v>0</v>
      </c>
      <c r="G194" s="205"/>
      <c r="H194" s="205"/>
      <c r="I194" s="204">
        <f>IFERROR(INDEX(Lookup!$BJ$9:$BJ$3000,MATCH($A194,Lookup!$A$9:$A$3000,0)),0)</f>
        <v>0</v>
      </c>
      <c r="J194" s="204">
        <f>IFERROR(INDEX(Lookup!$BI$9:$BI$3000,MATCH($A194,Lookup!$A$9:$A$3000,0)),0)</f>
        <v>0</v>
      </c>
      <c r="K194" s="204">
        <f>IFERROR(INDEX(Lookup!$BH$9:$BH$3000,MATCH($A194,Lookup!$A$9:$A$3000,0)),0)</f>
        <v>0</v>
      </c>
      <c r="L194" s="204">
        <f>IFERROR(INDEX(Lookup!$BH$9:$BH$3000,MATCH($A194,Lookup!$A$9:$A$3000,0)),0)</f>
        <v>0</v>
      </c>
      <c r="O194" s="182">
        <f t="shared" si="10"/>
        <v>0</v>
      </c>
    </row>
    <row r="195" spans="1:15" hidden="1" x14ac:dyDescent="0.2">
      <c r="A195" s="182">
        <f>+'03'!A27</f>
        <v>0</v>
      </c>
      <c r="C195" s="182" t="str">
        <f>IFERROR(LEFT(IFERROR(INDEX(Sheet5!$C$2:$C$1300,MATCH($A195,Sheet5!$A$2:$A$1300,0)),"-"),FIND(",",IFERROR(INDEX(Sheet5!$C$2:$C$1300,MATCH($A195,Sheet5!$A$2:$A$1300,0)),"-"),1)-1),IFERROR(INDEX(Sheet5!$C$2:$C$1300,MATCH($A195,Sheet5!$A$2:$A$1300,0)),"-"))</f>
        <v>-</v>
      </c>
      <c r="D195" s="204">
        <f>IFERROR(INDEX(Lookup!$BG$9:$BG$3000,MATCH($A195,Lookup!$A$9:$A$3000,0)),0)</f>
        <v>0</v>
      </c>
      <c r="E195" s="204">
        <f>IFERROR(INDEX(Lookup!$BF$9:$BF$3000,MATCH($A195,Lookup!$A$9:$A$3000,0)),0)</f>
        <v>0</v>
      </c>
      <c r="F195" s="204">
        <f>IFERROR(INDEX(Lookup!$BE$9:$BE$3000,MATCH($A195,Lookup!$A$9:$A$3000,0)),0)</f>
        <v>0</v>
      </c>
      <c r="G195" s="205"/>
      <c r="H195" s="205"/>
      <c r="I195" s="204">
        <f>IFERROR(INDEX(Lookup!$BJ$9:$BJ$3000,MATCH($A195,Lookup!$A$9:$A$3000,0)),0)</f>
        <v>0</v>
      </c>
      <c r="J195" s="204">
        <f>IFERROR(INDEX(Lookup!$BI$9:$BI$3000,MATCH($A195,Lookup!$A$9:$A$3000,0)),0)</f>
        <v>0</v>
      </c>
      <c r="K195" s="204">
        <f>IFERROR(INDEX(Lookup!$BH$9:$BH$3000,MATCH($A195,Lookup!$A$9:$A$3000,0)),0)</f>
        <v>0</v>
      </c>
      <c r="L195" s="204">
        <f>IFERROR(INDEX(Lookup!$BH$9:$BH$3000,MATCH($A195,Lookup!$A$9:$A$3000,0)),0)</f>
        <v>0</v>
      </c>
      <c r="O195" s="182">
        <f t="shared" si="10"/>
        <v>0</v>
      </c>
    </row>
    <row r="196" spans="1:15" hidden="1" x14ac:dyDescent="0.2">
      <c r="A196" s="182">
        <f>+'03'!A28</f>
        <v>0</v>
      </c>
      <c r="C196" s="182" t="str">
        <f>IFERROR(LEFT(IFERROR(INDEX(Sheet5!$C$2:$C$1300,MATCH($A196,Sheet5!$A$2:$A$1300,0)),"-"),FIND(",",IFERROR(INDEX(Sheet5!$C$2:$C$1300,MATCH($A196,Sheet5!$A$2:$A$1300,0)),"-"),1)-1),IFERROR(INDEX(Sheet5!$C$2:$C$1300,MATCH($A196,Sheet5!$A$2:$A$1300,0)),"-"))</f>
        <v>-</v>
      </c>
      <c r="D196" s="204">
        <f>IFERROR(INDEX(Lookup!$BG$9:$BG$3000,MATCH($A196,Lookup!$A$9:$A$3000,0)),0)</f>
        <v>0</v>
      </c>
      <c r="E196" s="204">
        <f>IFERROR(INDEX(Lookup!$BF$9:$BF$3000,MATCH($A196,Lookup!$A$9:$A$3000,0)),0)</f>
        <v>0</v>
      </c>
      <c r="F196" s="204">
        <f>IFERROR(INDEX(Lookup!$BE$9:$BE$3000,MATCH($A196,Lookup!$A$9:$A$3000,0)),0)</f>
        <v>0</v>
      </c>
      <c r="G196" s="205"/>
      <c r="H196" s="205"/>
      <c r="I196" s="204">
        <f>IFERROR(INDEX(Lookup!$BJ$9:$BJ$3000,MATCH($A196,Lookup!$A$9:$A$3000,0)),0)</f>
        <v>0</v>
      </c>
      <c r="J196" s="204">
        <f>IFERROR(INDEX(Lookup!$BI$9:$BI$3000,MATCH($A196,Lookup!$A$9:$A$3000,0)),0)</f>
        <v>0</v>
      </c>
      <c r="K196" s="204">
        <f>IFERROR(INDEX(Lookup!$BH$9:$BH$3000,MATCH($A196,Lookup!$A$9:$A$3000,0)),0)</f>
        <v>0</v>
      </c>
      <c r="L196" s="204">
        <f>IFERROR(INDEX(Lookup!$BH$9:$BH$3000,MATCH($A196,Lookup!$A$9:$A$3000,0)),0)</f>
        <v>0</v>
      </c>
      <c r="O196" s="182">
        <f t="shared" si="10"/>
        <v>0</v>
      </c>
    </row>
    <row r="197" spans="1:15" hidden="1" x14ac:dyDescent="0.2">
      <c r="A197" s="182">
        <f>+'03'!A29</f>
        <v>0</v>
      </c>
      <c r="C197" s="182" t="str">
        <f>IFERROR(LEFT(IFERROR(INDEX(Sheet5!$C$2:$C$1300,MATCH($A197,Sheet5!$A$2:$A$1300,0)),"-"),FIND(",",IFERROR(INDEX(Sheet5!$C$2:$C$1300,MATCH($A197,Sheet5!$A$2:$A$1300,0)),"-"),1)-1),IFERROR(INDEX(Sheet5!$C$2:$C$1300,MATCH($A197,Sheet5!$A$2:$A$1300,0)),"-"))</f>
        <v>-</v>
      </c>
      <c r="D197" s="204">
        <f>IFERROR(INDEX(Lookup!$BG$9:$BG$3000,MATCH($A197,Lookup!$A$9:$A$3000,0)),0)</f>
        <v>0</v>
      </c>
      <c r="E197" s="204">
        <f>IFERROR(INDEX(Lookup!$BF$9:$BF$3000,MATCH($A197,Lookup!$A$9:$A$3000,0)),0)</f>
        <v>0</v>
      </c>
      <c r="F197" s="204">
        <f>IFERROR(INDEX(Lookup!$BE$9:$BE$3000,MATCH($A197,Lookup!$A$9:$A$3000,0)),0)</f>
        <v>0</v>
      </c>
      <c r="G197" s="205"/>
      <c r="H197" s="205"/>
      <c r="I197" s="204">
        <f>IFERROR(INDEX(Lookup!$BJ$9:$BJ$3000,MATCH($A197,Lookup!$A$9:$A$3000,0)),0)</f>
        <v>0</v>
      </c>
      <c r="J197" s="204">
        <f>IFERROR(INDEX(Lookup!$BI$9:$BI$3000,MATCH($A197,Lookup!$A$9:$A$3000,0)),0)</f>
        <v>0</v>
      </c>
      <c r="K197" s="204">
        <f>IFERROR(INDEX(Lookup!$BH$9:$BH$3000,MATCH($A197,Lookup!$A$9:$A$3000,0)),0)</f>
        <v>0</v>
      </c>
      <c r="L197" s="204">
        <f>IFERROR(INDEX(Lookup!$BH$9:$BH$3000,MATCH($A197,Lookup!$A$9:$A$3000,0)),0)</f>
        <v>0</v>
      </c>
      <c r="O197" s="182">
        <f t="shared" si="10"/>
        <v>0</v>
      </c>
    </row>
    <row r="198" spans="1:15" hidden="1" x14ac:dyDescent="0.2">
      <c r="G198" s="205"/>
      <c r="H198" s="205"/>
      <c r="L198" s="204"/>
      <c r="O198" s="182">
        <f t="shared" si="10"/>
        <v>0</v>
      </c>
    </row>
    <row r="199" spans="1:15" hidden="1" x14ac:dyDescent="0.2">
      <c r="C199" s="206" t="s">
        <v>454</v>
      </c>
      <c r="D199" s="207">
        <f>SUM(D170:D197)</f>
        <v>0</v>
      </c>
      <c r="E199" s="207">
        <f>SUM(E170:E197)</f>
        <v>0</v>
      </c>
      <c r="F199" s="207">
        <f>SUM(F170:F197)</f>
        <v>0</v>
      </c>
      <c r="G199" s="209"/>
      <c r="H199" s="209"/>
      <c r="I199" s="207">
        <f>SUM(I170:I197)</f>
        <v>0</v>
      </c>
      <c r="J199" s="207">
        <f>SUM(J170:J197)</f>
        <v>0</v>
      </c>
      <c r="K199" s="207">
        <f>SUM(K170:K197)</f>
        <v>0</v>
      </c>
      <c r="L199" s="207">
        <f>SUM(L170:L197)</f>
        <v>0</v>
      </c>
      <c r="M199" s="206"/>
      <c r="N199" s="206"/>
      <c r="O199" s="182">
        <f t="shared" si="10"/>
        <v>0</v>
      </c>
    </row>
    <row r="200" spans="1:15" hidden="1" x14ac:dyDescent="0.2">
      <c r="C200" s="196"/>
      <c r="D200" s="216"/>
      <c r="E200" s="216"/>
      <c r="F200" s="216"/>
      <c r="G200" s="217"/>
      <c r="H200" s="217"/>
      <c r="I200" s="216"/>
      <c r="J200" s="216"/>
      <c r="K200" s="216"/>
      <c r="L200" s="216"/>
      <c r="O200" s="182">
        <f t="shared" si="10"/>
        <v>0</v>
      </c>
    </row>
    <row r="201" spans="1:15" hidden="1" x14ac:dyDescent="0.2">
      <c r="A201" s="182">
        <f>'04'!A2</f>
        <v>0</v>
      </c>
      <c r="C201" s="182" t="str">
        <f>IFERROR(LEFT(IFERROR(INDEX(Sheet5!$C$2:$C$1300,MATCH($A201,Sheet5!$A$2:$A$1300,0)),"-"),FIND(",",IFERROR(INDEX(Sheet5!$C$2:$C$1300,MATCH($A201,Sheet5!$A$2:$A$1300,0)),"-"),1)-1),IFERROR(INDEX(Sheet5!$C$2:$C$1300,MATCH($A201,Sheet5!$A$2:$A$1300,0)),"-"))</f>
        <v>-</v>
      </c>
      <c r="D201" s="204">
        <f>IFERROR(INDEX(Lookup!$BG$9:$BG$3000,MATCH($A201,Lookup!$A$9:$A$3000,0)),0)</f>
        <v>0</v>
      </c>
      <c r="E201" s="204">
        <f>IFERROR(INDEX(Lookup!$BF$9:$BF$3000,MATCH($A201,Lookup!$A$9:$A$3000,0)),0)</f>
        <v>0</v>
      </c>
      <c r="F201" s="204">
        <f>IFERROR(INDEX(Lookup!$BE$9:$BE$3000,MATCH($A201,Lookup!$A$9:$A$3000,0)),0)</f>
        <v>0</v>
      </c>
      <c r="G201" s="205"/>
      <c r="H201" s="205"/>
      <c r="I201" s="204">
        <f>IFERROR(INDEX(Lookup!$BJ$9:$BJ$3000,MATCH($A201,Lookup!$A$9:$A$3000,0)),0)</f>
        <v>0</v>
      </c>
      <c r="J201" s="204">
        <f>IFERROR(INDEX(Lookup!$BI$9:$BI$3000,MATCH($A201,Lookup!$A$9:$A$3000,0)),0)</f>
        <v>0</v>
      </c>
      <c r="K201" s="204">
        <f>IFERROR(INDEX(Lookup!$BH$9:$BH$3000,MATCH($A201,Lookup!$A$9:$A$3000,0)),0)</f>
        <v>0</v>
      </c>
      <c r="L201" s="204">
        <f>IFERROR(INDEX(Lookup!$BH$9:$BH$3000,MATCH($A201,Lookup!$A$9:$A$3000,0)),0)</f>
        <v>0</v>
      </c>
      <c r="O201" s="182">
        <f t="shared" si="10"/>
        <v>0</v>
      </c>
    </row>
    <row r="202" spans="1:15" hidden="1" x14ac:dyDescent="0.2">
      <c r="A202" s="182">
        <f>'04'!A3</f>
        <v>0</v>
      </c>
      <c r="C202" s="18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>-</v>
      </c>
      <c r="D202" s="204">
        <f>IFERROR(INDEX(Lookup!$BG$9:$BG$3000,MATCH($A202,Lookup!$A$9:$A$3000,0)),0)</f>
        <v>0</v>
      </c>
      <c r="E202" s="204">
        <f>IFERROR(INDEX(Lookup!$BF$9:$BF$3000,MATCH($A202,Lookup!$A$9:$A$3000,0)),0)</f>
        <v>0</v>
      </c>
      <c r="F202" s="204">
        <f>IFERROR(INDEX(Lookup!$BE$9:$BE$3000,MATCH($A202,Lookup!$A$9:$A$3000,0)),0)</f>
        <v>0</v>
      </c>
      <c r="G202" s="205"/>
      <c r="H202" s="205"/>
      <c r="I202" s="204">
        <f>IFERROR(INDEX(Lookup!$BJ$9:$BJ$3000,MATCH($A202,Lookup!$A$9:$A$3000,0)),0)</f>
        <v>0</v>
      </c>
      <c r="J202" s="204">
        <f>IFERROR(INDEX(Lookup!$BI$9:$BI$3000,MATCH($A202,Lookup!$A$9:$A$3000,0)),0)</f>
        <v>0</v>
      </c>
      <c r="K202" s="204">
        <f>IFERROR(INDEX(Lookup!$BH$9:$BH$3000,MATCH($A202,Lookup!$A$9:$A$3000,0)),0)</f>
        <v>0</v>
      </c>
      <c r="L202" s="204">
        <f>IFERROR(INDEX(Lookup!$BH$9:$BH$3000,MATCH($A202,Lookup!$A$9:$A$3000,0)),0)</f>
        <v>0</v>
      </c>
      <c r="O202" s="182">
        <f t="shared" si="10"/>
        <v>0</v>
      </c>
    </row>
    <row r="203" spans="1:15" hidden="1" x14ac:dyDescent="0.2">
      <c r="A203" s="182">
        <f>'04'!A4</f>
        <v>0</v>
      </c>
      <c r="C203" s="182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>-</v>
      </c>
      <c r="D203" s="204">
        <f>IFERROR(INDEX(Lookup!$BG$9:$BG$3000,MATCH($A203,Lookup!$A$9:$A$3000,0)),0)</f>
        <v>0</v>
      </c>
      <c r="E203" s="204">
        <f>IFERROR(INDEX(Lookup!$BF$9:$BF$3000,MATCH($A203,Lookup!$A$9:$A$3000,0)),0)</f>
        <v>0</v>
      </c>
      <c r="F203" s="204">
        <f>IFERROR(INDEX(Lookup!$BE$9:$BE$3000,MATCH($A203,Lookup!$A$9:$A$3000,0)),0)</f>
        <v>0</v>
      </c>
      <c r="G203" s="205"/>
      <c r="H203" s="205"/>
      <c r="I203" s="204">
        <f>IFERROR(INDEX(Lookup!$BJ$9:$BJ$3000,MATCH($A203,Lookup!$A$9:$A$3000,0)),0)</f>
        <v>0</v>
      </c>
      <c r="J203" s="204">
        <f>IFERROR(INDEX(Lookup!$BI$9:$BI$3000,MATCH($A203,Lookup!$A$9:$A$3000,0)),0)</f>
        <v>0</v>
      </c>
      <c r="K203" s="204">
        <f>IFERROR(INDEX(Lookup!$BH$9:$BH$3000,MATCH($A203,Lookup!$A$9:$A$3000,0)),0)</f>
        <v>0</v>
      </c>
      <c r="L203" s="204">
        <f>IFERROR(INDEX(Lookup!$BH$9:$BH$3000,MATCH($A203,Lookup!$A$9:$A$3000,0)),0)</f>
        <v>0</v>
      </c>
      <c r="O203" s="182">
        <f t="shared" si="10"/>
        <v>0</v>
      </c>
    </row>
    <row r="204" spans="1:15" hidden="1" x14ac:dyDescent="0.2">
      <c r="A204" s="182">
        <f>'04'!A5</f>
        <v>0</v>
      </c>
      <c r="C204" s="182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>-</v>
      </c>
      <c r="D204" s="204">
        <f>IFERROR(INDEX(Lookup!$BG$9:$BG$3000,MATCH($A204,Lookup!$A$9:$A$3000,0)),0)</f>
        <v>0</v>
      </c>
      <c r="E204" s="204">
        <f>IFERROR(INDEX(Lookup!$BF$9:$BF$3000,MATCH($A204,Lookup!$A$9:$A$3000,0)),0)</f>
        <v>0</v>
      </c>
      <c r="F204" s="204">
        <f>IFERROR(INDEX(Lookup!$BE$9:$BE$3000,MATCH($A204,Lookup!$A$9:$A$3000,0)),0)</f>
        <v>0</v>
      </c>
      <c r="G204" s="205"/>
      <c r="H204" s="205"/>
      <c r="I204" s="204">
        <f>IFERROR(INDEX(Lookup!$BJ$9:$BJ$3000,MATCH($A204,Lookup!$A$9:$A$3000,0)),0)</f>
        <v>0</v>
      </c>
      <c r="J204" s="204">
        <f>IFERROR(INDEX(Lookup!$BI$9:$BI$3000,MATCH($A204,Lookup!$A$9:$A$3000,0)),0)</f>
        <v>0</v>
      </c>
      <c r="K204" s="204">
        <f>IFERROR(INDEX(Lookup!$BH$9:$BH$3000,MATCH($A204,Lookup!$A$9:$A$3000,0)),0)</f>
        <v>0</v>
      </c>
      <c r="L204" s="204">
        <f>IFERROR(INDEX(Lookup!$BH$9:$BH$3000,MATCH($A204,Lookup!$A$9:$A$3000,0)),0)</f>
        <v>0</v>
      </c>
      <c r="O204" s="182">
        <f t="shared" si="10"/>
        <v>0</v>
      </c>
    </row>
    <row r="205" spans="1:15" hidden="1" x14ac:dyDescent="0.2">
      <c r="A205" s="182">
        <f>'04'!A6</f>
        <v>0</v>
      </c>
      <c r="C205" s="182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>-</v>
      </c>
      <c r="D205" s="204">
        <f>IFERROR(INDEX(Lookup!$BG$9:$BG$3000,MATCH($A205,Lookup!$A$9:$A$3000,0)),0)</f>
        <v>0</v>
      </c>
      <c r="E205" s="204">
        <f>IFERROR(INDEX(Lookup!$BF$9:$BF$3000,MATCH($A205,Lookup!$A$9:$A$3000,0)),0)</f>
        <v>0</v>
      </c>
      <c r="F205" s="204">
        <f>IFERROR(INDEX(Lookup!$BE$9:$BE$3000,MATCH($A205,Lookup!$A$9:$A$3000,0)),0)</f>
        <v>0</v>
      </c>
      <c r="G205" s="205"/>
      <c r="H205" s="205"/>
      <c r="I205" s="204">
        <f>IFERROR(INDEX(Lookup!$BJ$9:$BJ$3000,MATCH($A205,Lookup!$A$9:$A$3000,0)),0)</f>
        <v>0</v>
      </c>
      <c r="J205" s="204">
        <f>IFERROR(INDEX(Lookup!$BI$9:$BI$3000,MATCH($A205,Lookup!$A$9:$A$3000,0)),0)</f>
        <v>0</v>
      </c>
      <c r="K205" s="204">
        <f>IFERROR(INDEX(Lookup!$BH$9:$BH$3000,MATCH($A205,Lookup!$A$9:$A$3000,0)),0)</f>
        <v>0</v>
      </c>
      <c r="L205" s="204">
        <f>IFERROR(INDEX(Lookup!$BH$9:$BH$3000,MATCH($A205,Lookup!$A$9:$A$3000,0)),0)</f>
        <v>0</v>
      </c>
      <c r="O205" s="182">
        <f t="shared" si="10"/>
        <v>0</v>
      </c>
    </row>
    <row r="206" spans="1:15" hidden="1" x14ac:dyDescent="0.2">
      <c r="A206" s="182">
        <f>'04'!A7</f>
        <v>0</v>
      </c>
      <c r="C206" s="182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>-</v>
      </c>
      <c r="D206" s="204">
        <f>IFERROR(INDEX(Lookup!$BG$9:$BG$3000,MATCH($A206,Lookup!$A$9:$A$3000,0)),0)</f>
        <v>0</v>
      </c>
      <c r="E206" s="204">
        <f>IFERROR(INDEX(Lookup!$BF$9:$BF$3000,MATCH($A206,Lookup!$A$9:$A$3000,0)),0)</f>
        <v>0</v>
      </c>
      <c r="F206" s="204">
        <f>IFERROR(INDEX(Lookup!$BE$9:$BE$3000,MATCH($A206,Lookup!$A$9:$A$3000,0)),0)</f>
        <v>0</v>
      </c>
      <c r="G206" s="205"/>
      <c r="H206" s="205"/>
      <c r="I206" s="204">
        <f>IFERROR(INDEX(Lookup!$BJ$9:$BJ$3000,MATCH($A206,Lookup!$A$9:$A$3000,0)),0)</f>
        <v>0</v>
      </c>
      <c r="J206" s="204">
        <f>IFERROR(INDEX(Lookup!$BI$9:$BI$3000,MATCH($A206,Lookup!$A$9:$A$3000,0)),0)</f>
        <v>0</v>
      </c>
      <c r="K206" s="204">
        <f>IFERROR(INDEX(Lookup!$BH$9:$BH$3000,MATCH($A206,Lookup!$A$9:$A$3000,0)),0)</f>
        <v>0</v>
      </c>
      <c r="L206" s="204">
        <f>IFERROR(INDEX(Lookup!$BH$9:$BH$3000,MATCH($A206,Lookup!$A$9:$A$3000,0)),0)</f>
        <v>0</v>
      </c>
      <c r="O206" s="182">
        <f t="shared" si="10"/>
        <v>0</v>
      </c>
    </row>
    <row r="207" spans="1:15" hidden="1" x14ac:dyDescent="0.2">
      <c r="A207" s="182">
        <f>'04'!A8</f>
        <v>0</v>
      </c>
      <c r="C207" s="182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>-</v>
      </c>
      <c r="D207" s="204">
        <f>IFERROR(INDEX(Lookup!$BG$9:$BG$3000,MATCH($A207,Lookup!$A$9:$A$3000,0)),0)</f>
        <v>0</v>
      </c>
      <c r="E207" s="204">
        <f>IFERROR(INDEX(Lookup!$BF$9:$BF$3000,MATCH($A207,Lookup!$A$9:$A$3000,0)),0)</f>
        <v>0</v>
      </c>
      <c r="F207" s="204">
        <f>IFERROR(INDEX(Lookup!$BE$9:$BE$3000,MATCH($A207,Lookup!$A$9:$A$3000,0)),0)</f>
        <v>0</v>
      </c>
      <c r="G207" s="205"/>
      <c r="H207" s="205"/>
      <c r="I207" s="204">
        <f>IFERROR(INDEX(Lookup!$BJ$9:$BJ$3000,MATCH($A207,Lookup!$A$9:$A$3000,0)),0)</f>
        <v>0</v>
      </c>
      <c r="J207" s="204">
        <f>IFERROR(INDEX(Lookup!$BI$9:$BI$3000,MATCH($A207,Lookup!$A$9:$A$3000,0)),0)</f>
        <v>0</v>
      </c>
      <c r="K207" s="204">
        <f>IFERROR(INDEX(Lookup!$BH$9:$BH$3000,MATCH($A207,Lookup!$A$9:$A$3000,0)),0)</f>
        <v>0</v>
      </c>
      <c r="L207" s="204">
        <f>IFERROR(INDEX(Lookup!$BH$9:$BH$3000,MATCH($A207,Lookup!$A$9:$A$3000,0)),0)</f>
        <v>0</v>
      </c>
      <c r="O207" s="182">
        <f t="shared" si="10"/>
        <v>0</v>
      </c>
    </row>
    <row r="208" spans="1:15" hidden="1" x14ac:dyDescent="0.2">
      <c r="A208" s="182">
        <f>'04'!A9</f>
        <v>0</v>
      </c>
      <c r="C208" s="182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>-</v>
      </c>
      <c r="D208" s="204">
        <f>IFERROR(INDEX(Lookup!$BG$9:$BG$3000,MATCH($A208,Lookup!$A$9:$A$3000,0)),0)</f>
        <v>0</v>
      </c>
      <c r="E208" s="204">
        <f>IFERROR(INDEX(Lookup!$BF$9:$BF$3000,MATCH($A208,Lookup!$A$9:$A$3000,0)),0)</f>
        <v>0</v>
      </c>
      <c r="F208" s="204">
        <f>IFERROR(INDEX(Lookup!$BE$9:$BE$3000,MATCH($A208,Lookup!$A$9:$A$3000,0)),0)</f>
        <v>0</v>
      </c>
      <c r="G208" s="205"/>
      <c r="H208" s="205"/>
      <c r="I208" s="204">
        <f>IFERROR(INDEX(Lookup!$BJ$9:$BJ$3000,MATCH($A208,Lookup!$A$9:$A$3000,0)),0)</f>
        <v>0</v>
      </c>
      <c r="J208" s="204">
        <f>IFERROR(INDEX(Lookup!$BI$9:$BI$3000,MATCH($A208,Lookup!$A$9:$A$3000,0)),0)</f>
        <v>0</v>
      </c>
      <c r="K208" s="204">
        <f>IFERROR(INDEX(Lookup!$BH$9:$BH$3000,MATCH($A208,Lookup!$A$9:$A$3000,0)),0)</f>
        <v>0</v>
      </c>
      <c r="L208" s="204">
        <f>IFERROR(INDEX(Lookup!$BH$9:$BH$3000,MATCH($A208,Lookup!$A$9:$A$3000,0)),0)</f>
        <v>0</v>
      </c>
      <c r="O208" s="182">
        <f t="shared" si="10"/>
        <v>0</v>
      </c>
    </row>
    <row r="209" spans="1:15" hidden="1" x14ac:dyDescent="0.2">
      <c r="A209" s="182">
        <f>'04'!A10</f>
        <v>0</v>
      </c>
      <c r="C209" s="182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>-</v>
      </c>
      <c r="D209" s="204">
        <f>IFERROR(INDEX(Lookup!$BG$9:$BG$3000,MATCH($A209,Lookup!$A$9:$A$3000,0)),0)</f>
        <v>0</v>
      </c>
      <c r="E209" s="204">
        <f>IFERROR(INDEX(Lookup!$BF$9:$BF$3000,MATCH($A209,Lookup!$A$9:$A$3000,0)),0)</f>
        <v>0</v>
      </c>
      <c r="F209" s="204">
        <f>IFERROR(INDEX(Lookup!$BE$9:$BE$3000,MATCH($A209,Lookup!$A$9:$A$3000,0)),0)</f>
        <v>0</v>
      </c>
      <c r="G209" s="205"/>
      <c r="H209" s="205"/>
      <c r="I209" s="204">
        <f>IFERROR(INDEX(Lookup!$BJ$9:$BJ$3000,MATCH($A209,Lookup!$A$9:$A$3000,0)),0)</f>
        <v>0</v>
      </c>
      <c r="J209" s="204">
        <f>IFERROR(INDEX(Lookup!$BI$9:$BI$3000,MATCH($A209,Lookup!$A$9:$A$3000,0)),0)</f>
        <v>0</v>
      </c>
      <c r="K209" s="204">
        <f>IFERROR(INDEX(Lookup!$BH$9:$BH$3000,MATCH($A209,Lookup!$A$9:$A$3000,0)),0)</f>
        <v>0</v>
      </c>
      <c r="L209" s="204">
        <f>IFERROR(INDEX(Lookup!$BH$9:$BH$3000,MATCH($A209,Lookup!$A$9:$A$3000,0)),0)</f>
        <v>0</v>
      </c>
      <c r="O209" s="182">
        <f t="shared" si="10"/>
        <v>0</v>
      </c>
    </row>
    <row r="210" spans="1:15" hidden="1" x14ac:dyDescent="0.2">
      <c r="A210" s="182">
        <f>'04'!A11</f>
        <v>0</v>
      </c>
      <c r="C210" s="182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>-</v>
      </c>
      <c r="D210" s="204">
        <f>IFERROR(INDEX(Lookup!$BG$9:$BG$3000,MATCH($A210,Lookup!$A$9:$A$3000,0)),0)</f>
        <v>0</v>
      </c>
      <c r="E210" s="204">
        <f>IFERROR(INDEX(Lookup!$BF$9:$BF$3000,MATCH($A210,Lookup!$A$9:$A$3000,0)),0)</f>
        <v>0</v>
      </c>
      <c r="F210" s="204">
        <f>IFERROR(INDEX(Lookup!$BE$9:$BE$3000,MATCH($A210,Lookup!$A$9:$A$3000,0)),0)</f>
        <v>0</v>
      </c>
      <c r="G210" s="205"/>
      <c r="H210" s="205"/>
      <c r="I210" s="204">
        <f>IFERROR(INDEX(Lookup!$BJ$9:$BJ$3000,MATCH($A210,Lookup!$A$9:$A$3000,0)),0)</f>
        <v>0</v>
      </c>
      <c r="J210" s="204">
        <f>IFERROR(INDEX(Lookup!$BI$9:$BI$3000,MATCH($A210,Lookup!$A$9:$A$3000,0)),0)</f>
        <v>0</v>
      </c>
      <c r="K210" s="204">
        <f>IFERROR(INDEX(Lookup!$BH$9:$BH$3000,MATCH($A210,Lookup!$A$9:$A$3000,0)),0)</f>
        <v>0</v>
      </c>
      <c r="L210" s="204">
        <f>IFERROR(INDEX(Lookup!$BH$9:$BH$3000,MATCH($A210,Lookup!$A$9:$A$3000,0)),0)</f>
        <v>0</v>
      </c>
      <c r="O210" s="182">
        <f t="shared" si="10"/>
        <v>0</v>
      </c>
    </row>
    <row r="211" spans="1:15" hidden="1" x14ac:dyDescent="0.2">
      <c r="A211" s="182">
        <f>'04'!A12</f>
        <v>0</v>
      </c>
      <c r="C211" s="182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>-</v>
      </c>
      <c r="D211" s="204">
        <f>IFERROR(INDEX(Lookup!$BG$9:$BG$3000,MATCH($A211,Lookup!$A$9:$A$3000,0)),0)</f>
        <v>0</v>
      </c>
      <c r="E211" s="204">
        <f>IFERROR(INDEX(Lookup!$BF$9:$BF$3000,MATCH($A211,Lookup!$A$9:$A$3000,0)),0)</f>
        <v>0</v>
      </c>
      <c r="F211" s="204">
        <f>IFERROR(INDEX(Lookup!$BE$9:$BE$3000,MATCH($A211,Lookup!$A$9:$A$3000,0)),0)</f>
        <v>0</v>
      </c>
      <c r="G211" s="205"/>
      <c r="H211" s="205"/>
      <c r="I211" s="204">
        <f>IFERROR(INDEX(Lookup!$BJ$9:$BJ$3000,MATCH($A211,Lookup!$A$9:$A$3000,0)),0)</f>
        <v>0</v>
      </c>
      <c r="J211" s="204">
        <f>IFERROR(INDEX(Lookup!$BI$9:$BI$3000,MATCH($A211,Lookup!$A$9:$A$3000,0)),0)</f>
        <v>0</v>
      </c>
      <c r="K211" s="204">
        <f>IFERROR(INDEX(Lookup!$BH$9:$BH$3000,MATCH($A211,Lookup!$A$9:$A$3000,0)),0)</f>
        <v>0</v>
      </c>
      <c r="L211" s="204">
        <f>IFERROR(INDEX(Lookup!$BH$9:$BH$3000,MATCH($A211,Lookup!$A$9:$A$3000,0)),0)</f>
        <v>0</v>
      </c>
      <c r="O211" s="182">
        <f t="shared" si="10"/>
        <v>0</v>
      </c>
    </row>
    <row r="212" spans="1:15" hidden="1" x14ac:dyDescent="0.2">
      <c r="A212" s="182">
        <f>'04'!A13</f>
        <v>0</v>
      </c>
      <c r="C212" s="18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>-</v>
      </c>
      <c r="D212" s="204">
        <f>IFERROR(INDEX(Lookup!$BG$9:$BG$3000,MATCH($A212,Lookup!$A$9:$A$3000,0)),0)</f>
        <v>0</v>
      </c>
      <c r="E212" s="204">
        <f>IFERROR(INDEX(Lookup!$BF$9:$BF$3000,MATCH($A212,Lookup!$A$9:$A$3000,0)),0)</f>
        <v>0</v>
      </c>
      <c r="F212" s="204">
        <f>IFERROR(INDEX(Lookup!$BE$9:$BE$3000,MATCH($A212,Lookup!$A$9:$A$3000,0)),0)</f>
        <v>0</v>
      </c>
      <c r="G212" s="205"/>
      <c r="H212" s="205"/>
      <c r="I212" s="204">
        <f>IFERROR(INDEX(Lookup!$BJ$9:$BJ$3000,MATCH($A212,Lookup!$A$9:$A$3000,0)),0)</f>
        <v>0</v>
      </c>
      <c r="J212" s="204">
        <f>IFERROR(INDEX(Lookup!$BI$9:$BI$3000,MATCH($A212,Lookup!$A$9:$A$3000,0)),0)</f>
        <v>0</v>
      </c>
      <c r="K212" s="204">
        <f>IFERROR(INDEX(Lookup!$BH$9:$BH$3000,MATCH($A212,Lookup!$A$9:$A$3000,0)),0)</f>
        <v>0</v>
      </c>
      <c r="L212" s="204">
        <f>IFERROR(INDEX(Lookup!$BH$9:$BH$3000,MATCH($A212,Lookup!$A$9:$A$3000,0)),0)</f>
        <v>0</v>
      </c>
      <c r="O212" s="182">
        <f t="shared" si="10"/>
        <v>0</v>
      </c>
    </row>
    <row r="213" spans="1:15" hidden="1" x14ac:dyDescent="0.2">
      <c r="A213" s="182">
        <f>'04'!A14</f>
        <v>0</v>
      </c>
      <c r="C213" s="182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>-</v>
      </c>
      <c r="D213" s="204">
        <f>IFERROR(INDEX(Lookup!$BG$9:$BG$3000,MATCH($A213,Lookup!$A$9:$A$3000,0)),0)</f>
        <v>0</v>
      </c>
      <c r="E213" s="204">
        <f>IFERROR(INDEX(Lookup!$BF$9:$BF$3000,MATCH($A213,Lookup!$A$9:$A$3000,0)),0)</f>
        <v>0</v>
      </c>
      <c r="F213" s="204">
        <f>IFERROR(INDEX(Lookup!$BE$9:$BE$3000,MATCH($A213,Lookup!$A$9:$A$3000,0)),0)</f>
        <v>0</v>
      </c>
      <c r="G213" s="205"/>
      <c r="H213" s="205"/>
      <c r="I213" s="204">
        <f>IFERROR(INDEX(Lookup!$BJ$9:$BJ$3000,MATCH($A213,Lookup!$A$9:$A$3000,0)),0)</f>
        <v>0</v>
      </c>
      <c r="J213" s="204">
        <f>IFERROR(INDEX(Lookup!$BI$9:$BI$3000,MATCH($A213,Lookup!$A$9:$A$3000,0)),0)</f>
        <v>0</v>
      </c>
      <c r="K213" s="204">
        <f>IFERROR(INDEX(Lookup!$BH$9:$BH$3000,MATCH($A213,Lookup!$A$9:$A$3000,0)),0)</f>
        <v>0</v>
      </c>
      <c r="L213" s="204">
        <f>IFERROR(INDEX(Lookup!$BH$9:$BH$3000,MATCH($A213,Lookup!$A$9:$A$3000,0)),0)</f>
        <v>0</v>
      </c>
      <c r="O213" s="182">
        <f t="shared" si="10"/>
        <v>0</v>
      </c>
    </row>
    <row r="214" spans="1:15" hidden="1" x14ac:dyDescent="0.2">
      <c r="A214" s="182">
        <f>'04'!A15</f>
        <v>0</v>
      </c>
      <c r="C214" s="182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>-</v>
      </c>
      <c r="D214" s="204">
        <f>IFERROR(INDEX(Lookup!$BG$9:$BG$3000,MATCH($A214,Lookup!$A$9:$A$3000,0)),0)</f>
        <v>0</v>
      </c>
      <c r="E214" s="204">
        <f>IFERROR(INDEX(Lookup!$BF$9:$BF$3000,MATCH($A214,Lookup!$A$9:$A$3000,0)),0)</f>
        <v>0</v>
      </c>
      <c r="F214" s="204">
        <f>IFERROR(INDEX(Lookup!$BE$9:$BE$3000,MATCH($A214,Lookup!$A$9:$A$3000,0)),0)</f>
        <v>0</v>
      </c>
      <c r="G214" s="205"/>
      <c r="H214" s="205"/>
      <c r="I214" s="204">
        <f>IFERROR(INDEX(Lookup!$BJ$9:$BJ$3000,MATCH($A214,Lookup!$A$9:$A$3000,0)),0)</f>
        <v>0</v>
      </c>
      <c r="J214" s="204">
        <f>IFERROR(INDEX(Lookup!$BI$9:$BI$3000,MATCH($A214,Lookup!$A$9:$A$3000,0)),0)</f>
        <v>0</v>
      </c>
      <c r="K214" s="204">
        <f>IFERROR(INDEX(Lookup!$BH$9:$BH$3000,MATCH($A214,Lookup!$A$9:$A$3000,0)),0)</f>
        <v>0</v>
      </c>
      <c r="L214" s="204">
        <f>IFERROR(INDEX(Lookup!$BH$9:$BH$3000,MATCH($A214,Lookup!$A$9:$A$3000,0)),0)</f>
        <v>0</v>
      </c>
      <c r="O214" s="182">
        <f t="shared" si="10"/>
        <v>0</v>
      </c>
    </row>
    <row r="215" spans="1:15" hidden="1" x14ac:dyDescent="0.2">
      <c r="A215" s="182">
        <f>'04'!A16</f>
        <v>0</v>
      </c>
      <c r="C215" s="182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D215" s="204">
        <f>IFERROR(INDEX(Lookup!$BG$9:$BG$3000,MATCH($A215,Lookup!$A$9:$A$3000,0)),0)</f>
        <v>0</v>
      </c>
      <c r="E215" s="204">
        <f>IFERROR(INDEX(Lookup!$BF$9:$BF$3000,MATCH($A215,Lookup!$A$9:$A$3000,0)),0)</f>
        <v>0</v>
      </c>
      <c r="F215" s="204">
        <f>IFERROR(INDEX(Lookup!$BE$9:$BE$3000,MATCH($A215,Lookup!$A$9:$A$3000,0)),0)</f>
        <v>0</v>
      </c>
      <c r="G215" s="205"/>
      <c r="H215" s="205"/>
      <c r="I215" s="204">
        <f>IFERROR(INDEX(Lookup!$BJ$9:$BJ$3000,MATCH($A215,Lookup!$A$9:$A$3000,0)),0)</f>
        <v>0</v>
      </c>
      <c r="J215" s="204">
        <f>IFERROR(INDEX(Lookup!$BI$9:$BI$3000,MATCH($A215,Lookup!$A$9:$A$3000,0)),0)</f>
        <v>0</v>
      </c>
      <c r="K215" s="204">
        <f>IFERROR(INDEX(Lookup!$BH$9:$BH$3000,MATCH($A215,Lookup!$A$9:$A$3000,0)),0)</f>
        <v>0</v>
      </c>
      <c r="L215" s="204">
        <f>IFERROR(INDEX(Lookup!$BH$9:$BH$3000,MATCH($A215,Lookup!$A$9:$A$3000,0)),0)</f>
        <v>0</v>
      </c>
      <c r="O215" s="182">
        <f t="shared" si="10"/>
        <v>0</v>
      </c>
    </row>
    <row r="216" spans="1:15" hidden="1" x14ac:dyDescent="0.2">
      <c r="A216" s="182">
        <f>'04'!A17</f>
        <v>0</v>
      </c>
      <c r="C216" s="182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D216" s="204">
        <f>IFERROR(INDEX(Lookup!$BG$9:$BG$3000,MATCH($A216,Lookup!$A$9:$A$3000,0)),0)</f>
        <v>0</v>
      </c>
      <c r="E216" s="204">
        <f>IFERROR(INDEX(Lookup!$BF$9:$BF$3000,MATCH($A216,Lookup!$A$9:$A$3000,0)),0)</f>
        <v>0</v>
      </c>
      <c r="F216" s="204">
        <f>IFERROR(INDEX(Lookup!$BE$9:$BE$3000,MATCH($A216,Lookup!$A$9:$A$3000,0)),0)</f>
        <v>0</v>
      </c>
      <c r="G216" s="205"/>
      <c r="H216" s="205"/>
      <c r="I216" s="204">
        <f>IFERROR(INDEX(Lookup!$BJ$9:$BJ$3000,MATCH($A216,Lookup!$A$9:$A$3000,0)),0)</f>
        <v>0</v>
      </c>
      <c r="J216" s="204">
        <f>IFERROR(INDEX(Lookup!$BI$9:$BI$3000,MATCH($A216,Lookup!$A$9:$A$3000,0)),0)</f>
        <v>0</v>
      </c>
      <c r="K216" s="204">
        <f>IFERROR(INDEX(Lookup!$BH$9:$BH$3000,MATCH($A216,Lookup!$A$9:$A$3000,0)),0)</f>
        <v>0</v>
      </c>
      <c r="L216" s="204">
        <f>IFERROR(INDEX(Lookup!$BH$9:$BH$3000,MATCH($A216,Lookup!$A$9:$A$3000,0)),0)</f>
        <v>0</v>
      </c>
      <c r="O216" s="182">
        <f t="shared" si="10"/>
        <v>0</v>
      </c>
    </row>
    <row r="217" spans="1:15" hidden="1" x14ac:dyDescent="0.2">
      <c r="C217" s="206" t="s">
        <v>454</v>
      </c>
      <c r="D217" s="207">
        <f>SUM(D201:D216)</f>
        <v>0</v>
      </c>
      <c r="E217" s="207">
        <f>SUM(E201:E216)</f>
        <v>0</v>
      </c>
      <c r="F217" s="207">
        <f>SUM(F201:F216)</f>
        <v>0</v>
      </c>
      <c r="G217" s="209"/>
      <c r="H217" s="209"/>
      <c r="I217" s="207">
        <f>SUM(I201:I216)</f>
        <v>0</v>
      </c>
      <c r="J217" s="207">
        <f>SUM(J201:J216)</f>
        <v>0</v>
      </c>
      <c r="K217" s="207">
        <f>SUM(K201:K216)</f>
        <v>0</v>
      </c>
      <c r="L217" s="207">
        <f>SUM(L201:L216)</f>
        <v>0</v>
      </c>
      <c r="O217" s="182">
        <f t="shared" si="10"/>
        <v>0</v>
      </c>
    </row>
    <row r="218" spans="1:15" x14ac:dyDescent="0.2">
      <c r="A218" s="212"/>
      <c r="B218" s="212"/>
      <c r="C218" s="212" t="s">
        <v>459</v>
      </c>
      <c r="D218" s="210">
        <f>D92-D168</f>
        <v>0</v>
      </c>
      <c r="E218" s="210">
        <f>E92-E168</f>
        <v>0</v>
      </c>
      <c r="F218" s="210">
        <f>F92-F168</f>
        <v>0</v>
      </c>
      <c r="G218" s="211"/>
      <c r="H218" s="211"/>
      <c r="I218" s="210">
        <f>I92-I168</f>
        <v>16355.53</v>
      </c>
      <c r="J218" s="210">
        <f>J92-J168</f>
        <v>194090.6</v>
      </c>
      <c r="K218" s="210">
        <f>K92-K168</f>
        <v>336967.85</v>
      </c>
      <c r="L218" s="210">
        <f>L92-L168</f>
        <v>142877.25</v>
      </c>
      <c r="O218" s="182">
        <v>1</v>
      </c>
    </row>
    <row r="219" spans="1:15" x14ac:dyDescent="0.2">
      <c r="C219" s="206" t="s">
        <v>268</v>
      </c>
      <c r="D219" s="216"/>
      <c r="E219" s="216"/>
      <c r="F219" s="216"/>
      <c r="G219" s="217"/>
      <c r="H219" s="217"/>
      <c r="I219" s="216"/>
      <c r="J219" s="216"/>
      <c r="K219" s="216"/>
      <c r="L219" s="216"/>
      <c r="O219" s="182">
        <v>1</v>
      </c>
    </row>
    <row r="220" spans="1:15" hidden="1" x14ac:dyDescent="0.2">
      <c r="A220" s="182">
        <f>+'05'!A2</f>
        <v>0</v>
      </c>
      <c r="C220" s="182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>-</v>
      </c>
      <c r="D220" s="204">
        <f>IFERROR(INDEX(Lookup!$BG$9:$BG$3000,MATCH($A220,Lookup!$A$9:$A$3000,0)),0)</f>
        <v>0</v>
      </c>
      <c r="E220" s="204">
        <f>IFERROR(INDEX(Lookup!$BF$9:$BF$3000,MATCH($A220,Lookup!$A$9:$A$3000,0)),0)</f>
        <v>0</v>
      </c>
      <c r="F220" s="204">
        <f>IFERROR(INDEX(Lookup!$BE$9:$BE$3000,MATCH($A220,Lookup!$A$9:$A$3000,0)),0)</f>
        <v>0</v>
      </c>
      <c r="G220" s="205"/>
      <c r="H220" s="205"/>
      <c r="I220" s="204">
        <f>IFERROR(INDEX(Lookup!$BJ$9:$BJ$3000,MATCH($A220,Lookup!$A$9:$A$3000,0)),0)</f>
        <v>0</v>
      </c>
      <c r="J220" s="204">
        <f>IFERROR(INDEX(Lookup!$BI$9:$BI$3000,MATCH($A220,Lookup!$A$9:$A$3000,0)),0)</f>
        <v>0</v>
      </c>
      <c r="K220" s="204">
        <f>IFERROR(INDEX(Lookup!$BH$9:$BH$3000,MATCH($A220,Lookup!$A$9:$A$3000,0)),0)</f>
        <v>0</v>
      </c>
      <c r="L220" s="204">
        <f t="shared" ref="L220:L283" si="11">K220-J220</f>
        <v>0</v>
      </c>
      <c r="O220" s="182">
        <f t="shared" ref="O220:O265" si="12">+IF(A220&gt;0,1,0)</f>
        <v>0</v>
      </c>
    </row>
    <row r="221" spans="1:15" hidden="1" x14ac:dyDescent="0.2">
      <c r="A221" s="182">
        <f>+'05'!A3</f>
        <v>0</v>
      </c>
      <c r="C221" s="182" t="str">
        <f>IFERROR(LEFT(IFERROR(INDEX(Sheet5!$C$2:$C$1300,MATCH($A221,Sheet5!$A$2:$A$1300,0)),"-"),FIND(",",IFERROR(INDEX(Sheet5!$C$2:$C$1300,MATCH($A221,Sheet5!$A$2:$A$1300,0)),"-"),1)-1),IFERROR(INDEX(Sheet5!$C$2:$C$1300,MATCH($A221,Sheet5!$A$2:$A$1300,0)),"-"))</f>
        <v>-</v>
      </c>
      <c r="D221" s="204">
        <f>IFERROR(INDEX(Lookup!$BG$9:$BG$3000,MATCH($A221,Lookup!$A$9:$A$3000,0)),0)</f>
        <v>0</v>
      </c>
      <c r="E221" s="204">
        <f>IFERROR(INDEX(Lookup!$BF$9:$BF$3000,MATCH($A221,Lookup!$A$9:$A$3000,0)),0)</f>
        <v>0</v>
      </c>
      <c r="F221" s="204">
        <f>IFERROR(INDEX(Lookup!$BE$9:$BE$3000,MATCH($A221,Lookup!$A$9:$A$3000,0)),0)</f>
        <v>0</v>
      </c>
      <c r="G221" s="205"/>
      <c r="H221" s="205"/>
      <c r="I221" s="204">
        <f>IFERROR(INDEX(Lookup!$BJ$9:$BJ$3000,MATCH($A221,Lookup!$A$9:$A$3000,0)),0)</f>
        <v>0</v>
      </c>
      <c r="J221" s="204">
        <f>IFERROR(INDEX(Lookup!$BI$9:$BI$3000,MATCH($A221,Lookup!$A$9:$A$3000,0)),0)</f>
        <v>0</v>
      </c>
      <c r="K221" s="204">
        <f>IFERROR(INDEX(Lookup!$BH$9:$BH$3000,MATCH($A221,Lookup!$A$9:$A$3000,0)),0)</f>
        <v>0</v>
      </c>
      <c r="L221" s="204">
        <f t="shared" si="11"/>
        <v>0</v>
      </c>
      <c r="O221" s="182">
        <f t="shared" si="12"/>
        <v>0</v>
      </c>
    </row>
    <row r="222" spans="1:15" hidden="1" x14ac:dyDescent="0.2">
      <c r="A222" s="182">
        <f>+'05'!A4</f>
        <v>0</v>
      </c>
      <c r="C222" s="182" t="str">
        <f>IFERROR(LEFT(IFERROR(INDEX(Sheet5!$C$2:$C$1300,MATCH($A222,Sheet5!$A$2:$A$1300,0)),"-"),FIND(",",IFERROR(INDEX(Sheet5!$C$2:$C$1300,MATCH($A222,Sheet5!$A$2:$A$1300,0)),"-"),1)-1),IFERROR(INDEX(Sheet5!$C$2:$C$1300,MATCH($A222,Sheet5!$A$2:$A$1300,0)),"-"))</f>
        <v>-</v>
      </c>
      <c r="D222" s="204">
        <f>IFERROR(INDEX(Lookup!$BG$9:$BG$3000,MATCH($A222,Lookup!$A$9:$A$3000,0)),0)</f>
        <v>0</v>
      </c>
      <c r="E222" s="204">
        <f>IFERROR(INDEX(Lookup!$BF$9:$BF$3000,MATCH($A222,Lookup!$A$9:$A$3000,0)),0)</f>
        <v>0</v>
      </c>
      <c r="F222" s="204">
        <f>IFERROR(INDEX(Lookup!$BE$9:$BE$3000,MATCH($A222,Lookup!$A$9:$A$3000,0)),0)</f>
        <v>0</v>
      </c>
      <c r="G222" s="205"/>
      <c r="H222" s="205"/>
      <c r="I222" s="204">
        <f>IFERROR(INDEX(Lookup!$BJ$9:$BJ$3000,MATCH($A222,Lookup!$A$9:$A$3000,0)),0)</f>
        <v>0</v>
      </c>
      <c r="J222" s="204">
        <f>IFERROR(INDEX(Lookup!$BI$9:$BI$3000,MATCH($A222,Lookup!$A$9:$A$3000,0)),0)</f>
        <v>0</v>
      </c>
      <c r="K222" s="204">
        <f>IFERROR(INDEX(Lookup!$BH$9:$BH$3000,MATCH($A222,Lookup!$A$9:$A$3000,0)),0)</f>
        <v>0</v>
      </c>
      <c r="L222" s="204">
        <f t="shared" si="11"/>
        <v>0</v>
      </c>
      <c r="O222" s="182">
        <f t="shared" si="12"/>
        <v>0</v>
      </c>
    </row>
    <row r="223" spans="1:15" hidden="1" x14ac:dyDescent="0.2">
      <c r="A223" s="182">
        <f>+'05'!A5</f>
        <v>0</v>
      </c>
      <c r="C223" s="182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>-</v>
      </c>
      <c r="D223" s="204">
        <f>IFERROR(INDEX(Lookup!$BG$9:$BG$3000,MATCH($A223,Lookup!$A$9:$A$3000,0)),0)</f>
        <v>0</v>
      </c>
      <c r="E223" s="204">
        <f>IFERROR(INDEX(Lookup!$BF$9:$BF$3000,MATCH($A223,Lookup!$A$9:$A$3000,0)),0)</f>
        <v>0</v>
      </c>
      <c r="F223" s="204">
        <f>IFERROR(INDEX(Lookup!$BE$9:$BE$3000,MATCH($A223,Lookup!$A$9:$A$3000,0)),0)</f>
        <v>0</v>
      </c>
      <c r="G223" s="205"/>
      <c r="H223" s="205"/>
      <c r="I223" s="204">
        <f>IFERROR(INDEX(Lookup!$BJ$9:$BJ$3000,MATCH($A223,Lookup!$A$9:$A$3000,0)),0)</f>
        <v>0</v>
      </c>
      <c r="J223" s="204">
        <f>IFERROR(INDEX(Lookup!$BI$9:$BI$3000,MATCH($A223,Lookup!$A$9:$A$3000,0)),0)</f>
        <v>0</v>
      </c>
      <c r="K223" s="204">
        <f>IFERROR(INDEX(Lookup!$BH$9:$BH$3000,MATCH($A223,Lookup!$A$9:$A$3000,0)),0)</f>
        <v>0</v>
      </c>
      <c r="L223" s="204">
        <f t="shared" si="11"/>
        <v>0</v>
      </c>
      <c r="O223" s="182">
        <f t="shared" si="12"/>
        <v>0</v>
      </c>
    </row>
    <row r="224" spans="1:15" hidden="1" x14ac:dyDescent="0.2">
      <c r="A224" s="182">
        <f>+'05'!A6</f>
        <v>0</v>
      </c>
      <c r="C224" s="182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>-</v>
      </c>
      <c r="D224" s="204">
        <f>IFERROR(INDEX(Lookup!$BG$9:$BG$3000,MATCH($A224,Lookup!$A$9:$A$3000,0)),0)</f>
        <v>0</v>
      </c>
      <c r="E224" s="204">
        <f>IFERROR(INDEX(Lookup!$BF$9:$BF$3000,MATCH($A224,Lookup!$A$9:$A$3000,0)),0)</f>
        <v>0</v>
      </c>
      <c r="F224" s="204">
        <f>IFERROR(INDEX(Lookup!$BE$9:$BE$3000,MATCH($A224,Lookup!$A$9:$A$3000,0)),0)</f>
        <v>0</v>
      </c>
      <c r="G224" s="205"/>
      <c r="H224" s="205"/>
      <c r="I224" s="204">
        <f>IFERROR(INDEX(Lookup!$BJ$9:$BJ$3000,MATCH($A224,Lookup!$A$9:$A$3000,0)),0)</f>
        <v>0</v>
      </c>
      <c r="J224" s="204">
        <f>IFERROR(INDEX(Lookup!$BI$9:$BI$3000,MATCH($A224,Lookup!$A$9:$A$3000,0)),0)</f>
        <v>0</v>
      </c>
      <c r="K224" s="204">
        <f>IFERROR(INDEX(Lookup!$BH$9:$BH$3000,MATCH($A224,Lookup!$A$9:$A$3000,0)),0)</f>
        <v>0</v>
      </c>
      <c r="L224" s="204">
        <f t="shared" si="11"/>
        <v>0</v>
      </c>
      <c r="O224" s="182">
        <f t="shared" si="12"/>
        <v>0</v>
      </c>
    </row>
    <row r="225" spans="1:15" hidden="1" x14ac:dyDescent="0.2">
      <c r="A225" s="182">
        <f>+'05'!A7</f>
        <v>0</v>
      </c>
      <c r="C225" s="182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D225" s="204">
        <f>IFERROR(INDEX(Lookup!$BG$9:$BG$3000,MATCH($A225,Lookup!$A$9:$A$3000,0)),0)</f>
        <v>0</v>
      </c>
      <c r="E225" s="204">
        <f>IFERROR(INDEX(Lookup!$BF$9:$BF$3000,MATCH($A225,Lookup!$A$9:$A$3000,0)),0)</f>
        <v>0</v>
      </c>
      <c r="F225" s="204">
        <f>IFERROR(INDEX(Lookup!$BE$9:$BE$3000,MATCH($A225,Lookup!$A$9:$A$3000,0)),0)</f>
        <v>0</v>
      </c>
      <c r="G225" s="205"/>
      <c r="H225" s="205"/>
      <c r="I225" s="204">
        <f>IFERROR(INDEX(Lookup!$BJ$9:$BJ$3000,MATCH($A225,Lookup!$A$9:$A$3000,0)),0)</f>
        <v>0</v>
      </c>
      <c r="J225" s="204">
        <f>IFERROR(INDEX(Lookup!$BI$9:$BI$3000,MATCH($A225,Lookup!$A$9:$A$3000,0)),0)</f>
        <v>0</v>
      </c>
      <c r="K225" s="204">
        <f>IFERROR(INDEX(Lookup!$BH$9:$BH$3000,MATCH($A225,Lookup!$A$9:$A$3000,0)),0)</f>
        <v>0</v>
      </c>
      <c r="L225" s="204">
        <f t="shared" si="11"/>
        <v>0</v>
      </c>
      <c r="O225" s="182">
        <f t="shared" si="12"/>
        <v>0</v>
      </c>
    </row>
    <row r="226" spans="1:15" hidden="1" x14ac:dyDescent="0.2">
      <c r="A226" s="182">
        <f>+'05'!A8</f>
        <v>0</v>
      </c>
      <c r="C226" s="182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D226" s="204">
        <f>IFERROR(INDEX(Lookup!$BG$9:$BG$3000,MATCH($A226,Lookup!$A$9:$A$3000,0)),0)</f>
        <v>0</v>
      </c>
      <c r="E226" s="204">
        <f>IFERROR(INDEX(Lookup!$BF$9:$BF$3000,MATCH($A226,Lookup!$A$9:$A$3000,0)),0)</f>
        <v>0</v>
      </c>
      <c r="F226" s="204">
        <f>IFERROR(INDEX(Lookup!$BE$9:$BE$3000,MATCH($A226,Lookup!$A$9:$A$3000,0)),0)</f>
        <v>0</v>
      </c>
      <c r="G226" s="205"/>
      <c r="H226" s="205"/>
      <c r="I226" s="204">
        <f>IFERROR(INDEX(Lookup!$BJ$9:$BJ$3000,MATCH($A226,Lookup!$A$9:$A$3000,0)),0)</f>
        <v>0</v>
      </c>
      <c r="J226" s="204">
        <f>IFERROR(INDEX(Lookup!$BI$9:$BI$3000,MATCH($A226,Lookup!$A$9:$A$3000,0)),0)</f>
        <v>0</v>
      </c>
      <c r="K226" s="204">
        <f>IFERROR(INDEX(Lookup!$BH$9:$BH$3000,MATCH($A226,Lookup!$A$9:$A$3000,0)),0)</f>
        <v>0</v>
      </c>
      <c r="L226" s="204">
        <f t="shared" si="11"/>
        <v>0</v>
      </c>
      <c r="O226" s="182">
        <f t="shared" si="12"/>
        <v>0</v>
      </c>
    </row>
    <row r="227" spans="1:15" hidden="1" x14ac:dyDescent="0.2">
      <c r="A227" s="182">
        <f>+'05'!A9</f>
        <v>0</v>
      </c>
      <c r="C227" s="182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D227" s="204">
        <f>IFERROR(INDEX(Lookup!$BG$9:$BG$3000,MATCH($A227,Lookup!$A$9:$A$3000,0)),0)</f>
        <v>0</v>
      </c>
      <c r="E227" s="204">
        <f>IFERROR(INDEX(Lookup!$BF$9:$BF$3000,MATCH($A227,Lookup!$A$9:$A$3000,0)),0)</f>
        <v>0</v>
      </c>
      <c r="F227" s="204">
        <f>IFERROR(INDEX(Lookup!$BE$9:$BE$3000,MATCH($A227,Lookup!$A$9:$A$3000,0)),0)</f>
        <v>0</v>
      </c>
      <c r="G227" s="205"/>
      <c r="H227" s="205"/>
      <c r="I227" s="204">
        <f>IFERROR(INDEX(Lookup!$BJ$9:$BJ$3000,MATCH($A227,Lookup!$A$9:$A$3000,0)),0)</f>
        <v>0</v>
      </c>
      <c r="J227" s="204">
        <f>IFERROR(INDEX(Lookup!$BI$9:$BI$3000,MATCH($A227,Lookup!$A$9:$A$3000,0)),0)</f>
        <v>0</v>
      </c>
      <c r="K227" s="204">
        <f>IFERROR(INDEX(Lookup!$BH$9:$BH$3000,MATCH($A227,Lookup!$A$9:$A$3000,0)),0)</f>
        <v>0</v>
      </c>
      <c r="L227" s="204">
        <f t="shared" si="11"/>
        <v>0</v>
      </c>
      <c r="O227" s="182">
        <f t="shared" si="12"/>
        <v>0</v>
      </c>
    </row>
    <row r="228" spans="1:15" hidden="1" x14ac:dyDescent="0.2">
      <c r="A228" s="182">
        <f>+'05'!A10</f>
        <v>0</v>
      </c>
      <c r="C228" s="182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D228" s="204">
        <f>IFERROR(INDEX(Lookup!$BG$9:$BG$3000,MATCH($A228,Lookup!$A$9:$A$3000,0)),0)</f>
        <v>0</v>
      </c>
      <c r="E228" s="204">
        <f>IFERROR(INDEX(Lookup!$BF$9:$BF$3000,MATCH($A228,Lookup!$A$9:$A$3000,0)),0)</f>
        <v>0</v>
      </c>
      <c r="F228" s="204">
        <f>IFERROR(INDEX(Lookup!$BE$9:$BE$3000,MATCH($A228,Lookup!$A$9:$A$3000,0)),0)</f>
        <v>0</v>
      </c>
      <c r="G228" s="205"/>
      <c r="H228" s="205"/>
      <c r="I228" s="204">
        <f>IFERROR(INDEX(Lookup!$BJ$9:$BJ$3000,MATCH($A228,Lookup!$A$9:$A$3000,0)),0)</f>
        <v>0</v>
      </c>
      <c r="J228" s="204">
        <f>IFERROR(INDEX(Lookup!$BI$9:$BI$3000,MATCH($A228,Lookup!$A$9:$A$3000,0)),0)</f>
        <v>0</v>
      </c>
      <c r="K228" s="204">
        <f>IFERROR(INDEX(Lookup!$BH$9:$BH$3000,MATCH($A228,Lookup!$A$9:$A$3000,0)),0)</f>
        <v>0</v>
      </c>
      <c r="L228" s="204">
        <f t="shared" si="11"/>
        <v>0</v>
      </c>
      <c r="O228" s="182">
        <f t="shared" si="12"/>
        <v>0</v>
      </c>
    </row>
    <row r="229" spans="1:15" hidden="1" x14ac:dyDescent="0.2">
      <c r="A229" s="182">
        <f>+'05'!A11</f>
        <v>0</v>
      </c>
      <c r="C229" s="182" t="str">
        <f>IFERROR(LEFT(IFERROR(INDEX(Sheet5!$C$2:$C$1300,MATCH($A229,Sheet5!$A$2:$A$1300,0)),"-"),FIND(",",IFERROR(INDEX(Sheet5!$C$2:$C$1300,MATCH($A229,Sheet5!$A$2:$A$1300,0)),"-"),1)-1),IFERROR(INDEX(Sheet5!$C$2:$C$1300,MATCH($A229,Sheet5!$A$2:$A$1300,0)),"-"))</f>
        <v>-</v>
      </c>
      <c r="D229" s="204">
        <f>IFERROR(INDEX(Lookup!$BG$9:$BG$3000,MATCH($A229,Lookup!$A$9:$A$3000,0)),0)</f>
        <v>0</v>
      </c>
      <c r="E229" s="204">
        <f>IFERROR(INDEX(Lookup!$BF$9:$BF$3000,MATCH($A229,Lookup!$A$9:$A$3000,0)),0)</f>
        <v>0</v>
      </c>
      <c r="F229" s="204">
        <f>IFERROR(INDEX(Lookup!$BE$9:$BE$3000,MATCH($A229,Lookup!$A$9:$A$3000,0)),0)</f>
        <v>0</v>
      </c>
      <c r="G229" s="205"/>
      <c r="H229" s="205"/>
      <c r="I229" s="204">
        <f>IFERROR(INDEX(Lookup!$BJ$9:$BJ$3000,MATCH($A229,Lookup!$A$9:$A$3000,0)),0)</f>
        <v>0</v>
      </c>
      <c r="J229" s="204">
        <f>IFERROR(INDEX(Lookup!$BI$9:$BI$3000,MATCH($A229,Lookup!$A$9:$A$3000,0)),0)</f>
        <v>0</v>
      </c>
      <c r="K229" s="204">
        <f>IFERROR(INDEX(Lookup!$BH$9:$BH$3000,MATCH($A229,Lookup!$A$9:$A$3000,0)),0)</f>
        <v>0</v>
      </c>
      <c r="L229" s="204">
        <f t="shared" si="11"/>
        <v>0</v>
      </c>
      <c r="O229" s="182">
        <f t="shared" si="12"/>
        <v>0</v>
      </c>
    </row>
    <row r="230" spans="1:15" hidden="1" x14ac:dyDescent="0.2">
      <c r="A230" s="182">
        <f>+'05'!A12</f>
        <v>0</v>
      </c>
      <c r="C230" s="182" t="str">
        <f>IFERROR(LEFT(IFERROR(INDEX(Sheet5!$C$2:$C$1300,MATCH($A230,Sheet5!$A$2:$A$1300,0)),"-"),FIND(",",IFERROR(INDEX(Sheet5!$C$2:$C$1300,MATCH($A230,Sheet5!$A$2:$A$1300,0)),"-"),1)-1),IFERROR(INDEX(Sheet5!$C$2:$C$1300,MATCH($A230,Sheet5!$A$2:$A$1300,0)),"-"))</f>
        <v>-</v>
      </c>
      <c r="D230" s="204">
        <f>IFERROR(INDEX(Lookup!$BG$9:$BG$3000,MATCH($A230,Lookup!$A$9:$A$3000,0)),0)</f>
        <v>0</v>
      </c>
      <c r="E230" s="204">
        <f>IFERROR(INDEX(Lookup!$BF$9:$BF$3000,MATCH($A230,Lookup!$A$9:$A$3000,0)),0)</f>
        <v>0</v>
      </c>
      <c r="F230" s="204">
        <f>IFERROR(INDEX(Lookup!$BE$9:$BE$3000,MATCH($A230,Lookup!$A$9:$A$3000,0)),0)</f>
        <v>0</v>
      </c>
      <c r="G230" s="205"/>
      <c r="H230" s="205"/>
      <c r="I230" s="204">
        <f>IFERROR(INDEX(Lookup!$BJ$9:$BJ$3000,MATCH($A230,Lookup!$A$9:$A$3000,0)),0)</f>
        <v>0</v>
      </c>
      <c r="J230" s="204">
        <f>IFERROR(INDEX(Lookup!$BI$9:$BI$3000,MATCH($A230,Lookup!$A$9:$A$3000,0)),0)</f>
        <v>0</v>
      </c>
      <c r="K230" s="204">
        <f>IFERROR(INDEX(Lookup!$BH$9:$BH$3000,MATCH($A230,Lookup!$A$9:$A$3000,0)),0)</f>
        <v>0</v>
      </c>
      <c r="L230" s="204">
        <f t="shared" si="11"/>
        <v>0</v>
      </c>
      <c r="O230" s="182">
        <f t="shared" si="12"/>
        <v>0</v>
      </c>
    </row>
    <row r="231" spans="1:15" hidden="1" x14ac:dyDescent="0.2">
      <c r="A231" s="182">
        <f>+'05'!A13</f>
        <v>0</v>
      </c>
      <c r="C231" s="182" t="str">
        <f>IFERROR(LEFT(IFERROR(INDEX(Sheet5!$C$2:$C$1300,MATCH($A231,Sheet5!$A$2:$A$1300,0)),"-"),FIND(",",IFERROR(INDEX(Sheet5!$C$2:$C$1300,MATCH($A231,Sheet5!$A$2:$A$1300,0)),"-"),1)-1),IFERROR(INDEX(Sheet5!$C$2:$C$1300,MATCH($A231,Sheet5!$A$2:$A$1300,0)),"-"))</f>
        <v>-</v>
      </c>
      <c r="D231" s="204">
        <f>IFERROR(INDEX(Lookup!$BG$9:$BG$3000,MATCH($A231,Lookup!$A$9:$A$3000,0)),0)</f>
        <v>0</v>
      </c>
      <c r="E231" s="204">
        <f>IFERROR(INDEX(Lookup!$BF$9:$BF$3000,MATCH($A231,Lookup!$A$9:$A$3000,0)),0)</f>
        <v>0</v>
      </c>
      <c r="F231" s="204">
        <f>IFERROR(INDEX(Lookup!$BE$9:$BE$3000,MATCH($A231,Lookup!$A$9:$A$3000,0)),0)</f>
        <v>0</v>
      </c>
      <c r="G231" s="205"/>
      <c r="H231" s="205"/>
      <c r="I231" s="204">
        <f>IFERROR(INDEX(Lookup!$BJ$9:$BJ$3000,MATCH($A231,Lookup!$A$9:$A$3000,0)),0)</f>
        <v>0</v>
      </c>
      <c r="J231" s="204">
        <f>IFERROR(INDEX(Lookup!$BI$9:$BI$3000,MATCH($A231,Lookup!$A$9:$A$3000,0)),0)</f>
        <v>0</v>
      </c>
      <c r="K231" s="204">
        <f>IFERROR(INDEX(Lookup!$BH$9:$BH$3000,MATCH($A231,Lookup!$A$9:$A$3000,0)),0)</f>
        <v>0</v>
      </c>
      <c r="L231" s="204">
        <f t="shared" si="11"/>
        <v>0</v>
      </c>
      <c r="O231" s="182">
        <f t="shared" si="12"/>
        <v>0</v>
      </c>
    </row>
    <row r="232" spans="1:15" hidden="1" x14ac:dyDescent="0.2">
      <c r="A232" s="182">
        <f>+'05'!A14</f>
        <v>0</v>
      </c>
      <c r="C232" s="182" t="str">
        <f>IFERROR(LEFT(IFERROR(INDEX(Sheet5!$C$2:$C$1300,MATCH($A232,Sheet5!$A$2:$A$1300,0)),"-"),FIND(",",IFERROR(INDEX(Sheet5!$C$2:$C$1300,MATCH($A232,Sheet5!$A$2:$A$1300,0)),"-"),1)-1),IFERROR(INDEX(Sheet5!$C$2:$C$1300,MATCH($A232,Sheet5!$A$2:$A$1300,0)),"-"))</f>
        <v>-</v>
      </c>
      <c r="D232" s="204">
        <f>IFERROR(INDEX(Lookup!$BG$9:$BG$3000,MATCH($A232,Lookup!$A$9:$A$3000,0)),0)</f>
        <v>0</v>
      </c>
      <c r="E232" s="204">
        <f>IFERROR(INDEX(Lookup!$BF$9:$BF$3000,MATCH($A232,Lookup!$A$9:$A$3000,0)),0)</f>
        <v>0</v>
      </c>
      <c r="F232" s="204">
        <f>IFERROR(INDEX(Lookup!$BE$9:$BE$3000,MATCH($A232,Lookup!$A$9:$A$3000,0)),0)</f>
        <v>0</v>
      </c>
      <c r="G232" s="205"/>
      <c r="H232" s="205"/>
      <c r="I232" s="204">
        <f>IFERROR(INDEX(Lookup!$BJ$9:$BJ$3000,MATCH($A232,Lookup!$A$9:$A$3000,0)),0)</f>
        <v>0</v>
      </c>
      <c r="J232" s="204">
        <f>IFERROR(INDEX(Lookup!$BI$9:$BI$3000,MATCH($A232,Lookup!$A$9:$A$3000,0)),0)</f>
        <v>0</v>
      </c>
      <c r="K232" s="204">
        <f>IFERROR(INDEX(Lookup!$BH$9:$BH$3000,MATCH($A232,Lookup!$A$9:$A$3000,0)),0)</f>
        <v>0</v>
      </c>
      <c r="L232" s="204">
        <f t="shared" si="11"/>
        <v>0</v>
      </c>
      <c r="O232" s="182">
        <f t="shared" si="12"/>
        <v>0</v>
      </c>
    </row>
    <row r="233" spans="1:15" hidden="1" x14ac:dyDescent="0.2">
      <c r="A233" s="182">
        <f>+'05'!A15</f>
        <v>0</v>
      </c>
      <c r="C233" s="182" t="str">
        <f>IFERROR(LEFT(IFERROR(INDEX(Sheet5!$C$2:$C$1300,MATCH($A233,Sheet5!$A$2:$A$1300,0)),"-"),FIND(",",IFERROR(INDEX(Sheet5!$C$2:$C$1300,MATCH($A233,Sheet5!$A$2:$A$1300,0)),"-"),1)-1),IFERROR(INDEX(Sheet5!$C$2:$C$1300,MATCH($A233,Sheet5!$A$2:$A$1300,0)),"-"))</f>
        <v>-</v>
      </c>
      <c r="D233" s="204">
        <f>IFERROR(INDEX(Lookup!$BG$9:$BG$3000,MATCH($A233,Lookup!$A$9:$A$3000,0)),0)</f>
        <v>0</v>
      </c>
      <c r="E233" s="204">
        <f>IFERROR(INDEX(Lookup!$BF$9:$BF$3000,MATCH($A233,Lookup!$A$9:$A$3000,0)),0)</f>
        <v>0</v>
      </c>
      <c r="F233" s="204">
        <f>IFERROR(INDEX(Lookup!$BE$9:$BE$3000,MATCH($A233,Lookup!$A$9:$A$3000,0)),0)</f>
        <v>0</v>
      </c>
      <c r="G233" s="205"/>
      <c r="H233" s="205"/>
      <c r="I233" s="204">
        <f>IFERROR(INDEX(Lookup!$BJ$9:$BJ$3000,MATCH($A233,Lookup!$A$9:$A$3000,0)),0)</f>
        <v>0</v>
      </c>
      <c r="J233" s="204">
        <f>IFERROR(INDEX(Lookup!$BI$9:$BI$3000,MATCH($A233,Lookup!$A$9:$A$3000,0)),0)</f>
        <v>0</v>
      </c>
      <c r="K233" s="204">
        <f>IFERROR(INDEX(Lookup!$BH$9:$BH$3000,MATCH($A233,Lookup!$A$9:$A$3000,0)),0)</f>
        <v>0</v>
      </c>
      <c r="L233" s="204">
        <f t="shared" si="11"/>
        <v>0</v>
      </c>
      <c r="O233" s="182">
        <f t="shared" si="12"/>
        <v>0</v>
      </c>
    </row>
    <row r="234" spans="1:15" hidden="1" x14ac:dyDescent="0.2">
      <c r="A234" s="182">
        <f>+'05'!A16</f>
        <v>0</v>
      </c>
      <c r="C234" s="182" t="str">
        <f>IFERROR(LEFT(IFERROR(INDEX(Sheet5!$C$2:$C$1300,MATCH($A234,Sheet5!$A$2:$A$1300,0)),"-"),FIND(",",IFERROR(INDEX(Sheet5!$C$2:$C$1300,MATCH($A234,Sheet5!$A$2:$A$1300,0)),"-"),1)-1),IFERROR(INDEX(Sheet5!$C$2:$C$1300,MATCH($A234,Sheet5!$A$2:$A$1300,0)),"-"))</f>
        <v>-</v>
      </c>
      <c r="D234" s="204">
        <f>IFERROR(INDEX(Lookup!$BG$9:$BG$3000,MATCH($A234,Lookup!$A$9:$A$3000,0)),0)</f>
        <v>0</v>
      </c>
      <c r="E234" s="204">
        <f>IFERROR(INDEX(Lookup!$BF$9:$BF$3000,MATCH($A234,Lookup!$A$9:$A$3000,0)),0)</f>
        <v>0</v>
      </c>
      <c r="F234" s="204">
        <f>IFERROR(INDEX(Lookup!$BE$9:$BE$3000,MATCH($A234,Lookup!$A$9:$A$3000,0)),0)</f>
        <v>0</v>
      </c>
      <c r="G234" s="205"/>
      <c r="H234" s="205"/>
      <c r="I234" s="204">
        <f>IFERROR(INDEX(Lookup!$BJ$9:$BJ$3000,MATCH($A234,Lookup!$A$9:$A$3000,0)),0)</f>
        <v>0</v>
      </c>
      <c r="J234" s="204">
        <f>IFERROR(INDEX(Lookup!$BI$9:$BI$3000,MATCH($A234,Lookup!$A$9:$A$3000,0)),0)</f>
        <v>0</v>
      </c>
      <c r="K234" s="204">
        <f>IFERROR(INDEX(Lookup!$BH$9:$BH$3000,MATCH($A234,Lookup!$A$9:$A$3000,0)),0)</f>
        <v>0</v>
      </c>
      <c r="L234" s="204">
        <f t="shared" si="11"/>
        <v>0</v>
      </c>
      <c r="O234" s="182">
        <f t="shared" si="12"/>
        <v>0</v>
      </c>
    </row>
    <row r="235" spans="1:15" hidden="1" x14ac:dyDescent="0.2">
      <c r="A235" s="182">
        <f>+'05'!A17</f>
        <v>0</v>
      </c>
      <c r="C235" s="182" t="str">
        <f>IFERROR(LEFT(IFERROR(INDEX(Sheet5!$C$2:$C$1300,MATCH($A235,Sheet5!$A$2:$A$1300,0)),"-"),FIND(",",IFERROR(INDEX(Sheet5!$C$2:$C$1300,MATCH($A235,Sheet5!$A$2:$A$1300,0)),"-"),1)-1),IFERROR(INDEX(Sheet5!$C$2:$C$1300,MATCH($A235,Sheet5!$A$2:$A$1300,0)),"-"))</f>
        <v>-</v>
      </c>
      <c r="D235" s="204">
        <f>IFERROR(INDEX(Lookup!$BG$9:$BG$3000,MATCH($A235,Lookup!$A$9:$A$3000,0)),0)</f>
        <v>0</v>
      </c>
      <c r="E235" s="204">
        <f>IFERROR(INDEX(Lookup!$BF$9:$BF$3000,MATCH($A235,Lookup!$A$9:$A$3000,0)),0)</f>
        <v>0</v>
      </c>
      <c r="F235" s="204">
        <f>IFERROR(INDEX(Lookup!$BE$9:$BE$3000,MATCH($A235,Lookup!$A$9:$A$3000,0)),0)</f>
        <v>0</v>
      </c>
      <c r="G235" s="205"/>
      <c r="H235" s="205"/>
      <c r="I235" s="204">
        <f>IFERROR(INDEX(Lookup!$BJ$9:$BJ$3000,MATCH($A235,Lookup!$A$9:$A$3000,0)),0)</f>
        <v>0</v>
      </c>
      <c r="J235" s="204">
        <f>IFERROR(INDEX(Lookup!$BI$9:$BI$3000,MATCH($A235,Lookup!$A$9:$A$3000,0)),0)</f>
        <v>0</v>
      </c>
      <c r="K235" s="204">
        <f>IFERROR(INDEX(Lookup!$BH$9:$BH$3000,MATCH($A235,Lookup!$A$9:$A$3000,0)),0)</f>
        <v>0</v>
      </c>
      <c r="L235" s="204">
        <f t="shared" si="11"/>
        <v>0</v>
      </c>
      <c r="O235" s="182">
        <f t="shared" si="12"/>
        <v>0</v>
      </c>
    </row>
    <row r="236" spans="1:15" hidden="1" x14ac:dyDescent="0.2">
      <c r="A236" s="182">
        <f>+'05'!A18</f>
        <v>0</v>
      </c>
      <c r="C236" s="182" t="str">
        <f>IFERROR(LEFT(IFERROR(INDEX(Sheet5!$C$2:$C$1300,MATCH($A236,Sheet5!$A$2:$A$1300,0)),"-"),FIND(",",IFERROR(INDEX(Sheet5!$C$2:$C$1300,MATCH($A236,Sheet5!$A$2:$A$1300,0)),"-"),1)-1),IFERROR(INDEX(Sheet5!$C$2:$C$1300,MATCH($A236,Sheet5!$A$2:$A$1300,0)),"-"))</f>
        <v>-</v>
      </c>
      <c r="D236" s="204">
        <f>IFERROR(INDEX(Lookup!$BG$9:$BG$3000,MATCH($A236,Lookup!$A$9:$A$3000,0)),0)</f>
        <v>0</v>
      </c>
      <c r="E236" s="204">
        <f>IFERROR(INDEX(Lookup!$BF$9:$BF$3000,MATCH($A236,Lookup!$A$9:$A$3000,0)),0)</f>
        <v>0</v>
      </c>
      <c r="F236" s="204">
        <f>IFERROR(INDEX(Lookup!$BE$9:$BE$3000,MATCH($A236,Lookup!$A$9:$A$3000,0)),0)</f>
        <v>0</v>
      </c>
      <c r="G236" s="205"/>
      <c r="H236" s="205"/>
      <c r="I236" s="204">
        <f>IFERROR(INDEX(Lookup!$BJ$9:$BJ$3000,MATCH($A236,Lookup!$A$9:$A$3000,0)),0)</f>
        <v>0</v>
      </c>
      <c r="J236" s="204">
        <f>IFERROR(INDEX(Lookup!$BI$9:$BI$3000,MATCH($A236,Lookup!$A$9:$A$3000,0)),0)</f>
        <v>0</v>
      </c>
      <c r="K236" s="204">
        <f>IFERROR(INDEX(Lookup!$BH$9:$BH$3000,MATCH($A236,Lookup!$A$9:$A$3000,0)),0)</f>
        <v>0</v>
      </c>
      <c r="L236" s="204">
        <f t="shared" ref="L236:L246" si="13">K236-J236</f>
        <v>0</v>
      </c>
      <c r="O236" s="182">
        <f t="shared" si="12"/>
        <v>0</v>
      </c>
    </row>
    <row r="237" spans="1:15" hidden="1" x14ac:dyDescent="0.2">
      <c r="A237" s="182">
        <f>+'05'!A19</f>
        <v>0</v>
      </c>
      <c r="C237" s="182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>-</v>
      </c>
      <c r="D237" s="204">
        <f>IFERROR(INDEX(Lookup!$BG$9:$BG$3000,MATCH($A237,Lookup!$A$9:$A$3000,0)),0)</f>
        <v>0</v>
      </c>
      <c r="E237" s="204">
        <f>IFERROR(INDEX(Lookup!$BF$9:$BF$3000,MATCH($A237,Lookup!$A$9:$A$3000,0)),0)</f>
        <v>0</v>
      </c>
      <c r="F237" s="204">
        <f>IFERROR(INDEX(Lookup!$BE$9:$BE$3000,MATCH($A237,Lookup!$A$9:$A$3000,0)),0)</f>
        <v>0</v>
      </c>
      <c r="G237" s="205"/>
      <c r="H237" s="205"/>
      <c r="I237" s="204">
        <f>IFERROR(INDEX(Lookup!$BJ$9:$BJ$3000,MATCH($A237,Lookup!$A$9:$A$3000,0)),0)</f>
        <v>0</v>
      </c>
      <c r="J237" s="204">
        <f>IFERROR(INDEX(Lookup!$BI$9:$BI$3000,MATCH($A237,Lookup!$A$9:$A$3000,0)),0)</f>
        <v>0</v>
      </c>
      <c r="K237" s="204">
        <f>IFERROR(INDEX(Lookup!$BH$9:$BH$3000,MATCH($A237,Lookup!$A$9:$A$3000,0)),0)</f>
        <v>0</v>
      </c>
      <c r="L237" s="204">
        <f t="shared" si="13"/>
        <v>0</v>
      </c>
      <c r="O237" s="182">
        <f t="shared" si="12"/>
        <v>0</v>
      </c>
    </row>
    <row r="238" spans="1:15" hidden="1" x14ac:dyDescent="0.2">
      <c r="A238" s="182">
        <f>+'05'!A20</f>
        <v>0</v>
      </c>
      <c r="C238" s="182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>-</v>
      </c>
      <c r="D238" s="204">
        <f>IFERROR(INDEX(Lookup!$BG$9:$BG$3000,MATCH($A238,Lookup!$A$9:$A$3000,0)),0)</f>
        <v>0</v>
      </c>
      <c r="E238" s="204">
        <f>IFERROR(INDEX(Lookup!$BF$9:$BF$3000,MATCH($A238,Lookup!$A$9:$A$3000,0)),0)</f>
        <v>0</v>
      </c>
      <c r="F238" s="204">
        <f>IFERROR(INDEX(Lookup!$BE$9:$BE$3000,MATCH($A238,Lookup!$A$9:$A$3000,0)),0)</f>
        <v>0</v>
      </c>
      <c r="G238" s="205"/>
      <c r="H238" s="205"/>
      <c r="I238" s="204">
        <f>IFERROR(INDEX(Lookup!$BJ$9:$BJ$3000,MATCH($A238,Lookup!$A$9:$A$3000,0)),0)</f>
        <v>0</v>
      </c>
      <c r="J238" s="204">
        <f>IFERROR(INDEX(Lookup!$BI$9:$BI$3000,MATCH($A238,Lookup!$A$9:$A$3000,0)),0)</f>
        <v>0</v>
      </c>
      <c r="K238" s="204">
        <f>IFERROR(INDEX(Lookup!$BH$9:$BH$3000,MATCH($A238,Lookup!$A$9:$A$3000,0)),0)</f>
        <v>0</v>
      </c>
      <c r="L238" s="204">
        <f t="shared" si="13"/>
        <v>0</v>
      </c>
      <c r="O238" s="182">
        <f t="shared" si="12"/>
        <v>0</v>
      </c>
    </row>
    <row r="239" spans="1:15" hidden="1" x14ac:dyDescent="0.2">
      <c r="A239" s="182">
        <f>+'05'!A21</f>
        <v>0</v>
      </c>
      <c r="C239" s="182" t="str">
        <f>IFERROR(LEFT(IFERROR(INDEX(Sheet5!$C$2:$C$1300,MATCH($A239,Sheet5!$A$2:$A$1300,0)),"-"),FIND(",",IFERROR(INDEX(Sheet5!$C$2:$C$1300,MATCH($A239,Sheet5!$A$2:$A$1300,0)),"-"),1)-1),IFERROR(INDEX(Sheet5!$C$2:$C$1300,MATCH($A239,Sheet5!$A$2:$A$1300,0)),"-"))</f>
        <v>-</v>
      </c>
      <c r="D239" s="204">
        <f>IFERROR(INDEX(Lookup!$BG$9:$BG$3000,MATCH($A239,Lookup!$A$9:$A$3000,0)),0)</f>
        <v>0</v>
      </c>
      <c r="E239" s="204">
        <f>IFERROR(INDEX(Lookup!$BF$9:$BF$3000,MATCH($A239,Lookup!$A$9:$A$3000,0)),0)</f>
        <v>0</v>
      </c>
      <c r="F239" s="204">
        <f>IFERROR(INDEX(Lookup!$BE$9:$BE$3000,MATCH($A239,Lookup!$A$9:$A$3000,0)),0)</f>
        <v>0</v>
      </c>
      <c r="G239" s="205"/>
      <c r="H239" s="205"/>
      <c r="I239" s="204">
        <f>IFERROR(INDEX(Lookup!$BJ$9:$BJ$3000,MATCH($A239,Lookup!$A$9:$A$3000,0)),0)</f>
        <v>0</v>
      </c>
      <c r="J239" s="204">
        <f>IFERROR(INDEX(Lookup!$BI$9:$BI$3000,MATCH($A239,Lookup!$A$9:$A$3000,0)),0)</f>
        <v>0</v>
      </c>
      <c r="K239" s="204">
        <f>IFERROR(INDEX(Lookup!$BH$9:$BH$3000,MATCH($A239,Lookup!$A$9:$A$3000,0)),0)</f>
        <v>0</v>
      </c>
      <c r="L239" s="204">
        <f t="shared" si="13"/>
        <v>0</v>
      </c>
      <c r="O239" s="182">
        <f t="shared" si="12"/>
        <v>0</v>
      </c>
    </row>
    <row r="240" spans="1:15" hidden="1" x14ac:dyDescent="0.2">
      <c r="A240" s="182">
        <f>+'05'!A22</f>
        <v>0</v>
      </c>
      <c r="C240" s="182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D240" s="204">
        <f>IFERROR(INDEX(Lookup!$BG$9:$BG$3000,MATCH($A240,Lookup!$A$9:$A$3000,0)),0)</f>
        <v>0</v>
      </c>
      <c r="E240" s="204">
        <f>IFERROR(INDEX(Lookup!$BF$9:$BF$3000,MATCH($A240,Lookup!$A$9:$A$3000,0)),0)</f>
        <v>0</v>
      </c>
      <c r="F240" s="204">
        <f>IFERROR(INDEX(Lookup!$BE$9:$BE$3000,MATCH($A240,Lookup!$A$9:$A$3000,0)),0)</f>
        <v>0</v>
      </c>
      <c r="G240" s="205"/>
      <c r="H240" s="205"/>
      <c r="I240" s="204">
        <f>IFERROR(INDEX(Lookup!$BJ$9:$BJ$3000,MATCH($A240,Lookup!$A$9:$A$3000,0)),0)</f>
        <v>0</v>
      </c>
      <c r="J240" s="204">
        <f>IFERROR(INDEX(Lookup!$BI$9:$BI$3000,MATCH($A240,Lookup!$A$9:$A$3000,0)),0)</f>
        <v>0</v>
      </c>
      <c r="K240" s="204">
        <f>IFERROR(INDEX(Lookup!$BH$9:$BH$3000,MATCH($A240,Lookup!$A$9:$A$3000,0)),0)</f>
        <v>0</v>
      </c>
      <c r="L240" s="204">
        <f t="shared" si="13"/>
        <v>0</v>
      </c>
      <c r="O240" s="182">
        <f t="shared" si="12"/>
        <v>0</v>
      </c>
    </row>
    <row r="241" spans="1:15" hidden="1" x14ac:dyDescent="0.2">
      <c r="A241" s="182">
        <f>+'05'!A23</f>
        <v>0</v>
      </c>
      <c r="C241" s="182" t="str">
        <f>IFERROR(LEFT(IFERROR(INDEX(Sheet5!$C$2:$C$1300,MATCH($A241,Sheet5!$A$2:$A$1300,0)),"-"),FIND(",",IFERROR(INDEX(Sheet5!$C$2:$C$1300,MATCH($A241,Sheet5!$A$2:$A$1300,0)),"-"),1)-1),IFERROR(INDEX(Sheet5!$C$2:$C$1300,MATCH($A241,Sheet5!$A$2:$A$1300,0)),"-"))</f>
        <v>-</v>
      </c>
      <c r="D241" s="204">
        <f>IFERROR(INDEX(Lookup!$BG$9:$BG$3000,MATCH($A241,Lookup!$A$9:$A$3000,0)),0)</f>
        <v>0</v>
      </c>
      <c r="E241" s="204">
        <f>IFERROR(INDEX(Lookup!$BF$9:$BF$3000,MATCH($A241,Lookup!$A$9:$A$3000,0)),0)</f>
        <v>0</v>
      </c>
      <c r="F241" s="204">
        <f>IFERROR(INDEX(Lookup!$BE$9:$BE$3000,MATCH($A241,Lookup!$A$9:$A$3000,0)),0)</f>
        <v>0</v>
      </c>
      <c r="G241" s="205"/>
      <c r="H241" s="205"/>
      <c r="I241" s="204">
        <f>IFERROR(INDEX(Lookup!$BJ$9:$BJ$3000,MATCH($A241,Lookup!$A$9:$A$3000,0)),0)</f>
        <v>0</v>
      </c>
      <c r="J241" s="204">
        <f>IFERROR(INDEX(Lookup!$BI$9:$BI$3000,MATCH($A241,Lookup!$A$9:$A$3000,0)),0)</f>
        <v>0</v>
      </c>
      <c r="K241" s="204">
        <f>IFERROR(INDEX(Lookup!$BH$9:$BH$3000,MATCH($A241,Lookup!$A$9:$A$3000,0)),0)</f>
        <v>0</v>
      </c>
      <c r="L241" s="204">
        <f t="shared" si="13"/>
        <v>0</v>
      </c>
      <c r="O241" s="182">
        <f t="shared" si="12"/>
        <v>0</v>
      </c>
    </row>
    <row r="242" spans="1:15" hidden="1" x14ac:dyDescent="0.2">
      <c r="A242" s="182">
        <f>+'05'!A24</f>
        <v>0</v>
      </c>
      <c r="C242" s="182" t="str">
        <f>IFERROR(LEFT(IFERROR(INDEX(Sheet5!$C$2:$C$1300,MATCH($A242,Sheet5!$A$2:$A$1300,0)),"-"),FIND(",",IFERROR(INDEX(Sheet5!$C$2:$C$1300,MATCH($A242,Sheet5!$A$2:$A$1300,0)),"-"),1)-1),IFERROR(INDEX(Sheet5!$C$2:$C$1300,MATCH($A242,Sheet5!$A$2:$A$1300,0)),"-"))</f>
        <v>-</v>
      </c>
      <c r="D242" s="204">
        <f>IFERROR(INDEX(Lookup!$BG$9:$BG$3000,MATCH($A242,Lookup!$A$9:$A$3000,0)),0)</f>
        <v>0</v>
      </c>
      <c r="E242" s="204">
        <f>IFERROR(INDEX(Lookup!$BF$9:$BF$3000,MATCH($A242,Lookup!$A$9:$A$3000,0)),0)</f>
        <v>0</v>
      </c>
      <c r="F242" s="204">
        <f>IFERROR(INDEX(Lookup!$BE$9:$BE$3000,MATCH($A242,Lookup!$A$9:$A$3000,0)),0)</f>
        <v>0</v>
      </c>
      <c r="G242" s="205"/>
      <c r="H242" s="205"/>
      <c r="I242" s="204">
        <f>IFERROR(INDEX(Lookup!$BJ$9:$BJ$3000,MATCH($A242,Lookup!$A$9:$A$3000,0)),0)</f>
        <v>0</v>
      </c>
      <c r="J242" s="204">
        <f>IFERROR(INDEX(Lookup!$BI$9:$BI$3000,MATCH($A242,Lookup!$A$9:$A$3000,0)),0)</f>
        <v>0</v>
      </c>
      <c r="K242" s="204">
        <f>IFERROR(INDEX(Lookup!$BH$9:$BH$3000,MATCH($A242,Lookup!$A$9:$A$3000,0)),0)</f>
        <v>0</v>
      </c>
      <c r="L242" s="204">
        <f t="shared" si="13"/>
        <v>0</v>
      </c>
      <c r="O242" s="182">
        <f t="shared" si="12"/>
        <v>0</v>
      </c>
    </row>
    <row r="243" spans="1:15" hidden="1" x14ac:dyDescent="0.2">
      <c r="A243" s="182">
        <f>+'05'!A25</f>
        <v>0</v>
      </c>
      <c r="C243" s="182" t="str">
        <f>IFERROR(LEFT(IFERROR(INDEX(Sheet5!$C$2:$C$1300,MATCH($A243,Sheet5!$A$2:$A$1300,0)),"-"),FIND(",",IFERROR(INDEX(Sheet5!$C$2:$C$1300,MATCH($A243,Sheet5!$A$2:$A$1300,0)),"-"),1)-1),IFERROR(INDEX(Sheet5!$C$2:$C$1300,MATCH($A243,Sheet5!$A$2:$A$1300,0)),"-"))</f>
        <v>-</v>
      </c>
      <c r="D243" s="204">
        <f>IFERROR(INDEX(Lookup!$BG$9:$BG$3000,MATCH($A243,Lookup!$A$9:$A$3000,0)),0)</f>
        <v>0</v>
      </c>
      <c r="E243" s="204">
        <f>IFERROR(INDEX(Lookup!$BF$9:$BF$3000,MATCH($A243,Lookup!$A$9:$A$3000,0)),0)</f>
        <v>0</v>
      </c>
      <c r="F243" s="204">
        <f>IFERROR(INDEX(Lookup!$BE$9:$BE$3000,MATCH($A243,Lookup!$A$9:$A$3000,0)),0)</f>
        <v>0</v>
      </c>
      <c r="G243" s="205"/>
      <c r="H243" s="205"/>
      <c r="I243" s="204">
        <f>IFERROR(INDEX(Lookup!$BJ$9:$BJ$3000,MATCH($A243,Lookup!$A$9:$A$3000,0)),0)</f>
        <v>0</v>
      </c>
      <c r="J243" s="204">
        <f>IFERROR(INDEX(Lookup!$BI$9:$BI$3000,MATCH($A243,Lookup!$A$9:$A$3000,0)),0)</f>
        <v>0</v>
      </c>
      <c r="K243" s="204">
        <f>IFERROR(INDEX(Lookup!$BH$9:$BH$3000,MATCH($A243,Lookup!$A$9:$A$3000,0)),0)</f>
        <v>0</v>
      </c>
      <c r="L243" s="204">
        <f t="shared" si="13"/>
        <v>0</v>
      </c>
      <c r="O243" s="182">
        <f t="shared" si="12"/>
        <v>0</v>
      </c>
    </row>
    <row r="244" spans="1:15" hidden="1" x14ac:dyDescent="0.2">
      <c r="A244" s="182">
        <f>+'05'!A26</f>
        <v>0</v>
      </c>
      <c r="C244" s="182" t="str">
        <f>IFERROR(LEFT(IFERROR(INDEX(Sheet5!$C$2:$C$1300,MATCH($A244,Sheet5!$A$2:$A$1300,0)),"-"),FIND(",",IFERROR(INDEX(Sheet5!$C$2:$C$1300,MATCH($A244,Sheet5!$A$2:$A$1300,0)),"-"),1)-1),IFERROR(INDEX(Sheet5!$C$2:$C$1300,MATCH($A244,Sheet5!$A$2:$A$1300,0)),"-"))</f>
        <v>-</v>
      </c>
      <c r="D244" s="204">
        <f>IFERROR(INDEX(Lookup!$BG$9:$BG$3000,MATCH($A244,Lookup!$A$9:$A$3000,0)),0)</f>
        <v>0</v>
      </c>
      <c r="E244" s="204">
        <f>IFERROR(INDEX(Lookup!$BF$9:$BF$3000,MATCH($A244,Lookup!$A$9:$A$3000,0)),0)</f>
        <v>0</v>
      </c>
      <c r="F244" s="204">
        <f>IFERROR(INDEX(Lookup!$BE$9:$BE$3000,MATCH($A244,Lookup!$A$9:$A$3000,0)),0)</f>
        <v>0</v>
      </c>
      <c r="G244" s="205"/>
      <c r="H244" s="205"/>
      <c r="I244" s="204">
        <f>IFERROR(INDEX(Lookup!$BJ$9:$BJ$3000,MATCH($A244,Lookup!$A$9:$A$3000,0)),0)</f>
        <v>0</v>
      </c>
      <c r="J244" s="204">
        <f>IFERROR(INDEX(Lookup!$BI$9:$BI$3000,MATCH($A244,Lookup!$A$9:$A$3000,0)),0)</f>
        <v>0</v>
      </c>
      <c r="K244" s="204">
        <f>IFERROR(INDEX(Lookup!$BH$9:$BH$3000,MATCH($A244,Lookup!$A$9:$A$3000,0)),0)</f>
        <v>0</v>
      </c>
      <c r="L244" s="204">
        <f t="shared" si="13"/>
        <v>0</v>
      </c>
      <c r="O244" s="182">
        <f t="shared" si="12"/>
        <v>0</v>
      </c>
    </row>
    <row r="245" spans="1:15" hidden="1" x14ac:dyDescent="0.2">
      <c r="A245" s="182">
        <f>+'05'!A27</f>
        <v>0</v>
      </c>
      <c r="C245" s="182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>-</v>
      </c>
      <c r="D245" s="204">
        <f>IFERROR(INDEX(Lookup!$BG$9:$BG$3000,MATCH($A245,Lookup!$A$9:$A$3000,0)),0)</f>
        <v>0</v>
      </c>
      <c r="E245" s="204">
        <f>IFERROR(INDEX(Lookup!$BF$9:$BF$3000,MATCH($A245,Lookup!$A$9:$A$3000,0)),0)</f>
        <v>0</v>
      </c>
      <c r="F245" s="204">
        <f>IFERROR(INDEX(Lookup!$BE$9:$BE$3000,MATCH($A245,Lookup!$A$9:$A$3000,0)),0)</f>
        <v>0</v>
      </c>
      <c r="G245" s="205"/>
      <c r="H245" s="205"/>
      <c r="I245" s="204">
        <f>IFERROR(INDEX(Lookup!$BJ$9:$BJ$3000,MATCH($A245,Lookup!$A$9:$A$3000,0)),0)</f>
        <v>0</v>
      </c>
      <c r="J245" s="204">
        <f>IFERROR(INDEX(Lookup!$BI$9:$BI$3000,MATCH($A245,Lookup!$A$9:$A$3000,0)),0)</f>
        <v>0</v>
      </c>
      <c r="K245" s="204">
        <f>IFERROR(INDEX(Lookup!$BH$9:$BH$3000,MATCH($A245,Lookup!$A$9:$A$3000,0)),0)</f>
        <v>0</v>
      </c>
      <c r="L245" s="204">
        <f t="shared" si="13"/>
        <v>0</v>
      </c>
      <c r="O245" s="182">
        <f t="shared" si="12"/>
        <v>0</v>
      </c>
    </row>
    <row r="246" spans="1:15" hidden="1" x14ac:dyDescent="0.2">
      <c r="A246" s="182">
        <f>+'05'!A28</f>
        <v>0</v>
      </c>
      <c r="C246" s="182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D246" s="204">
        <f>IFERROR(INDEX(Lookup!$BG$9:$BG$3000,MATCH($A246,Lookup!$A$9:$A$3000,0)),0)</f>
        <v>0</v>
      </c>
      <c r="E246" s="204">
        <f>IFERROR(INDEX(Lookup!$BF$9:$BF$3000,MATCH($A246,Lookup!$A$9:$A$3000,0)),0)</f>
        <v>0</v>
      </c>
      <c r="F246" s="204">
        <f>IFERROR(INDEX(Lookup!$BE$9:$BE$3000,MATCH($A246,Lookup!$A$9:$A$3000,0)),0)</f>
        <v>0</v>
      </c>
      <c r="G246" s="205"/>
      <c r="H246" s="205"/>
      <c r="I246" s="204">
        <f>IFERROR(INDEX(Lookup!$BJ$9:$BJ$3000,MATCH($A246,Lookup!$A$9:$A$3000,0)),0)</f>
        <v>0</v>
      </c>
      <c r="J246" s="204">
        <f>IFERROR(INDEX(Lookup!$BI$9:$BI$3000,MATCH($A246,Lookup!$A$9:$A$3000,0)),0)</f>
        <v>0</v>
      </c>
      <c r="K246" s="204">
        <f>IFERROR(INDEX(Lookup!$BH$9:$BH$3000,MATCH($A246,Lookup!$A$9:$A$3000,0)),0)</f>
        <v>0</v>
      </c>
      <c r="L246" s="204">
        <f t="shared" si="13"/>
        <v>0</v>
      </c>
      <c r="O246" s="182">
        <f t="shared" si="12"/>
        <v>0</v>
      </c>
    </row>
    <row r="247" spans="1:15" hidden="1" x14ac:dyDescent="0.2">
      <c r="A247" s="182">
        <f>+'06'!A2</f>
        <v>0</v>
      </c>
      <c r="C247" s="182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D247" s="204">
        <f>IFERROR(INDEX(Lookup!$BG$9:$BG$3000,MATCH($A247,Lookup!$A$9:$A$3000,0)),0)</f>
        <v>0</v>
      </c>
      <c r="E247" s="204">
        <f>IFERROR(INDEX(Lookup!$BF$9:$BF$3000,MATCH($A247,Lookup!$A$9:$A$3000,0)),0)</f>
        <v>0</v>
      </c>
      <c r="F247" s="204">
        <f>IFERROR(INDEX(Lookup!$BE$9:$BE$3000,MATCH($A247,Lookup!$A$9:$A$3000,0)),0)</f>
        <v>0</v>
      </c>
      <c r="G247" s="205"/>
      <c r="H247" s="205"/>
      <c r="I247" s="204">
        <f>IFERROR(INDEX(Lookup!$BJ$9:$BJ$3000,MATCH($A247,Lookup!$A$9:$A$3000,0)),0)</f>
        <v>0</v>
      </c>
      <c r="J247" s="204">
        <f>IFERROR(INDEX(Lookup!$BI$9:$BI$3000,MATCH($A247,Lookup!$A$9:$A$3000,0)),0)</f>
        <v>0</v>
      </c>
      <c r="K247" s="204">
        <f>IFERROR(INDEX(Lookup!$BH$9:$BH$3000,MATCH($A247,Lookup!$A$9:$A$3000,0)),0)</f>
        <v>0</v>
      </c>
      <c r="L247" s="204">
        <f t="shared" si="11"/>
        <v>0</v>
      </c>
      <c r="O247" s="182">
        <f t="shared" si="12"/>
        <v>0</v>
      </c>
    </row>
    <row r="248" spans="1:15" hidden="1" x14ac:dyDescent="0.2">
      <c r="A248" s="182">
        <f>+'06'!A3</f>
        <v>0</v>
      </c>
      <c r="C248" s="182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D248" s="204">
        <f>IFERROR(INDEX(Lookup!$BG$9:$BG$3000,MATCH($A248,Lookup!$A$9:$A$3000,0)),0)</f>
        <v>0</v>
      </c>
      <c r="E248" s="204">
        <f>IFERROR(INDEX(Lookup!$BF$9:$BF$3000,MATCH($A248,Lookup!$A$9:$A$3000,0)),0)</f>
        <v>0</v>
      </c>
      <c r="F248" s="204">
        <f>IFERROR(INDEX(Lookup!$BE$9:$BE$3000,MATCH($A248,Lookup!$A$9:$A$3000,0)),0)</f>
        <v>0</v>
      </c>
      <c r="G248" s="205"/>
      <c r="H248" s="205"/>
      <c r="I248" s="204">
        <f>IFERROR(INDEX(Lookup!$BJ$9:$BJ$3000,MATCH($A248,Lookup!$A$9:$A$3000,0)),0)</f>
        <v>0</v>
      </c>
      <c r="J248" s="204">
        <f>IFERROR(INDEX(Lookup!$BI$9:$BI$3000,MATCH($A248,Lookup!$A$9:$A$3000,0)),0)</f>
        <v>0</v>
      </c>
      <c r="K248" s="204">
        <f>IFERROR(INDEX(Lookup!$BH$9:$BH$3000,MATCH($A248,Lookup!$A$9:$A$3000,0)),0)</f>
        <v>0</v>
      </c>
      <c r="L248" s="204">
        <f t="shared" si="11"/>
        <v>0</v>
      </c>
      <c r="O248" s="182">
        <f t="shared" si="12"/>
        <v>0</v>
      </c>
    </row>
    <row r="249" spans="1:15" hidden="1" x14ac:dyDescent="0.2">
      <c r="A249" s="182">
        <f>+'06'!A4</f>
        <v>0</v>
      </c>
      <c r="C249" s="182" t="str">
        <f>IFERROR(LEFT(IFERROR(INDEX(Sheet5!$C$2:$C$1300,MATCH($A249,Sheet5!$A$2:$A$1300,0)),"-"),FIND(",",IFERROR(INDEX(Sheet5!$C$2:$C$1300,MATCH($A249,Sheet5!$A$2:$A$1300,0)),"-"),1)-1),IFERROR(INDEX(Sheet5!$C$2:$C$1300,MATCH($A249,Sheet5!$A$2:$A$1300,0)),"-"))</f>
        <v>-</v>
      </c>
      <c r="D249" s="204">
        <f>IFERROR(INDEX(Lookup!$BG$9:$BG$3000,MATCH($A249,Lookup!$A$9:$A$3000,0)),0)</f>
        <v>0</v>
      </c>
      <c r="E249" s="204">
        <f>IFERROR(INDEX(Lookup!$BF$9:$BF$3000,MATCH($A249,Lookup!$A$9:$A$3000,0)),0)</f>
        <v>0</v>
      </c>
      <c r="F249" s="204">
        <f>IFERROR(INDEX(Lookup!$BE$9:$BE$3000,MATCH($A249,Lookup!$A$9:$A$3000,0)),0)</f>
        <v>0</v>
      </c>
      <c r="G249" s="205"/>
      <c r="H249" s="205"/>
      <c r="I249" s="204">
        <f>IFERROR(INDEX(Lookup!$BJ$9:$BJ$3000,MATCH($A249,Lookup!$A$9:$A$3000,0)),0)</f>
        <v>0</v>
      </c>
      <c r="J249" s="204">
        <f>IFERROR(INDEX(Lookup!$BI$9:$BI$3000,MATCH($A249,Lookup!$A$9:$A$3000,0)),0)</f>
        <v>0</v>
      </c>
      <c r="K249" s="204">
        <f>IFERROR(INDEX(Lookup!$BH$9:$BH$3000,MATCH($A249,Lookup!$A$9:$A$3000,0)),0)</f>
        <v>0</v>
      </c>
      <c r="L249" s="204">
        <f t="shared" si="11"/>
        <v>0</v>
      </c>
      <c r="O249" s="182">
        <f t="shared" si="12"/>
        <v>0</v>
      </c>
    </row>
    <row r="250" spans="1:15" hidden="1" x14ac:dyDescent="0.2">
      <c r="A250" s="182">
        <f>+'06'!A5</f>
        <v>0</v>
      </c>
      <c r="C250" s="182" t="str">
        <f>IFERROR(LEFT(IFERROR(INDEX(Sheet5!$C$2:$C$1300,MATCH($A250,Sheet5!$A$2:$A$1300,0)),"-"),FIND(",",IFERROR(INDEX(Sheet5!$C$2:$C$1300,MATCH($A250,Sheet5!$A$2:$A$1300,0)),"-"),1)-1),IFERROR(INDEX(Sheet5!$C$2:$C$1300,MATCH($A250,Sheet5!$A$2:$A$1300,0)),"-"))</f>
        <v>-</v>
      </c>
      <c r="D250" s="204">
        <f>IFERROR(INDEX(Lookup!$BG$9:$BG$3000,MATCH($A250,Lookup!$A$9:$A$3000,0)),0)</f>
        <v>0</v>
      </c>
      <c r="E250" s="204">
        <f>IFERROR(INDEX(Lookup!$BF$9:$BF$3000,MATCH($A250,Lookup!$A$9:$A$3000,0)),0)</f>
        <v>0</v>
      </c>
      <c r="F250" s="204">
        <f>IFERROR(INDEX(Lookup!$BE$9:$BE$3000,MATCH($A250,Lookup!$A$9:$A$3000,0)),0)</f>
        <v>0</v>
      </c>
      <c r="G250" s="205"/>
      <c r="H250" s="205"/>
      <c r="I250" s="204">
        <f>IFERROR(INDEX(Lookup!$BJ$9:$BJ$3000,MATCH($A250,Lookup!$A$9:$A$3000,0)),0)</f>
        <v>0</v>
      </c>
      <c r="J250" s="204">
        <f>IFERROR(INDEX(Lookup!$BI$9:$BI$3000,MATCH($A250,Lookup!$A$9:$A$3000,0)),0)</f>
        <v>0</v>
      </c>
      <c r="K250" s="204">
        <f>IFERROR(INDEX(Lookup!$BH$9:$BH$3000,MATCH($A250,Lookup!$A$9:$A$3000,0)),0)</f>
        <v>0</v>
      </c>
      <c r="L250" s="204">
        <f t="shared" si="11"/>
        <v>0</v>
      </c>
      <c r="O250" s="182">
        <f t="shared" si="12"/>
        <v>0</v>
      </c>
    </row>
    <row r="251" spans="1:15" hidden="1" x14ac:dyDescent="0.2">
      <c r="A251" s="182">
        <f>+'06'!A6</f>
        <v>0</v>
      </c>
      <c r="C251" s="182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>-</v>
      </c>
      <c r="D251" s="204">
        <f>IFERROR(INDEX(Lookup!$BG$9:$BG$3000,MATCH($A251,Lookup!$A$9:$A$3000,0)),0)</f>
        <v>0</v>
      </c>
      <c r="E251" s="204">
        <f>IFERROR(INDEX(Lookup!$BF$9:$BF$3000,MATCH($A251,Lookup!$A$9:$A$3000,0)),0)</f>
        <v>0</v>
      </c>
      <c r="F251" s="204">
        <f>IFERROR(INDEX(Lookup!$BE$9:$BE$3000,MATCH($A251,Lookup!$A$9:$A$3000,0)),0)</f>
        <v>0</v>
      </c>
      <c r="G251" s="205"/>
      <c r="H251" s="205"/>
      <c r="I251" s="204">
        <f>IFERROR(INDEX(Lookup!$BJ$9:$BJ$3000,MATCH($A251,Lookup!$A$9:$A$3000,0)),0)</f>
        <v>0</v>
      </c>
      <c r="J251" s="204">
        <f>IFERROR(INDEX(Lookup!$BI$9:$BI$3000,MATCH($A251,Lookup!$A$9:$A$3000,0)),0)</f>
        <v>0</v>
      </c>
      <c r="K251" s="204">
        <f>IFERROR(INDEX(Lookup!$BH$9:$BH$3000,MATCH($A251,Lookup!$A$9:$A$3000,0)),0)</f>
        <v>0</v>
      </c>
      <c r="L251" s="204">
        <f t="shared" si="11"/>
        <v>0</v>
      </c>
      <c r="O251" s="182">
        <f t="shared" si="12"/>
        <v>0</v>
      </c>
    </row>
    <row r="252" spans="1:15" hidden="1" x14ac:dyDescent="0.2">
      <c r="A252" s="182">
        <f>+'06'!A7</f>
        <v>0</v>
      </c>
      <c r="C252" s="18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>-</v>
      </c>
      <c r="D252" s="204">
        <f>IFERROR(INDEX(Lookup!$BG$9:$BG$3000,MATCH($A252,Lookup!$A$9:$A$3000,0)),0)</f>
        <v>0</v>
      </c>
      <c r="E252" s="204">
        <f>IFERROR(INDEX(Lookup!$BF$9:$BF$3000,MATCH($A252,Lookup!$A$9:$A$3000,0)),0)</f>
        <v>0</v>
      </c>
      <c r="F252" s="204">
        <f>IFERROR(INDEX(Lookup!$BE$9:$BE$3000,MATCH($A252,Lookup!$A$9:$A$3000,0)),0)</f>
        <v>0</v>
      </c>
      <c r="G252" s="205"/>
      <c r="H252" s="205"/>
      <c r="I252" s="204">
        <f>IFERROR(INDEX(Lookup!$BJ$9:$BJ$3000,MATCH($A252,Lookup!$A$9:$A$3000,0)),0)</f>
        <v>0</v>
      </c>
      <c r="J252" s="204">
        <f>IFERROR(INDEX(Lookup!$BI$9:$BI$3000,MATCH($A252,Lookup!$A$9:$A$3000,0)),0)</f>
        <v>0</v>
      </c>
      <c r="K252" s="204">
        <f>IFERROR(INDEX(Lookup!$BH$9:$BH$3000,MATCH($A252,Lookup!$A$9:$A$3000,0)),0)</f>
        <v>0</v>
      </c>
      <c r="L252" s="204">
        <f t="shared" si="11"/>
        <v>0</v>
      </c>
      <c r="O252" s="182">
        <f t="shared" si="12"/>
        <v>0</v>
      </c>
    </row>
    <row r="253" spans="1:15" hidden="1" x14ac:dyDescent="0.2">
      <c r="A253" s="182">
        <f>+'06'!A8</f>
        <v>0</v>
      </c>
      <c r="C253" s="182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>-</v>
      </c>
      <c r="D253" s="204">
        <f>IFERROR(INDEX(Lookup!$BG$9:$BG$3000,MATCH($A253,Lookup!$A$9:$A$3000,0)),0)</f>
        <v>0</v>
      </c>
      <c r="E253" s="204">
        <f>IFERROR(INDEX(Lookup!$BF$9:$BF$3000,MATCH($A253,Lookup!$A$9:$A$3000,0)),0)</f>
        <v>0</v>
      </c>
      <c r="F253" s="204">
        <f>IFERROR(INDEX(Lookup!$BE$9:$BE$3000,MATCH($A253,Lookup!$A$9:$A$3000,0)),0)</f>
        <v>0</v>
      </c>
      <c r="G253" s="205"/>
      <c r="H253" s="205"/>
      <c r="I253" s="204">
        <f>IFERROR(INDEX(Lookup!$BJ$9:$BJ$3000,MATCH($A253,Lookup!$A$9:$A$3000,0)),0)</f>
        <v>0</v>
      </c>
      <c r="J253" s="204">
        <f>IFERROR(INDEX(Lookup!$BI$9:$BI$3000,MATCH($A253,Lookup!$A$9:$A$3000,0)),0)</f>
        <v>0</v>
      </c>
      <c r="K253" s="204">
        <f>IFERROR(INDEX(Lookup!$BH$9:$BH$3000,MATCH($A253,Lookup!$A$9:$A$3000,0)),0)</f>
        <v>0</v>
      </c>
      <c r="L253" s="204">
        <f t="shared" si="11"/>
        <v>0</v>
      </c>
      <c r="O253" s="182">
        <f t="shared" si="12"/>
        <v>0</v>
      </c>
    </row>
    <row r="254" spans="1:15" hidden="1" x14ac:dyDescent="0.2">
      <c r="A254" s="182">
        <f>+'06'!A9</f>
        <v>0</v>
      </c>
      <c r="C254" s="182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>-</v>
      </c>
      <c r="D254" s="204">
        <f>IFERROR(INDEX(Lookup!$BG$9:$BG$3000,MATCH($A254,Lookup!$A$9:$A$3000,0)),0)</f>
        <v>0</v>
      </c>
      <c r="E254" s="204">
        <f>IFERROR(INDEX(Lookup!$BF$9:$BF$3000,MATCH($A254,Lookup!$A$9:$A$3000,0)),0)</f>
        <v>0</v>
      </c>
      <c r="F254" s="204">
        <f>IFERROR(INDEX(Lookup!$BE$9:$BE$3000,MATCH($A254,Lookup!$A$9:$A$3000,0)),0)</f>
        <v>0</v>
      </c>
      <c r="G254" s="205"/>
      <c r="H254" s="205"/>
      <c r="I254" s="204">
        <f>IFERROR(INDEX(Lookup!$BJ$9:$BJ$3000,MATCH($A254,Lookup!$A$9:$A$3000,0)),0)</f>
        <v>0</v>
      </c>
      <c r="J254" s="204">
        <f>IFERROR(INDEX(Lookup!$BI$9:$BI$3000,MATCH($A254,Lookup!$A$9:$A$3000,0)),0)</f>
        <v>0</v>
      </c>
      <c r="K254" s="204">
        <f>IFERROR(INDEX(Lookup!$BH$9:$BH$3000,MATCH($A254,Lookup!$A$9:$A$3000,0)),0)</f>
        <v>0</v>
      </c>
      <c r="L254" s="204">
        <f t="shared" si="11"/>
        <v>0</v>
      </c>
      <c r="O254" s="182">
        <f t="shared" si="12"/>
        <v>0</v>
      </c>
    </row>
    <row r="255" spans="1:15" hidden="1" x14ac:dyDescent="0.2">
      <c r="A255" s="182">
        <f>+'06'!A10</f>
        <v>0</v>
      </c>
      <c r="C255" s="182" t="str">
        <f>IFERROR(LEFT(IFERROR(INDEX(Sheet5!$C$2:$C$1300,MATCH($A255,Sheet5!$A$2:$A$1300,0)),"-"),FIND(",",IFERROR(INDEX(Sheet5!$C$2:$C$1300,MATCH($A255,Sheet5!$A$2:$A$1300,0)),"-"),1)-1),IFERROR(INDEX(Sheet5!$C$2:$C$1300,MATCH($A255,Sheet5!$A$2:$A$1300,0)),"-"))</f>
        <v>-</v>
      </c>
      <c r="D255" s="204">
        <f>IFERROR(INDEX(Lookup!$BG$9:$BG$3000,MATCH($A255,Lookup!$A$9:$A$3000,0)),0)</f>
        <v>0</v>
      </c>
      <c r="E255" s="204">
        <f>IFERROR(INDEX(Lookup!$BF$9:$BF$3000,MATCH($A255,Lookup!$A$9:$A$3000,0)),0)</f>
        <v>0</v>
      </c>
      <c r="F255" s="204">
        <f>IFERROR(INDEX(Lookup!$BE$9:$BE$3000,MATCH($A255,Lookup!$A$9:$A$3000,0)),0)</f>
        <v>0</v>
      </c>
      <c r="G255" s="205"/>
      <c r="H255" s="205"/>
      <c r="I255" s="204">
        <f>IFERROR(INDEX(Lookup!$BJ$9:$BJ$3000,MATCH($A255,Lookup!$A$9:$A$3000,0)),0)</f>
        <v>0</v>
      </c>
      <c r="J255" s="204">
        <f>IFERROR(INDEX(Lookup!$BI$9:$BI$3000,MATCH($A255,Lookup!$A$9:$A$3000,0)),0)</f>
        <v>0</v>
      </c>
      <c r="K255" s="204">
        <f>IFERROR(INDEX(Lookup!$BH$9:$BH$3000,MATCH($A255,Lookup!$A$9:$A$3000,0)),0)</f>
        <v>0</v>
      </c>
      <c r="L255" s="204">
        <f t="shared" si="11"/>
        <v>0</v>
      </c>
      <c r="O255" s="182">
        <f t="shared" si="12"/>
        <v>0</v>
      </c>
    </row>
    <row r="256" spans="1:15" hidden="1" x14ac:dyDescent="0.2">
      <c r="A256" s="182">
        <f>+'06'!A11</f>
        <v>0</v>
      </c>
      <c r="C256" s="182" t="str">
        <f>IFERROR(LEFT(IFERROR(INDEX(Sheet5!$C$2:$C$1300,MATCH($A256,Sheet5!$A$2:$A$1300,0)),"-"),FIND(",",IFERROR(INDEX(Sheet5!$C$2:$C$1300,MATCH($A256,Sheet5!$A$2:$A$1300,0)),"-"),1)-1),IFERROR(INDEX(Sheet5!$C$2:$C$1300,MATCH($A256,Sheet5!$A$2:$A$1300,0)),"-"))</f>
        <v>-</v>
      </c>
      <c r="D256" s="204">
        <f>IFERROR(INDEX(Lookup!$BG$9:$BG$3000,MATCH($A256,Lookup!$A$9:$A$3000,0)),0)</f>
        <v>0</v>
      </c>
      <c r="E256" s="204">
        <f>IFERROR(INDEX(Lookup!$BF$9:$BF$3000,MATCH($A256,Lookup!$A$9:$A$3000,0)),0)</f>
        <v>0</v>
      </c>
      <c r="F256" s="204">
        <f>IFERROR(INDEX(Lookup!$BE$9:$BE$3000,MATCH($A256,Lookup!$A$9:$A$3000,0)),0)</f>
        <v>0</v>
      </c>
      <c r="G256" s="205"/>
      <c r="H256" s="205"/>
      <c r="I256" s="204">
        <f>IFERROR(INDEX(Lookup!$BJ$9:$BJ$3000,MATCH($A256,Lookup!$A$9:$A$3000,0)),0)</f>
        <v>0</v>
      </c>
      <c r="J256" s="204">
        <f>IFERROR(INDEX(Lookup!$BI$9:$BI$3000,MATCH($A256,Lookup!$A$9:$A$3000,0)),0)</f>
        <v>0</v>
      </c>
      <c r="K256" s="204">
        <f>IFERROR(INDEX(Lookup!$BH$9:$BH$3000,MATCH($A256,Lookup!$A$9:$A$3000,0)),0)</f>
        <v>0</v>
      </c>
      <c r="L256" s="204">
        <f t="shared" si="11"/>
        <v>0</v>
      </c>
      <c r="O256" s="182">
        <f t="shared" si="12"/>
        <v>0</v>
      </c>
    </row>
    <row r="257" spans="1:17" hidden="1" x14ac:dyDescent="0.2">
      <c r="A257" s="182">
        <f>+'06'!A12</f>
        <v>0</v>
      </c>
      <c r="C257" s="182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>-</v>
      </c>
      <c r="D257" s="204">
        <f>IFERROR(INDEX(Lookup!$BG$9:$BG$3000,MATCH($A257,Lookup!$A$9:$A$3000,0)),0)</f>
        <v>0</v>
      </c>
      <c r="E257" s="204">
        <f>IFERROR(INDEX(Lookup!$BF$9:$BF$3000,MATCH($A257,Lookup!$A$9:$A$3000,0)),0)</f>
        <v>0</v>
      </c>
      <c r="F257" s="204">
        <f>IFERROR(INDEX(Lookup!$BE$9:$BE$3000,MATCH($A257,Lookup!$A$9:$A$3000,0)),0)</f>
        <v>0</v>
      </c>
      <c r="G257" s="205"/>
      <c r="H257" s="205"/>
      <c r="I257" s="204">
        <f>IFERROR(INDEX(Lookup!$BJ$9:$BJ$3000,MATCH($A257,Lookup!$A$9:$A$3000,0)),0)</f>
        <v>0</v>
      </c>
      <c r="J257" s="204">
        <f>IFERROR(INDEX(Lookup!$BI$9:$BI$3000,MATCH($A257,Lookup!$A$9:$A$3000,0)),0)</f>
        <v>0</v>
      </c>
      <c r="K257" s="204">
        <f>IFERROR(INDEX(Lookup!$BH$9:$BH$3000,MATCH($A257,Lookup!$A$9:$A$3000,0)),0)</f>
        <v>0</v>
      </c>
      <c r="L257" s="204">
        <f t="shared" si="11"/>
        <v>0</v>
      </c>
      <c r="O257" s="182">
        <f t="shared" si="12"/>
        <v>0</v>
      </c>
    </row>
    <row r="258" spans="1:17" hidden="1" x14ac:dyDescent="0.2">
      <c r="A258" s="182">
        <f>+'06'!A13</f>
        <v>0</v>
      </c>
      <c r="C258" s="182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>-</v>
      </c>
      <c r="D258" s="204">
        <f>IFERROR(INDEX(Lookup!$BG$9:$BG$3000,MATCH($A258,Lookup!$A$9:$A$3000,0)),0)</f>
        <v>0</v>
      </c>
      <c r="E258" s="204">
        <f>IFERROR(INDEX(Lookup!$BF$9:$BF$3000,MATCH($A258,Lookup!$A$9:$A$3000,0)),0)</f>
        <v>0</v>
      </c>
      <c r="F258" s="204">
        <f>IFERROR(INDEX(Lookup!$BE$9:$BE$3000,MATCH($A258,Lookup!$A$9:$A$3000,0)),0)</f>
        <v>0</v>
      </c>
      <c r="G258" s="205"/>
      <c r="H258" s="205"/>
      <c r="I258" s="204">
        <f>IFERROR(INDEX(Lookup!$BJ$9:$BJ$3000,MATCH($A258,Lookup!$A$9:$A$3000,0)),0)</f>
        <v>0</v>
      </c>
      <c r="J258" s="204">
        <f>IFERROR(INDEX(Lookup!$BI$9:$BI$3000,MATCH($A258,Lookup!$A$9:$A$3000,0)),0)</f>
        <v>0</v>
      </c>
      <c r="K258" s="204">
        <f>IFERROR(INDEX(Lookup!$BH$9:$BH$3000,MATCH($A258,Lookup!$A$9:$A$3000,0)),0)</f>
        <v>0</v>
      </c>
      <c r="L258" s="204">
        <f t="shared" si="11"/>
        <v>0</v>
      </c>
      <c r="O258" s="182">
        <f t="shared" si="12"/>
        <v>0</v>
      </c>
    </row>
    <row r="259" spans="1:17" hidden="1" x14ac:dyDescent="0.2">
      <c r="A259" s="182">
        <f>+'06'!A14</f>
        <v>0</v>
      </c>
      <c r="C259" s="182" t="str">
        <f>IFERROR(LEFT(IFERROR(INDEX(Sheet5!$C$2:$C$1300,MATCH($A259,Sheet5!$A$2:$A$1300,0)),"-"),FIND(",",IFERROR(INDEX(Sheet5!$C$2:$C$1300,MATCH($A259,Sheet5!$A$2:$A$1300,0)),"-"),1)-1),IFERROR(INDEX(Sheet5!$C$2:$C$1300,MATCH($A259,Sheet5!$A$2:$A$1300,0)),"-"))</f>
        <v>-</v>
      </c>
      <c r="D259" s="204">
        <f>IFERROR(INDEX(Lookup!$BG$9:$BG$3000,MATCH($A259,Lookup!$A$9:$A$3000,0)),0)</f>
        <v>0</v>
      </c>
      <c r="E259" s="204">
        <f>IFERROR(INDEX(Lookup!$BF$9:$BF$3000,MATCH($A259,Lookup!$A$9:$A$3000,0)),0)</f>
        <v>0</v>
      </c>
      <c r="F259" s="204">
        <f>IFERROR(INDEX(Lookup!$BE$9:$BE$3000,MATCH($A259,Lookup!$A$9:$A$3000,0)),0)</f>
        <v>0</v>
      </c>
      <c r="G259" s="205"/>
      <c r="H259" s="205"/>
      <c r="I259" s="204">
        <f>IFERROR(INDEX(Lookup!$BJ$9:$BJ$3000,MATCH($A259,Lookup!$A$9:$A$3000,0)),0)</f>
        <v>0</v>
      </c>
      <c r="J259" s="204">
        <f>IFERROR(INDEX(Lookup!$BI$9:$BI$3000,MATCH($A259,Lookup!$A$9:$A$3000,0)),0)</f>
        <v>0</v>
      </c>
      <c r="K259" s="204">
        <f>IFERROR(INDEX(Lookup!$BH$9:$BH$3000,MATCH($A259,Lookup!$A$9:$A$3000,0)),0)</f>
        <v>0</v>
      </c>
      <c r="L259" s="204">
        <f t="shared" si="11"/>
        <v>0</v>
      </c>
      <c r="O259" s="182">
        <f t="shared" si="12"/>
        <v>0</v>
      </c>
    </row>
    <row r="260" spans="1:17" hidden="1" x14ac:dyDescent="0.2">
      <c r="A260" s="182">
        <f>+'06'!A15</f>
        <v>0</v>
      </c>
      <c r="C260" s="182" t="str">
        <f>IFERROR(LEFT(IFERROR(INDEX(Sheet5!$C$2:$C$1300,MATCH($A260,Sheet5!$A$2:$A$1300,0)),"-"),FIND(",",IFERROR(INDEX(Sheet5!$C$2:$C$1300,MATCH($A260,Sheet5!$A$2:$A$1300,0)),"-"),1)-1),IFERROR(INDEX(Sheet5!$C$2:$C$1300,MATCH($A260,Sheet5!$A$2:$A$1300,0)),"-"))</f>
        <v>-</v>
      </c>
      <c r="D260" s="204">
        <f>IFERROR(INDEX(Lookup!$BG$9:$BG$3000,MATCH($A260,Lookup!$A$9:$A$3000,0)),0)</f>
        <v>0</v>
      </c>
      <c r="E260" s="204">
        <f>IFERROR(INDEX(Lookup!$BF$9:$BF$3000,MATCH($A260,Lookup!$A$9:$A$3000,0)),0)</f>
        <v>0</v>
      </c>
      <c r="F260" s="204">
        <f>IFERROR(INDEX(Lookup!$BE$9:$BE$3000,MATCH($A260,Lookup!$A$9:$A$3000,0)),0)</f>
        <v>0</v>
      </c>
      <c r="G260" s="205"/>
      <c r="H260" s="205"/>
      <c r="I260" s="204">
        <f>IFERROR(INDEX(Lookup!$BJ$9:$BJ$3000,MATCH($A260,Lookup!$A$9:$A$3000,0)),0)</f>
        <v>0</v>
      </c>
      <c r="J260" s="204">
        <f>IFERROR(INDEX(Lookup!$BI$9:$BI$3000,MATCH($A260,Lookup!$A$9:$A$3000,0)),0)</f>
        <v>0</v>
      </c>
      <c r="K260" s="204">
        <f>IFERROR(INDEX(Lookup!$BH$9:$BH$3000,MATCH($A260,Lookup!$A$9:$A$3000,0)),0)</f>
        <v>0</v>
      </c>
      <c r="L260" s="204">
        <f t="shared" si="11"/>
        <v>0</v>
      </c>
      <c r="O260" s="182">
        <f t="shared" si="12"/>
        <v>0</v>
      </c>
      <c r="Q260" s="196"/>
    </row>
    <row r="261" spans="1:17" hidden="1" x14ac:dyDescent="0.2">
      <c r="A261" s="182">
        <f>+'06'!A16</f>
        <v>0</v>
      </c>
      <c r="C261" s="182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D261" s="204">
        <f>IFERROR(INDEX(Lookup!$BG$9:$BG$3000,MATCH($A261,Lookup!$A$9:$A$3000,0)),0)</f>
        <v>0</v>
      </c>
      <c r="E261" s="204">
        <f>IFERROR(INDEX(Lookup!$BF$9:$BF$3000,MATCH($A261,Lookup!$A$9:$A$3000,0)),0)</f>
        <v>0</v>
      </c>
      <c r="F261" s="204">
        <f>IFERROR(INDEX(Lookup!$BE$9:$BE$3000,MATCH($A261,Lookup!$A$9:$A$3000,0)),0)</f>
        <v>0</v>
      </c>
      <c r="G261" s="205"/>
      <c r="H261" s="205"/>
      <c r="I261" s="204">
        <f>IFERROR(INDEX(Lookup!$BJ$9:$BJ$3000,MATCH($A261,Lookup!$A$9:$A$3000,0)),0)</f>
        <v>0</v>
      </c>
      <c r="J261" s="204">
        <f>IFERROR(INDEX(Lookup!$BI$9:$BI$3000,MATCH($A261,Lookup!$A$9:$A$3000,0)),0)</f>
        <v>0</v>
      </c>
      <c r="K261" s="204">
        <f>IFERROR(INDEX(Lookup!$BH$9:$BH$3000,MATCH($A261,Lookup!$A$9:$A$3000,0)),0)</f>
        <v>0</v>
      </c>
      <c r="L261" s="204">
        <f t="shared" si="11"/>
        <v>0</v>
      </c>
      <c r="O261" s="182">
        <f t="shared" si="12"/>
        <v>0</v>
      </c>
    </row>
    <row r="262" spans="1:17" hidden="1" x14ac:dyDescent="0.2">
      <c r="A262" s="182">
        <f>+'06'!A17</f>
        <v>0</v>
      </c>
      <c r="C262" s="18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D262" s="204">
        <f>IFERROR(INDEX(Lookup!$BG$9:$BG$3000,MATCH($A262,Lookup!$A$9:$A$3000,0)),0)</f>
        <v>0</v>
      </c>
      <c r="E262" s="204">
        <f>IFERROR(INDEX(Lookup!$BF$9:$BF$3000,MATCH($A262,Lookup!$A$9:$A$3000,0)),0)</f>
        <v>0</v>
      </c>
      <c r="F262" s="204">
        <f>IFERROR(INDEX(Lookup!$BE$9:$BE$3000,MATCH($A262,Lookup!$A$9:$A$3000,0)),0)</f>
        <v>0</v>
      </c>
      <c r="G262" s="205"/>
      <c r="H262" s="205"/>
      <c r="I262" s="204">
        <f>IFERROR(INDEX(Lookup!$BJ$9:$BJ$3000,MATCH($A262,Lookup!$A$9:$A$3000,0)),0)</f>
        <v>0</v>
      </c>
      <c r="J262" s="204">
        <f>IFERROR(INDEX(Lookup!$BI$9:$BI$3000,MATCH($A262,Lookup!$A$9:$A$3000,0)),0)</f>
        <v>0</v>
      </c>
      <c r="K262" s="204">
        <f>IFERROR(INDEX(Lookup!$BH$9:$BH$3000,MATCH($A262,Lookup!$A$9:$A$3000,0)),0)</f>
        <v>0</v>
      </c>
      <c r="L262" s="204">
        <f t="shared" si="11"/>
        <v>0</v>
      </c>
      <c r="O262" s="182">
        <f t="shared" si="12"/>
        <v>0</v>
      </c>
    </row>
    <row r="263" spans="1:17" hidden="1" x14ac:dyDescent="0.2">
      <c r="A263" s="182">
        <f>+'06'!A18</f>
        <v>0</v>
      </c>
      <c r="C263" s="182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D263" s="204">
        <f>IFERROR(INDEX(Lookup!$BG$9:$BG$3000,MATCH($A263,Lookup!$A$9:$A$3000,0)),0)</f>
        <v>0</v>
      </c>
      <c r="E263" s="204">
        <f>IFERROR(INDEX(Lookup!$BF$9:$BF$3000,MATCH($A263,Lookup!$A$9:$A$3000,0)),0)</f>
        <v>0</v>
      </c>
      <c r="F263" s="204">
        <f>IFERROR(INDEX(Lookup!$BE$9:$BE$3000,MATCH($A263,Lookup!$A$9:$A$3000,0)),0)</f>
        <v>0</v>
      </c>
      <c r="G263" s="205"/>
      <c r="H263" s="205"/>
      <c r="I263" s="204">
        <f>IFERROR(INDEX(Lookup!$BJ$9:$BJ$3000,MATCH($A263,Lookup!$A$9:$A$3000,0)),0)</f>
        <v>0</v>
      </c>
      <c r="J263" s="204">
        <f>IFERROR(INDEX(Lookup!$BI$9:$BI$3000,MATCH($A263,Lookup!$A$9:$A$3000,0)),0)</f>
        <v>0</v>
      </c>
      <c r="K263" s="204">
        <f>IFERROR(INDEX(Lookup!$BH$9:$BH$3000,MATCH($A263,Lookup!$A$9:$A$3000,0)),0)</f>
        <v>0</v>
      </c>
      <c r="L263" s="204">
        <f t="shared" si="11"/>
        <v>0</v>
      </c>
      <c r="O263" s="182">
        <f t="shared" si="12"/>
        <v>0</v>
      </c>
    </row>
    <row r="264" spans="1:17" hidden="1" x14ac:dyDescent="0.2">
      <c r="A264" s="182">
        <f>+'06'!A19</f>
        <v>0</v>
      </c>
      <c r="C264" s="182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D264" s="204">
        <f>IFERROR(INDEX(Lookup!$BG$9:$BG$3000,MATCH($A264,Lookup!$A$9:$A$3000,0)),0)</f>
        <v>0</v>
      </c>
      <c r="E264" s="204">
        <f>IFERROR(INDEX(Lookup!$BF$9:$BF$3000,MATCH($A264,Lookup!$A$9:$A$3000,0)),0)</f>
        <v>0</v>
      </c>
      <c r="F264" s="204">
        <f>IFERROR(INDEX(Lookup!$BE$9:$BE$3000,MATCH($A264,Lookup!$A$9:$A$3000,0)),0)</f>
        <v>0</v>
      </c>
      <c r="G264" s="205"/>
      <c r="H264" s="205"/>
      <c r="I264" s="204">
        <f>IFERROR(INDEX(Lookup!$BJ$9:$BJ$3000,MATCH($A264,Lookup!$A$9:$A$3000,0)),0)</f>
        <v>0</v>
      </c>
      <c r="J264" s="204">
        <f>IFERROR(INDEX(Lookup!$BI$9:$BI$3000,MATCH($A264,Lookup!$A$9:$A$3000,0)),0)</f>
        <v>0</v>
      </c>
      <c r="K264" s="204">
        <f>IFERROR(INDEX(Lookup!$BH$9:$BH$3000,MATCH($A264,Lookup!$A$9:$A$3000,0)),0)</f>
        <v>0</v>
      </c>
      <c r="L264" s="204">
        <f t="shared" si="11"/>
        <v>0</v>
      </c>
      <c r="O264" s="182">
        <f t="shared" si="12"/>
        <v>0</v>
      </c>
    </row>
    <row r="265" spans="1:17" hidden="1" x14ac:dyDescent="0.2">
      <c r="A265" s="182">
        <f>+'06'!A20</f>
        <v>0</v>
      </c>
      <c r="C265" s="182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D265" s="204">
        <f>IFERROR(INDEX(Lookup!$BG$9:$BG$3000,MATCH($A265,Lookup!$A$9:$A$3000,0)),0)</f>
        <v>0</v>
      </c>
      <c r="E265" s="204">
        <f>IFERROR(INDEX(Lookup!$BF$9:$BF$3000,MATCH($A265,Lookup!$A$9:$A$3000,0)),0)</f>
        <v>0</v>
      </c>
      <c r="F265" s="204">
        <f>IFERROR(INDEX(Lookup!$BE$9:$BE$3000,MATCH($A265,Lookup!$A$9:$A$3000,0)),0)</f>
        <v>0</v>
      </c>
      <c r="G265" s="205"/>
      <c r="H265" s="205"/>
      <c r="I265" s="204">
        <f>IFERROR(INDEX(Lookup!$BJ$9:$BJ$3000,MATCH($A265,Lookup!$A$9:$A$3000,0)),0)</f>
        <v>0</v>
      </c>
      <c r="J265" s="204">
        <f>IFERROR(INDEX(Lookup!$BI$9:$BI$3000,MATCH($A265,Lookup!$A$9:$A$3000,0)),0)</f>
        <v>0</v>
      </c>
      <c r="K265" s="204">
        <f>IFERROR(INDEX(Lookup!$BH$9:$BH$3000,MATCH($A265,Lookup!$A$9:$A$3000,0)),0)</f>
        <v>0</v>
      </c>
      <c r="L265" s="204">
        <f t="shared" si="11"/>
        <v>0</v>
      </c>
      <c r="O265" s="182">
        <f t="shared" si="12"/>
        <v>0</v>
      </c>
    </row>
    <row r="266" spans="1:17" x14ac:dyDescent="0.2">
      <c r="A266" s="212"/>
      <c r="B266" s="212"/>
      <c r="C266" s="212" t="s">
        <v>467</v>
      </c>
      <c r="D266" s="210">
        <f>SUM(D220:D265)</f>
        <v>0</v>
      </c>
      <c r="E266" s="210">
        <f>SUM(E220:E265)</f>
        <v>0</v>
      </c>
      <c r="F266" s="210">
        <f>SUM(F220:F265)</f>
        <v>0</v>
      </c>
      <c r="G266" s="211"/>
      <c r="H266" s="211"/>
      <c r="I266" s="210">
        <f>SUM(I220:I265)</f>
        <v>0</v>
      </c>
      <c r="J266" s="210">
        <f>SUM(J220:J265)</f>
        <v>0</v>
      </c>
      <c r="K266" s="210">
        <f>SUM(K220:K265)</f>
        <v>0</v>
      </c>
      <c r="L266" s="210">
        <f>SUM(L220:L265)</f>
        <v>0</v>
      </c>
      <c r="O266" s="182">
        <v>1</v>
      </c>
    </row>
    <row r="267" spans="1:17" x14ac:dyDescent="0.2">
      <c r="C267" s="206" t="s">
        <v>534</v>
      </c>
      <c r="L267" s="204"/>
      <c r="O267" s="182">
        <v>1</v>
      </c>
    </row>
    <row r="268" spans="1:17" hidden="1" x14ac:dyDescent="0.2">
      <c r="A268" s="182">
        <f>+'07'!A2</f>
        <v>0</v>
      </c>
      <c r="C268" s="182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>-</v>
      </c>
      <c r="D268" s="204">
        <f>IFERROR(INDEX(Lookup!$BG$9:$BG$3000,MATCH($A268,Lookup!$A$9:$A$3000,0)),0)</f>
        <v>0</v>
      </c>
      <c r="E268" s="204">
        <f>IFERROR(INDEX(Lookup!$BF$9:$BF$3000,MATCH($A268,Lookup!$A$9:$A$3000,0)),0)</f>
        <v>0</v>
      </c>
      <c r="F268" s="204">
        <f>IFERROR(INDEX(Lookup!$BE$9:$BE$3000,MATCH($A268,Lookup!$A$9:$A$3000,0)),0)</f>
        <v>0</v>
      </c>
      <c r="G268" s="205"/>
      <c r="H268" s="205"/>
      <c r="I268" s="204">
        <f>IFERROR(INDEX(Lookup!$BJ$9:$BJ$3000,MATCH($A268,Lookup!$A$9:$A$3000,0)),0)</f>
        <v>0</v>
      </c>
      <c r="J268" s="204">
        <f>IFERROR(INDEX(Lookup!$BI$9:$BI$3000,MATCH($A268,Lookup!$A$9:$A$3000,0)),0)</f>
        <v>0</v>
      </c>
      <c r="K268" s="204">
        <f>IFERROR(INDEX(Lookup!$BH$9:$BH$3000,MATCH($A268,Lookup!$A$9:$A$3000,0)),0)</f>
        <v>0</v>
      </c>
      <c r="L268" s="204">
        <f t="shared" si="11"/>
        <v>0</v>
      </c>
      <c r="O268" s="182">
        <f t="shared" ref="O268:O306" si="14">+IF(A268&gt;0,1,0)</f>
        <v>0</v>
      </c>
    </row>
    <row r="269" spans="1:17" hidden="1" x14ac:dyDescent="0.2">
      <c r="A269" s="182">
        <f>+'07'!A3</f>
        <v>0</v>
      </c>
      <c r="C269" s="182" t="str">
        <f>IFERROR(LEFT(IFERROR(INDEX(Sheet5!$C$2:$C$1300,MATCH($A269,Sheet5!$A$2:$A$1300,0)),"-"),FIND(",",IFERROR(INDEX(Sheet5!$C$2:$C$1300,MATCH($A269,Sheet5!$A$2:$A$1300,0)),"-"),1)-1),IFERROR(INDEX(Sheet5!$C$2:$C$1300,MATCH($A269,Sheet5!$A$2:$A$1300,0)),"-"))</f>
        <v>-</v>
      </c>
      <c r="D269" s="204">
        <f>IFERROR(INDEX(Lookup!$BG$9:$BG$3000,MATCH($A269,Lookup!$A$9:$A$3000,0)),0)</f>
        <v>0</v>
      </c>
      <c r="E269" s="204">
        <f>IFERROR(INDEX(Lookup!$BF$9:$BF$3000,MATCH($A269,Lookup!$A$9:$A$3000,0)),0)</f>
        <v>0</v>
      </c>
      <c r="F269" s="204">
        <f>IFERROR(INDEX(Lookup!$BE$9:$BE$3000,MATCH($A269,Lookup!$A$9:$A$3000,0)),0)</f>
        <v>0</v>
      </c>
      <c r="G269" s="205"/>
      <c r="H269" s="205"/>
      <c r="I269" s="204">
        <f>IFERROR(INDEX(Lookup!$BJ$9:$BJ$3000,MATCH($A269,Lookup!$A$9:$A$3000,0)),0)</f>
        <v>0</v>
      </c>
      <c r="J269" s="204">
        <f>IFERROR(INDEX(Lookup!$BI$9:$BI$3000,MATCH($A269,Lookup!$A$9:$A$3000,0)),0)</f>
        <v>0</v>
      </c>
      <c r="K269" s="204">
        <f>IFERROR(INDEX(Lookup!$BH$9:$BH$3000,MATCH($A269,Lookup!$A$9:$A$3000,0)),0)</f>
        <v>0</v>
      </c>
      <c r="L269" s="204">
        <f t="shared" si="11"/>
        <v>0</v>
      </c>
      <c r="O269" s="182">
        <f t="shared" si="14"/>
        <v>0</v>
      </c>
    </row>
    <row r="270" spans="1:17" hidden="1" x14ac:dyDescent="0.2">
      <c r="A270" s="182">
        <f>+'07'!A4</f>
        <v>0</v>
      </c>
      <c r="C270" s="182" t="str">
        <f>IFERROR(LEFT(IFERROR(INDEX(Sheet5!$C$2:$C$1300,MATCH($A270,Sheet5!$A$2:$A$1300,0)),"-"),FIND(",",IFERROR(INDEX(Sheet5!$C$2:$C$1300,MATCH($A270,Sheet5!$A$2:$A$1300,0)),"-"),1)-1),IFERROR(INDEX(Sheet5!$C$2:$C$1300,MATCH($A270,Sheet5!$A$2:$A$1300,0)),"-"))</f>
        <v>-</v>
      </c>
      <c r="D270" s="204">
        <f>IFERROR(INDEX(Lookup!$BG$9:$BG$3000,MATCH($A270,Lookup!$A$9:$A$3000,0)),0)</f>
        <v>0</v>
      </c>
      <c r="E270" s="204">
        <f>IFERROR(INDEX(Lookup!$BF$9:$BF$3000,MATCH($A270,Lookup!$A$9:$A$3000,0)),0)</f>
        <v>0</v>
      </c>
      <c r="F270" s="204">
        <f>IFERROR(INDEX(Lookup!$BE$9:$BE$3000,MATCH($A270,Lookup!$A$9:$A$3000,0)),0)</f>
        <v>0</v>
      </c>
      <c r="G270" s="205"/>
      <c r="H270" s="205"/>
      <c r="I270" s="204">
        <f>IFERROR(INDEX(Lookup!$BJ$9:$BJ$3000,MATCH($A270,Lookup!$A$9:$A$3000,0)),0)</f>
        <v>0</v>
      </c>
      <c r="J270" s="204">
        <f>IFERROR(INDEX(Lookup!$BI$9:$BI$3000,MATCH($A270,Lookup!$A$9:$A$3000,0)),0)</f>
        <v>0</v>
      </c>
      <c r="K270" s="204">
        <f>IFERROR(INDEX(Lookup!$BH$9:$BH$3000,MATCH($A270,Lookup!$A$9:$A$3000,0)),0)</f>
        <v>0</v>
      </c>
      <c r="L270" s="204">
        <f t="shared" si="11"/>
        <v>0</v>
      </c>
      <c r="O270" s="182">
        <f t="shared" si="14"/>
        <v>0</v>
      </c>
    </row>
    <row r="271" spans="1:17" hidden="1" x14ac:dyDescent="0.2">
      <c r="A271" s="182">
        <f>+'07'!A5</f>
        <v>0</v>
      </c>
      <c r="C271" s="182" t="str">
        <f>IFERROR(LEFT(IFERROR(INDEX(Sheet5!$C$2:$C$1300,MATCH($A271,Sheet5!$A$2:$A$1300,0)),"-"),FIND(",",IFERROR(INDEX(Sheet5!$C$2:$C$1300,MATCH($A271,Sheet5!$A$2:$A$1300,0)),"-"),1)-1),IFERROR(INDEX(Sheet5!$C$2:$C$1300,MATCH($A271,Sheet5!$A$2:$A$1300,0)),"-"))</f>
        <v>-</v>
      </c>
      <c r="D271" s="204">
        <f>IFERROR(INDEX(Lookup!$BG$9:$BG$3000,MATCH($A271,Lookup!$A$9:$A$3000,0)),0)</f>
        <v>0</v>
      </c>
      <c r="E271" s="204">
        <f>IFERROR(INDEX(Lookup!$BF$9:$BF$3000,MATCH($A271,Lookup!$A$9:$A$3000,0)),0)</f>
        <v>0</v>
      </c>
      <c r="F271" s="204">
        <f>IFERROR(INDEX(Lookup!$BE$9:$BE$3000,MATCH($A271,Lookup!$A$9:$A$3000,0)),0)</f>
        <v>0</v>
      </c>
      <c r="G271" s="205"/>
      <c r="H271" s="205"/>
      <c r="I271" s="204">
        <f>IFERROR(INDEX(Lookup!$BJ$9:$BJ$3000,MATCH($A271,Lookup!$A$9:$A$3000,0)),0)</f>
        <v>0</v>
      </c>
      <c r="J271" s="204">
        <f>IFERROR(INDEX(Lookup!$BI$9:$BI$3000,MATCH($A271,Lookup!$A$9:$A$3000,0)),0)</f>
        <v>0</v>
      </c>
      <c r="K271" s="204">
        <f>IFERROR(INDEX(Lookup!$BH$9:$BH$3000,MATCH($A271,Lookup!$A$9:$A$3000,0)),0)</f>
        <v>0</v>
      </c>
      <c r="L271" s="204">
        <f t="shared" si="11"/>
        <v>0</v>
      </c>
      <c r="O271" s="182">
        <f t="shared" si="14"/>
        <v>0</v>
      </c>
    </row>
    <row r="272" spans="1:17" hidden="1" x14ac:dyDescent="0.2">
      <c r="A272" s="182">
        <f>+'07'!A6</f>
        <v>0</v>
      </c>
      <c r="C272" s="182" t="str">
        <f>IFERROR(LEFT(IFERROR(INDEX(Sheet5!$C$2:$C$1300,MATCH($A272,Sheet5!$A$2:$A$1300,0)),"-"),FIND(",",IFERROR(INDEX(Sheet5!$C$2:$C$1300,MATCH($A272,Sheet5!$A$2:$A$1300,0)),"-"),1)-1),IFERROR(INDEX(Sheet5!$C$2:$C$1300,MATCH($A272,Sheet5!$A$2:$A$1300,0)),"-"))</f>
        <v>-</v>
      </c>
      <c r="D272" s="204">
        <f>IFERROR(INDEX(Lookup!$BG$9:$BG$3000,MATCH($A272,Lookup!$A$9:$A$3000,0)),0)</f>
        <v>0</v>
      </c>
      <c r="E272" s="204">
        <f>IFERROR(INDEX(Lookup!$BF$9:$BF$3000,MATCH($A272,Lookup!$A$9:$A$3000,0)),0)</f>
        <v>0</v>
      </c>
      <c r="F272" s="204">
        <f>IFERROR(INDEX(Lookup!$BE$9:$BE$3000,MATCH($A272,Lookup!$A$9:$A$3000,0)),0)</f>
        <v>0</v>
      </c>
      <c r="G272" s="205"/>
      <c r="H272" s="205"/>
      <c r="I272" s="204">
        <f>IFERROR(INDEX(Lookup!$BJ$9:$BJ$3000,MATCH($A272,Lookup!$A$9:$A$3000,0)),0)</f>
        <v>0</v>
      </c>
      <c r="J272" s="204">
        <f>IFERROR(INDEX(Lookup!$BI$9:$BI$3000,MATCH($A272,Lookup!$A$9:$A$3000,0)),0)</f>
        <v>0</v>
      </c>
      <c r="K272" s="204">
        <f>IFERROR(INDEX(Lookup!$BH$9:$BH$3000,MATCH($A272,Lookup!$A$9:$A$3000,0)),0)</f>
        <v>0</v>
      </c>
      <c r="L272" s="204">
        <f t="shared" si="11"/>
        <v>0</v>
      </c>
      <c r="O272" s="182">
        <f t="shared" si="14"/>
        <v>0</v>
      </c>
    </row>
    <row r="273" spans="1:15" hidden="1" x14ac:dyDescent="0.2">
      <c r="A273" s="182">
        <f>+'07'!A7</f>
        <v>0</v>
      </c>
      <c r="C273" s="182" t="str">
        <f>IFERROR(LEFT(IFERROR(INDEX(Sheet5!$C$2:$C$1300,MATCH($A273,Sheet5!$A$2:$A$1300,0)),"-"),FIND(",",IFERROR(INDEX(Sheet5!$C$2:$C$1300,MATCH($A273,Sheet5!$A$2:$A$1300,0)),"-"),1)-1),IFERROR(INDEX(Sheet5!$C$2:$C$1300,MATCH($A273,Sheet5!$A$2:$A$1300,0)),"-"))</f>
        <v>-</v>
      </c>
      <c r="D273" s="204">
        <f>IFERROR(INDEX(Lookup!$BG$9:$BG$3000,MATCH($A273,Lookup!$A$9:$A$3000,0)),0)</f>
        <v>0</v>
      </c>
      <c r="E273" s="204">
        <f>IFERROR(INDEX(Lookup!$BF$9:$BF$3000,MATCH($A273,Lookup!$A$9:$A$3000,0)),0)</f>
        <v>0</v>
      </c>
      <c r="F273" s="204">
        <f>IFERROR(INDEX(Lookup!$BE$9:$BE$3000,MATCH($A273,Lookup!$A$9:$A$3000,0)),0)</f>
        <v>0</v>
      </c>
      <c r="G273" s="205"/>
      <c r="H273" s="205"/>
      <c r="I273" s="204">
        <f>IFERROR(INDEX(Lookup!$BJ$9:$BJ$3000,MATCH($A273,Lookup!$A$9:$A$3000,0)),0)</f>
        <v>0</v>
      </c>
      <c r="J273" s="204">
        <f>IFERROR(INDEX(Lookup!$BI$9:$BI$3000,MATCH($A273,Lookup!$A$9:$A$3000,0)),0)</f>
        <v>0</v>
      </c>
      <c r="K273" s="204">
        <f>IFERROR(INDEX(Lookup!$BH$9:$BH$3000,MATCH($A273,Lookup!$A$9:$A$3000,0)),0)</f>
        <v>0</v>
      </c>
      <c r="L273" s="204">
        <f t="shared" si="11"/>
        <v>0</v>
      </c>
      <c r="O273" s="182">
        <f t="shared" si="14"/>
        <v>0</v>
      </c>
    </row>
    <row r="274" spans="1:15" hidden="1" x14ac:dyDescent="0.2">
      <c r="A274" s="182">
        <f>+'07'!A8</f>
        <v>0</v>
      </c>
      <c r="C274" s="182" t="str">
        <f>IFERROR(LEFT(IFERROR(INDEX(Sheet5!$C$2:$C$1300,MATCH($A274,Sheet5!$A$2:$A$1300,0)),"-"),FIND(",",IFERROR(INDEX(Sheet5!$C$2:$C$1300,MATCH($A274,Sheet5!$A$2:$A$1300,0)),"-"),1)-1),IFERROR(INDEX(Sheet5!$C$2:$C$1300,MATCH($A274,Sheet5!$A$2:$A$1300,0)),"-"))</f>
        <v>-</v>
      </c>
      <c r="D274" s="204">
        <f>IFERROR(INDEX(Lookup!$BG$9:$BG$3000,MATCH($A274,Lookup!$A$9:$A$3000,0)),0)</f>
        <v>0</v>
      </c>
      <c r="E274" s="204">
        <f>IFERROR(INDEX(Lookup!$BF$9:$BF$3000,MATCH($A274,Lookup!$A$9:$A$3000,0)),0)</f>
        <v>0</v>
      </c>
      <c r="F274" s="204">
        <f>IFERROR(INDEX(Lookup!$BE$9:$BE$3000,MATCH($A274,Lookup!$A$9:$A$3000,0)),0)</f>
        <v>0</v>
      </c>
      <c r="G274" s="205"/>
      <c r="H274" s="205"/>
      <c r="I274" s="204">
        <f>IFERROR(INDEX(Lookup!$BJ$9:$BJ$3000,MATCH($A274,Lookup!$A$9:$A$3000,0)),0)</f>
        <v>0</v>
      </c>
      <c r="J274" s="204">
        <f>IFERROR(INDEX(Lookup!$BI$9:$BI$3000,MATCH($A274,Lookup!$A$9:$A$3000,0)),0)</f>
        <v>0</v>
      </c>
      <c r="K274" s="204">
        <f>IFERROR(INDEX(Lookup!$BH$9:$BH$3000,MATCH($A274,Lookup!$A$9:$A$3000,0)),0)</f>
        <v>0</v>
      </c>
      <c r="L274" s="204">
        <f t="shared" si="11"/>
        <v>0</v>
      </c>
      <c r="O274" s="182">
        <f t="shared" si="14"/>
        <v>0</v>
      </c>
    </row>
    <row r="275" spans="1:15" hidden="1" x14ac:dyDescent="0.2">
      <c r="A275" s="182">
        <f>+'07'!A9</f>
        <v>0</v>
      </c>
      <c r="C275" s="182" t="str">
        <f>IFERROR(LEFT(IFERROR(INDEX(Sheet5!$C$2:$C$1300,MATCH($A275,Sheet5!$A$2:$A$1300,0)),"-"),FIND(",",IFERROR(INDEX(Sheet5!$C$2:$C$1300,MATCH($A275,Sheet5!$A$2:$A$1300,0)),"-"),1)-1),IFERROR(INDEX(Sheet5!$C$2:$C$1300,MATCH($A275,Sheet5!$A$2:$A$1300,0)),"-"))</f>
        <v>-</v>
      </c>
      <c r="D275" s="204">
        <f>IFERROR(INDEX(Lookup!$BG$9:$BG$3000,MATCH($A275,Lookup!$A$9:$A$3000,0)),0)</f>
        <v>0</v>
      </c>
      <c r="E275" s="204">
        <f>IFERROR(INDEX(Lookup!$BF$9:$BF$3000,MATCH($A275,Lookup!$A$9:$A$3000,0)),0)</f>
        <v>0</v>
      </c>
      <c r="F275" s="204">
        <f>IFERROR(INDEX(Lookup!$BE$9:$BE$3000,MATCH($A275,Lookup!$A$9:$A$3000,0)),0)</f>
        <v>0</v>
      </c>
      <c r="G275" s="205"/>
      <c r="H275" s="205"/>
      <c r="I275" s="204">
        <f>IFERROR(INDEX(Lookup!$BJ$9:$BJ$3000,MATCH($A275,Lookup!$A$9:$A$3000,0)),0)</f>
        <v>0</v>
      </c>
      <c r="J275" s="204">
        <f>IFERROR(INDEX(Lookup!$BI$9:$BI$3000,MATCH($A275,Lookup!$A$9:$A$3000,0)),0)</f>
        <v>0</v>
      </c>
      <c r="K275" s="204">
        <f>IFERROR(INDEX(Lookup!$BH$9:$BH$3000,MATCH($A275,Lookup!$A$9:$A$3000,0)),0)</f>
        <v>0</v>
      </c>
      <c r="L275" s="204">
        <f t="shared" si="11"/>
        <v>0</v>
      </c>
      <c r="O275" s="182">
        <f t="shared" si="14"/>
        <v>0</v>
      </c>
    </row>
    <row r="276" spans="1:15" hidden="1" x14ac:dyDescent="0.2">
      <c r="A276" s="182">
        <f>+'07'!A10</f>
        <v>0</v>
      </c>
      <c r="C276" s="182" t="str">
        <f>IFERROR(LEFT(IFERROR(INDEX(Sheet5!$C$2:$C$1300,MATCH($A276,Sheet5!$A$2:$A$1300,0)),"-"),FIND(",",IFERROR(INDEX(Sheet5!$C$2:$C$1300,MATCH($A276,Sheet5!$A$2:$A$1300,0)),"-"),1)-1),IFERROR(INDEX(Sheet5!$C$2:$C$1300,MATCH($A276,Sheet5!$A$2:$A$1300,0)),"-"))</f>
        <v>-</v>
      </c>
      <c r="D276" s="204">
        <f>IFERROR(INDEX(Lookup!$BG$9:$BG$3000,MATCH($A276,Lookup!$A$9:$A$3000,0)),0)</f>
        <v>0</v>
      </c>
      <c r="E276" s="204">
        <f>IFERROR(INDEX(Lookup!$BF$9:$BF$3000,MATCH($A276,Lookup!$A$9:$A$3000,0)),0)</f>
        <v>0</v>
      </c>
      <c r="F276" s="204">
        <f>IFERROR(INDEX(Lookup!$BE$9:$BE$3000,MATCH($A276,Lookup!$A$9:$A$3000,0)),0)</f>
        <v>0</v>
      </c>
      <c r="G276" s="205"/>
      <c r="H276" s="205"/>
      <c r="I276" s="204">
        <f>IFERROR(INDEX(Lookup!$BJ$9:$BJ$3000,MATCH($A276,Lookup!$A$9:$A$3000,0)),0)</f>
        <v>0</v>
      </c>
      <c r="J276" s="204">
        <f>IFERROR(INDEX(Lookup!$BI$9:$BI$3000,MATCH($A276,Lookup!$A$9:$A$3000,0)),0)</f>
        <v>0</v>
      </c>
      <c r="K276" s="204">
        <f>IFERROR(INDEX(Lookup!$BH$9:$BH$3000,MATCH($A276,Lookup!$A$9:$A$3000,0)),0)</f>
        <v>0</v>
      </c>
      <c r="L276" s="204">
        <f t="shared" si="11"/>
        <v>0</v>
      </c>
      <c r="O276" s="182">
        <f t="shared" si="14"/>
        <v>0</v>
      </c>
    </row>
    <row r="277" spans="1:15" hidden="1" x14ac:dyDescent="0.2">
      <c r="A277" s="182">
        <f>+'07'!A11</f>
        <v>0</v>
      </c>
      <c r="C277" s="182" t="str">
        <f>IFERROR(LEFT(IFERROR(INDEX(Sheet5!$C$2:$C$1300,MATCH($A277,Sheet5!$A$2:$A$1300,0)),"-"),FIND(",",IFERROR(INDEX(Sheet5!$C$2:$C$1300,MATCH($A277,Sheet5!$A$2:$A$1300,0)),"-"),1)-1),IFERROR(INDEX(Sheet5!$C$2:$C$1300,MATCH($A277,Sheet5!$A$2:$A$1300,0)),"-"))</f>
        <v>-</v>
      </c>
      <c r="D277" s="204">
        <f>IFERROR(INDEX(Lookup!$BG$9:$BG$3000,MATCH($A277,Lookup!$A$9:$A$3000,0)),0)</f>
        <v>0</v>
      </c>
      <c r="E277" s="204">
        <f>IFERROR(INDEX(Lookup!$BF$9:$BF$3000,MATCH($A277,Lookup!$A$9:$A$3000,0)),0)</f>
        <v>0</v>
      </c>
      <c r="F277" s="204">
        <f>IFERROR(INDEX(Lookup!$BE$9:$BE$3000,MATCH($A277,Lookup!$A$9:$A$3000,0)),0)</f>
        <v>0</v>
      </c>
      <c r="G277" s="205"/>
      <c r="H277" s="205"/>
      <c r="I277" s="204">
        <f>IFERROR(INDEX(Lookup!$BJ$9:$BJ$3000,MATCH($A277,Lookup!$A$9:$A$3000,0)),0)</f>
        <v>0</v>
      </c>
      <c r="J277" s="204">
        <f>IFERROR(INDEX(Lookup!$BI$9:$BI$3000,MATCH($A277,Lookup!$A$9:$A$3000,0)),0)</f>
        <v>0</v>
      </c>
      <c r="K277" s="204">
        <f>IFERROR(INDEX(Lookup!$BH$9:$BH$3000,MATCH($A277,Lookup!$A$9:$A$3000,0)),0)</f>
        <v>0</v>
      </c>
      <c r="L277" s="204">
        <f t="shared" si="11"/>
        <v>0</v>
      </c>
      <c r="O277" s="182">
        <f t="shared" si="14"/>
        <v>0</v>
      </c>
    </row>
    <row r="278" spans="1:15" hidden="1" x14ac:dyDescent="0.2">
      <c r="A278" s="182">
        <f>+'07'!A12</f>
        <v>0</v>
      </c>
      <c r="C278" s="182" t="str">
        <f>IFERROR(LEFT(IFERROR(INDEX(Sheet5!$C$2:$C$1300,MATCH($A278,Sheet5!$A$2:$A$1300,0)),"-"),FIND(",",IFERROR(INDEX(Sheet5!$C$2:$C$1300,MATCH($A278,Sheet5!$A$2:$A$1300,0)),"-"),1)-1),IFERROR(INDEX(Sheet5!$C$2:$C$1300,MATCH($A278,Sheet5!$A$2:$A$1300,0)),"-"))</f>
        <v>-</v>
      </c>
      <c r="D278" s="204">
        <f>IFERROR(INDEX(Lookup!$BG$9:$BG$3000,MATCH($A278,Lookup!$A$9:$A$3000,0)),0)</f>
        <v>0</v>
      </c>
      <c r="E278" s="204">
        <f>IFERROR(INDEX(Lookup!$BF$9:$BF$3000,MATCH($A278,Lookup!$A$9:$A$3000,0)),0)</f>
        <v>0</v>
      </c>
      <c r="F278" s="204">
        <f>IFERROR(INDEX(Lookup!$BE$9:$BE$3000,MATCH($A278,Lookup!$A$9:$A$3000,0)),0)</f>
        <v>0</v>
      </c>
      <c r="G278" s="205"/>
      <c r="H278" s="205"/>
      <c r="I278" s="204">
        <f>IFERROR(INDEX(Lookup!$BJ$9:$BJ$3000,MATCH($A278,Lookup!$A$9:$A$3000,0)),0)</f>
        <v>0</v>
      </c>
      <c r="J278" s="204">
        <f>IFERROR(INDEX(Lookup!$BI$9:$BI$3000,MATCH($A278,Lookup!$A$9:$A$3000,0)),0)</f>
        <v>0</v>
      </c>
      <c r="K278" s="204">
        <f>IFERROR(INDEX(Lookup!$BH$9:$BH$3000,MATCH($A278,Lookup!$A$9:$A$3000,0)),0)</f>
        <v>0</v>
      </c>
      <c r="L278" s="204">
        <f t="shared" si="11"/>
        <v>0</v>
      </c>
      <c r="O278" s="182">
        <f t="shared" si="14"/>
        <v>0</v>
      </c>
    </row>
    <row r="279" spans="1:15" hidden="1" x14ac:dyDescent="0.2">
      <c r="A279" s="182">
        <f>+'07'!A13</f>
        <v>0</v>
      </c>
      <c r="C279" s="182" t="str">
        <f>IFERROR(LEFT(IFERROR(INDEX(Sheet5!$C$2:$C$1300,MATCH($A279,Sheet5!$A$2:$A$1300,0)),"-"),FIND(",",IFERROR(INDEX(Sheet5!$C$2:$C$1300,MATCH($A279,Sheet5!$A$2:$A$1300,0)),"-"),1)-1),IFERROR(INDEX(Sheet5!$C$2:$C$1300,MATCH($A279,Sheet5!$A$2:$A$1300,0)),"-"))</f>
        <v>-</v>
      </c>
      <c r="D279" s="204">
        <f>IFERROR(INDEX(Lookup!$BG$9:$BG$3000,MATCH($A279,Lookup!$A$9:$A$3000,0)),0)</f>
        <v>0</v>
      </c>
      <c r="E279" s="204">
        <f>IFERROR(INDEX(Lookup!$BF$9:$BF$3000,MATCH($A279,Lookup!$A$9:$A$3000,0)),0)</f>
        <v>0</v>
      </c>
      <c r="F279" s="204">
        <f>IFERROR(INDEX(Lookup!$BE$9:$BE$3000,MATCH($A279,Lookup!$A$9:$A$3000,0)),0)</f>
        <v>0</v>
      </c>
      <c r="G279" s="205"/>
      <c r="H279" s="205"/>
      <c r="I279" s="204">
        <f>IFERROR(INDEX(Lookup!$BJ$9:$BJ$3000,MATCH($A279,Lookup!$A$9:$A$3000,0)),0)</f>
        <v>0</v>
      </c>
      <c r="J279" s="204">
        <f>IFERROR(INDEX(Lookup!$BI$9:$BI$3000,MATCH($A279,Lookup!$A$9:$A$3000,0)),0)</f>
        <v>0</v>
      </c>
      <c r="K279" s="204">
        <f>IFERROR(INDEX(Lookup!$BH$9:$BH$3000,MATCH($A279,Lookup!$A$9:$A$3000,0)),0)</f>
        <v>0</v>
      </c>
      <c r="L279" s="204">
        <f t="shared" si="11"/>
        <v>0</v>
      </c>
      <c r="O279" s="182">
        <f t="shared" si="14"/>
        <v>0</v>
      </c>
    </row>
    <row r="280" spans="1:15" hidden="1" x14ac:dyDescent="0.2">
      <c r="A280" s="182">
        <f>+'07'!A14</f>
        <v>0</v>
      </c>
      <c r="C280" s="182" t="str">
        <f>IFERROR(LEFT(IFERROR(INDEX(Sheet5!$C$2:$C$1300,MATCH($A280,Sheet5!$A$2:$A$1300,0)),"-"),FIND(",",IFERROR(INDEX(Sheet5!$C$2:$C$1300,MATCH($A280,Sheet5!$A$2:$A$1300,0)),"-"),1)-1),IFERROR(INDEX(Sheet5!$C$2:$C$1300,MATCH($A280,Sheet5!$A$2:$A$1300,0)),"-"))</f>
        <v>-</v>
      </c>
      <c r="D280" s="204">
        <f>IFERROR(INDEX(Lookup!$BG$9:$BG$3000,MATCH($A280,Lookup!$A$9:$A$3000,0)),0)</f>
        <v>0</v>
      </c>
      <c r="E280" s="204">
        <f>IFERROR(INDEX(Lookup!$BF$9:$BF$3000,MATCH($A280,Lookup!$A$9:$A$3000,0)),0)</f>
        <v>0</v>
      </c>
      <c r="F280" s="204">
        <f>IFERROR(INDEX(Lookup!$BE$9:$BE$3000,MATCH($A280,Lookup!$A$9:$A$3000,0)),0)</f>
        <v>0</v>
      </c>
      <c r="G280" s="205"/>
      <c r="H280" s="205"/>
      <c r="I280" s="204">
        <f>IFERROR(INDEX(Lookup!$BJ$9:$BJ$3000,MATCH($A280,Lookup!$A$9:$A$3000,0)),0)</f>
        <v>0</v>
      </c>
      <c r="J280" s="204">
        <f>IFERROR(INDEX(Lookup!$BI$9:$BI$3000,MATCH($A280,Lookup!$A$9:$A$3000,0)),0)</f>
        <v>0</v>
      </c>
      <c r="K280" s="204">
        <f>IFERROR(INDEX(Lookup!$BH$9:$BH$3000,MATCH($A280,Lookup!$A$9:$A$3000,0)),0)</f>
        <v>0</v>
      </c>
      <c r="L280" s="204">
        <f t="shared" si="11"/>
        <v>0</v>
      </c>
      <c r="O280" s="182">
        <f t="shared" si="14"/>
        <v>0</v>
      </c>
    </row>
    <row r="281" spans="1:15" hidden="1" x14ac:dyDescent="0.2">
      <c r="A281" s="182">
        <f>+'07'!A15</f>
        <v>0</v>
      </c>
      <c r="C281" s="182" t="str">
        <f>IFERROR(LEFT(IFERROR(INDEX(Sheet5!$C$2:$C$1300,MATCH($A281,Sheet5!$A$2:$A$1300,0)),"-"),FIND(",",IFERROR(INDEX(Sheet5!$C$2:$C$1300,MATCH($A281,Sheet5!$A$2:$A$1300,0)),"-"),1)-1),IFERROR(INDEX(Sheet5!$C$2:$C$1300,MATCH($A281,Sheet5!$A$2:$A$1300,0)),"-"))</f>
        <v>-</v>
      </c>
      <c r="D281" s="204">
        <f>IFERROR(INDEX(Lookup!$BG$9:$BG$3000,MATCH($A281,Lookup!$A$9:$A$3000,0)),0)</f>
        <v>0</v>
      </c>
      <c r="E281" s="204">
        <f>IFERROR(INDEX(Lookup!$BF$9:$BF$3000,MATCH($A281,Lookup!$A$9:$A$3000,0)),0)</f>
        <v>0</v>
      </c>
      <c r="F281" s="204">
        <f>IFERROR(INDEX(Lookup!$BE$9:$BE$3000,MATCH($A281,Lookup!$A$9:$A$3000,0)),0)</f>
        <v>0</v>
      </c>
      <c r="G281" s="205"/>
      <c r="H281" s="205"/>
      <c r="I281" s="204">
        <f>IFERROR(INDEX(Lookup!$BJ$9:$BJ$3000,MATCH($A281,Lookup!$A$9:$A$3000,0)),0)</f>
        <v>0</v>
      </c>
      <c r="J281" s="204">
        <f>IFERROR(INDEX(Lookup!$BI$9:$BI$3000,MATCH($A281,Lookup!$A$9:$A$3000,0)),0)</f>
        <v>0</v>
      </c>
      <c r="K281" s="204">
        <f>IFERROR(INDEX(Lookup!$BH$9:$BH$3000,MATCH($A281,Lookup!$A$9:$A$3000,0)),0)</f>
        <v>0</v>
      </c>
      <c r="L281" s="204">
        <f t="shared" si="11"/>
        <v>0</v>
      </c>
      <c r="O281" s="182">
        <f t="shared" si="14"/>
        <v>0</v>
      </c>
    </row>
    <row r="282" spans="1:15" hidden="1" x14ac:dyDescent="0.2">
      <c r="A282" s="182">
        <f>+'07'!A16</f>
        <v>0</v>
      </c>
      <c r="C282" s="182" t="str">
        <f>IFERROR(LEFT(IFERROR(INDEX(Sheet5!$C$2:$C$1300,MATCH($A282,Sheet5!$A$2:$A$1300,0)),"-"),FIND(",",IFERROR(INDEX(Sheet5!$C$2:$C$1300,MATCH($A282,Sheet5!$A$2:$A$1300,0)),"-"),1)-1),IFERROR(INDEX(Sheet5!$C$2:$C$1300,MATCH($A282,Sheet5!$A$2:$A$1300,0)),"-"))</f>
        <v>-</v>
      </c>
      <c r="D282" s="204">
        <f>IFERROR(INDEX(Lookup!$BG$9:$BG$3000,MATCH($A282,Lookup!$A$9:$A$3000,0)),0)</f>
        <v>0</v>
      </c>
      <c r="E282" s="204">
        <f>IFERROR(INDEX(Lookup!$BF$9:$BF$3000,MATCH($A282,Lookup!$A$9:$A$3000,0)),0)</f>
        <v>0</v>
      </c>
      <c r="F282" s="204">
        <f>IFERROR(INDEX(Lookup!$BE$9:$BE$3000,MATCH($A282,Lookup!$A$9:$A$3000,0)),0)</f>
        <v>0</v>
      </c>
      <c r="G282" s="205"/>
      <c r="H282" s="205"/>
      <c r="I282" s="204">
        <f>IFERROR(INDEX(Lookup!$BJ$9:$BJ$3000,MATCH($A282,Lookup!$A$9:$A$3000,0)),0)</f>
        <v>0</v>
      </c>
      <c r="J282" s="204">
        <f>IFERROR(INDEX(Lookup!$BI$9:$BI$3000,MATCH($A282,Lookup!$A$9:$A$3000,0)),0)</f>
        <v>0</v>
      </c>
      <c r="K282" s="204">
        <f>IFERROR(INDEX(Lookup!$BH$9:$BH$3000,MATCH($A282,Lookup!$A$9:$A$3000,0)),0)</f>
        <v>0</v>
      </c>
      <c r="L282" s="204">
        <f t="shared" si="11"/>
        <v>0</v>
      </c>
      <c r="O282" s="182">
        <f t="shared" si="14"/>
        <v>0</v>
      </c>
    </row>
    <row r="283" spans="1:15" hidden="1" x14ac:dyDescent="0.2">
      <c r="A283" s="182">
        <f>+'07'!A17</f>
        <v>0</v>
      </c>
      <c r="C283" s="182" t="str">
        <f>IFERROR(LEFT(IFERROR(INDEX(Sheet5!$C$2:$C$1300,MATCH($A283,Sheet5!$A$2:$A$1300,0)),"-"),FIND(",",IFERROR(INDEX(Sheet5!$C$2:$C$1300,MATCH($A283,Sheet5!$A$2:$A$1300,0)),"-"),1)-1),IFERROR(INDEX(Sheet5!$C$2:$C$1300,MATCH($A283,Sheet5!$A$2:$A$1300,0)),"-"))</f>
        <v>-</v>
      </c>
      <c r="D283" s="204">
        <f>IFERROR(INDEX(Lookup!$BG$9:$BG$3000,MATCH($A283,Lookup!$A$9:$A$3000,0)),0)</f>
        <v>0</v>
      </c>
      <c r="E283" s="204">
        <f>IFERROR(INDEX(Lookup!$BF$9:$BF$3000,MATCH($A283,Lookup!$A$9:$A$3000,0)),0)</f>
        <v>0</v>
      </c>
      <c r="F283" s="204">
        <f>IFERROR(INDEX(Lookup!$BE$9:$BE$3000,MATCH($A283,Lookup!$A$9:$A$3000,0)),0)</f>
        <v>0</v>
      </c>
      <c r="G283" s="205"/>
      <c r="H283" s="205"/>
      <c r="I283" s="204">
        <f>IFERROR(INDEX(Lookup!$BJ$9:$BJ$3000,MATCH($A283,Lookup!$A$9:$A$3000,0)),0)</f>
        <v>0</v>
      </c>
      <c r="J283" s="204">
        <f>IFERROR(INDEX(Lookup!$BI$9:$BI$3000,MATCH($A283,Lookup!$A$9:$A$3000,0)),0)</f>
        <v>0</v>
      </c>
      <c r="K283" s="204">
        <f>IFERROR(INDEX(Lookup!$BH$9:$BH$3000,MATCH($A283,Lookup!$A$9:$A$3000,0)),0)</f>
        <v>0</v>
      </c>
      <c r="L283" s="204">
        <f t="shared" si="11"/>
        <v>0</v>
      </c>
      <c r="O283" s="182">
        <f t="shared" si="14"/>
        <v>0</v>
      </c>
    </row>
    <row r="284" spans="1:15" x14ac:dyDescent="0.2">
      <c r="A284" s="212"/>
      <c r="B284" s="212"/>
      <c r="C284" s="212" t="s">
        <v>470</v>
      </c>
      <c r="D284" s="210">
        <f>SUM(D268:D283)</f>
        <v>0</v>
      </c>
      <c r="E284" s="210">
        <f>SUM(E268:E283)</f>
        <v>0</v>
      </c>
      <c r="F284" s="210">
        <f>SUM(F268:F283)</f>
        <v>0</v>
      </c>
      <c r="G284" s="211"/>
      <c r="H284" s="211"/>
      <c r="I284" s="210">
        <f>SUM(I268:I283)</f>
        <v>0</v>
      </c>
      <c r="J284" s="210">
        <f>SUM(J268:J283)</f>
        <v>0</v>
      </c>
      <c r="K284" s="210">
        <f>SUM(K268:K283)</f>
        <v>0</v>
      </c>
      <c r="L284" s="210">
        <f>SUM(L268:L283)</f>
        <v>0</v>
      </c>
      <c r="O284" s="182">
        <v>1</v>
      </c>
    </row>
    <row r="285" spans="1:15" x14ac:dyDescent="0.2">
      <c r="C285" s="206" t="s">
        <v>461</v>
      </c>
      <c r="L285" s="204"/>
      <c r="O285" s="182">
        <v>1</v>
      </c>
    </row>
    <row r="286" spans="1:15" hidden="1" x14ac:dyDescent="0.2">
      <c r="A286" s="182">
        <f>+'08'!A2</f>
        <v>0</v>
      </c>
      <c r="C286" s="182" t="str">
        <f>IFERROR(LEFT(IFERROR(INDEX(Sheet5!$C$2:$C$1300,MATCH($A286,Sheet5!$A$2:$A$1300,0)),"-"),FIND(",",IFERROR(INDEX(Sheet5!$C$2:$C$1300,MATCH($A286,Sheet5!$A$2:$A$1300,0)),"-"),1)-1),IFERROR(INDEX(Sheet5!$C$2:$C$1300,MATCH($A286,Sheet5!$A$2:$A$1300,0)),"-"))</f>
        <v>-</v>
      </c>
      <c r="D286" s="204">
        <f>IFERROR(INDEX(Lookup!$BG$9:$BG$3000,MATCH($A286,Lookup!$A$9:$A$3000,0)),0)</f>
        <v>0</v>
      </c>
      <c r="E286" s="204">
        <f>IFERROR(INDEX(Lookup!$BF$9:$BF$3000,MATCH($A286,Lookup!$A$9:$A$3000,0)),0)</f>
        <v>0</v>
      </c>
      <c r="F286" s="204">
        <f>IFERROR(INDEX(Lookup!$BE$9:$BE$3000,MATCH($A286,Lookup!$A$9:$A$3000,0)),0)</f>
        <v>0</v>
      </c>
      <c r="G286" s="205"/>
      <c r="H286" s="205"/>
      <c r="I286" s="204">
        <f>IFERROR(INDEX(Lookup!$BJ$9:$BJ$3000,MATCH($A286,Lookup!$A$9:$A$3000,0)),0)</f>
        <v>0</v>
      </c>
      <c r="J286" s="204">
        <f>IFERROR(INDEX(Lookup!$BI$9:$BI$3000,MATCH($A286,Lookup!$A$9:$A$3000,0)),0)</f>
        <v>0</v>
      </c>
      <c r="K286" s="204">
        <f>IFERROR(INDEX(Lookup!$BH$9:$BH$3000,MATCH($A286,Lookup!$A$9:$A$3000,0)),0)</f>
        <v>0</v>
      </c>
      <c r="L286" s="204">
        <f t="shared" ref="L286:L306" si="15">K286-J286</f>
        <v>0</v>
      </c>
      <c r="O286" s="182">
        <f t="shared" si="14"/>
        <v>0</v>
      </c>
    </row>
    <row r="287" spans="1:15" hidden="1" x14ac:dyDescent="0.2">
      <c r="A287" s="182">
        <f>+'08'!A3</f>
        <v>0</v>
      </c>
      <c r="C287" s="182" t="str">
        <f>IFERROR(LEFT(IFERROR(INDEX(Sheet5!$C$2:$C$1300,MATCH($A287,Sheet5!$A$2:$A$1300,0)),"-"),FIND(",",IFERROR(INDEX(Sheet5!$C$2:$C$1300,MATCH($A287,Sheet5!$A$2:$A$1300,0)),"-"),1)-1),IFERROR(INDEX(Sheet5!$C$2:$C$1300,MATCH($A287,Sheet5!$A$2:$A$1300,0)),"-"))</f>
        <v>-</v>
      </c>
      <c r="D287" s="204">
        <f>IFERROR(INDEX(Lookup!$BG$9:$BG$3000,MATCH($A287,Lookup!$A$9:$A$3000,0)),0)</f>
        <v>0</v>
      </c>
      <c r="E287" s="204">
        <f>IFERROR(INDEX(Lookup!$BF$9:$BF$3000,MATCH($A287,Lookup!$A$9:$A$3000,0)),0)</f>
        <v>0</v>
      </c>
      <c r="F287" s="204">
        <f>IFERROR(INDEX(Lookup!$BE$9:$BE$3000,MATCH($A287,Lookup!$A$9:$A$3000,0)),0)</f>
        <v>0</v>
      </c>
      <c r="G287" s="205"/>
      <c r="H287" s="205"/>
      <c r="I287" s="204">
        <f>IFERROR(INDEX(Lookup!$BJ$9:$BJ$3000,MATCH($A287,Lookup!$A$9:$A$3000,0)),0)</f>
        <v>0</v>
      </c>
      <c r="J287" s="204">
        <f>IFERROR(INDEX(Lookup!$BI$9:$BI$3000,MATCH($A287,Lookup!$A$9:$A$3000,0)),0)</f>
        <v>0</v>
      </c>
      <c r="K287" s="204">
        <f>IFERROR(INDEX(Lookup!$BH$9:$BH$3000,MATCH($A287,Lookup!$A$9:$A$3000,0)),0)</f>
        <v>0</v>
      </c>
      <c r="L287" s="204">
        <f t="shared" si="15"/>
        <v>0</v>
      </c>
      <c r="O287" s="182">
        <f t="shared" si="14"/>
        <v>0</v>
      </c>
    </row>
    <row r="288" spans="1:15" hidden="1" x14ac:dyDescent="0.2">
      <c r="A288" s="182">
        <f>+'08'!A4</f>
        <v>0</v>
      </c>
      <c r="C288" s="182" t="str">
        <f>IFERROR(LEFT(IFERROR(INDEX(Sheet5!$C$2:$C$1300,MATCH($A288,Sheet5!$A$2:$A$1300,0)),"-"),FIND(",",IFERROR(INDEX(Sheet5!$C$2:$C$1300,MATCH($A288,Sheet5!$A$2:$A$1300,0)),"-"),1)-1),IFERROR(INDEX(Sheet5!$C$2:$C$1300,MATCH($A288,Sheet5!$A$2:$A$1300,0)),"-"))</f>
        <v>-</v>
      </c>
      <c r="D288" s="204">
        <f>IFERROR(INDEX(Lookup!$BG$9:$BG$3000,MATCH($A288,Lookup!$A$9:$A$3000,0)),0)</f>
        <v>0</v>
      </c>
      <c r="E288" s="204">
        <f>IFERROR(INDEX(Lookup!$BF$9:$BF$3000,MATCH($A288,Lookup!$A$9:$A$3000,0)),0)</f>
        <v>0</v>
      </c>
      <c r="F288" s="204">
        <f>IFERROR(INDEX(Lookup!$BE$9:$BE$3000,MATCH($A288,Lookup!$A$9:$A$3000,0)),0)</f>
        <v>0</v>
      </c>
      <c r="G288" s="205"/>
      <c r="H288" s="205"/>
      <c r="I288" s="204">
        <f>IFERROR(INDEX(Lookup!$BJ$9:$BJ$3000,MATCH($A288,Lookup!$A$9:$A$3000,0)),0)</f>
        <v>0</v>
      </c>
      <c r="J288" s="204">
        <f>IFERROR(INDEX(Lookup!$BI$9:$BI$3000,MATCH($A288,Lookup!$A$9:$A$3000,0)),0)</f>
        <v>0</v>
      </c>
      <c r="K288" s="204">
        <f>IFERROR(INDEX(Lookup!$BH$9:$BH$3000,MATCH($A288,Lookup!$A$9:$A$3000,0)),0)</f>
        <v>0</v>
      </c>
      <c r="L288" s="204">
        <f t="shared" si="15"/>
        <v>0</v>
      </c>
      <c r="O288" s="182">
        <f t="shared" si="14"/>
        <v>0</v>
      </c>
    </row>
    <row r="289" spans="1:15" hidden="1" x14ac:dyDescent="0.2">
      <c r="A289" s="182">
        <f>+'08'!A5</f>
        <v>0</v>
      </c>
      <c r="C289" s="182" t="str">
        <f>IFERROR(LEFT(IFERROR(INDEX(Sheet5!$C$2:$C$1300,MATCH($A289,Sheet5!$A$2:$A$1300,0)),"-"),FIND(",",IFERROR(INDEX(Sheet5!$C$2:$C$1300,MATCH($A289,Sheet5!$A$2:$A$1300,0)),"-"),1)-1),IFERROR(INDEX(Sheet5!$C$2:$C$1300,MATCH($A289,Sheet5!$A$2:$A$1300,0)),"-"))</f>
        <v>-</v>
      </c>
      <c r="D289" s="204">
        <f>IFERROR(INDEX(Lookup!$BG$9:$BG$3000,MATCH($A289,Lookup!$A$9:$A$3000,0)),0)</f>
        <v>0</v>
      </c>
      <c r="E289" s="204">
        <f>IFERROR(INDEX(Lookup!$BF$9:$BF$3000,MATCH($A289,Lookup!$A$9:$A$3000,0)),0)</f>
        <v>0</v>
      </c>
      <c r="F289" s="204">
        <f>IFERROR(INDEX(Lookup!$BE$9:$BE$3000,MATCH($A289,Lookup!$A$9:$A$3000,0)),0)</f>
        <v>0</v>
      </c>
      <c r="G289" s="205"/>
      <c r="H289" s="205"/>
      <c r="I289" s="204">
        <f>IFERROR(INDEX(Lookup!$BJ$9:$BJ$3000,MATCH($A289,Lookup!$A$9:$A$3000,0)),0)</f>
        <v>0</v>
      </c>
      <c r="J289" s="204">
        <f>IFERROR(INDEX(Lookup!$BI$9:$BI$3000,MATCH($A289,Lookup!$A$9:$A$3000,0)),0)</f>
        <v>0</v>
      </c>
      <c r="K289" s="204">
        <f>IFERROR(INDEX(Lookup!$BH$9:$BH$3000,MATCH($A289,Lookup!$A$9:$A$3000,0)),0)</f>
        <v>0</v>
      </c>
      <c r="L289" s="204">
        <f t="shared" si="15"/>
        <v>0</v>
      </c>
      <c r="O289" s="182">
        <f t="shared" si="14"/>
        <v>0</v>
      </c>
    </row>
    <row r="290" spans="1:15" hidden="1" x14ac:dyDescent="0.2">
      <c r="A290" s="182">
        <f>+'08'!A6</f>
        <v>0</v>
      </c>
      <c r="C290" s="182" t="str">
        <f>IFERROR(LEFT(IFERROR(INDEX(Sheet5!$C$2:$C$1300,MATCH($A290,Sheet5!$A$2:$A$1300,0)),"-"),FIND(",",IFERROR(INDEX(Sheet5!$C$2:$C$1300,MATCH($A290,Sheet5!$A$2:$A$1300,0)),"-"),1)-1),IFERROR(INDEX(Sheet5!$C$2:$C$1300,MATCH($A290,Sheet5!$A$2:$A$1300,0)),"-"))</f>
        <v>-</v>
      </c>
      <c r="D290" s="204">
        <f>IFERROR(INDEX(Lookup!$BG$9:$BG$3000,MATCH($A290,Lookup!$A$9:$A$3000,0)),0)</f>
        <v>0</v>
      </c>
      <c r="E290" s="204">
        <f>IFERROR(INDEX(Lookup!$BF$9:$BF$3000,MATCH($A290,Lookup!$A$9:$A$3000,0)),0)</f>
        <v>0</v>
      </c>
      <c r="F290" s="204">
        <f>IFERROR(INDEX(Lookup!$BE$9:$BE$3000,MATCH($A290,Lookup!$A$9:$A$3000,0)),0)</f>
        <v>0</v>
      </c>
      <c r="G290" s="205"/>
      <c r="H290" s="205"/>
      <c r="I290" s="204">
        <f>IFERROR(INDEX(Lookup!$BJ$9:$BJ$3000,MATCH($A290,Lookup!$A$9:$A$3000,0)),0)</f>
        <v>0</v>
      </c>
      <c r="J290" s="204">
        <f>IFERROR(INDEX(Lookup!$BI$9:$BI$3000,MATCH($A290,Lookup!$A$9:$A$3000,0)),0)</f>
        <v>0</v>
      </c>
      <c r="K290" s="204">
        <f>IFERROR(INDEX(Lookup!$BH$9:$BH$3000,MATCH($A290,Lookup!$A$9:$A$3000,0)),0)</f>
        <v>0</v>
      </c>
      <c r="L290" s="204">
        <f t="shared" si="15"/>
        <v>0</v>
      </c>
      <c r="O290" s="182">
        <f t="shared" si="14"/>
        <v>0</v>
      </c>
    </row>
    <row r="291" spans="1:15" hidden="1" x14ac:dyDescent="0.2">
      <c r="A291" s="182">
        <f>+'08'!A7</f>
        <v>0</v>
      </c>
      <c r="C291" s="182" t="str">
        <f>IFERROR(LEFT(IFERROR(INDEX(Sheet5!$C$2:$C$1300,MATCH($A291,Sheet5!$A$2:$A$1300,0)),"-"),FIND(",",IFERROR(INDEX(Sheet5!$C$2:$C$1300,MATCH($A291,Sheet5!$A$2:$A$1300,0)),"-"),1)-1),IFERROR(INDEX(Sheet5!$C$2:$C$1300,MATCH($A291,Sheet5!$A$2:$A$1300,0)),"-"))</f>
        <v>-</v>
      </c>
      <c r="D291" s="204">
        <f>IFERROR(INDEX(Lookup!$BG$9:$BG$3000,MATCH($A291,Lookup!$A$9:$A$3000,0)),0)</f>
        <v>0</v>
      </c>
      <c r="E291" s="204">
        <f>IFERROR(INDEX(Lookup!$BF$9:$BF$3000,MATCH($A291,Lookup!$A$9:$A$3000,0)),0)</f>
        <v>0</v>
      </c>
      <c r="F291" s="204">
        <f>IFERROR(INDEX(Lookup!$BE$9:$BE$3000,MATCH($A291,Lookup!$A$9:$A$3000,0)),0)</f>
        <v>0</v>
      </c>
      <c r="G291" s="205"/>
      <c r="H291" s="205"/>
      <c r="I291" s="204">
        <f>IFERROR(INDEX(Lookup!$BJ$9:$BJ$3000,MATCH($A291,Lookup!$A$9:$A$3000,0)),0)</f>
        <v>0</v>
      </c>
      <c r="J291" s="204">
        <f>IFERROR(INDEX(Lookup!$BI$9:$BI$3000,MATCH($A291,Lookup!$A$9:$A$3000,0)),0)</f>
        <v>0</v>
      </c>
      <c r="K291" s="204">
        <f>IFERROR(INDEX(Lookup!$BH$9:$BH$3000,MATCH($A291,Lookup!$A$9:$A$3000,0)),0)</f>
        <v>0</v>
      </c>
      <c r="L291" s="204">
        <f t="shared" si="15"/>
        <v>0</v>
      </c>
      <c r="O291" s="182">
        <f t="shared" si="14"/>
        <v>0</v>
      </c>
    </row>
    <row r="292" spans="1:15" hidden="1" x14ac:dyDescent="0.2">
      <c r="A292" s="182">
        <f>+'08'!A8</f>
        <v>0</v>
      </c>
      <c r="C292" s="182" t="str">
        <f>IFERROR(LEFT(IFERROR(INDEX(Sheet5!$C$2:$C$1300,MATCH($A292,Sheet5!$A$2:$A$1300,0)),"-"),FIND(",",IFERROR(INDEX(Sheet5!$C$2:$C$1300,MATCH($A292,Sheet5!$A$2:$A$1300,0)),"-"),1)-1),IFERROR(INDEX(Sheet5!$C$2:$C$1300,MATCH($A292,Sheet5!$A$2:$A$1300,0)),"-"))</f>
        <v>-</v>
      </c>
      <c r="D292" s="204">
        <f>IFERROR(INDEX(Lookup!$BG$9:$BG$3000,MATCH($A292,Lookup!$A$9:$A$3000,0)),0)</f>
        <v>0</v>
      </c>
      <c r="E292" s="204">
        <f>IFERROR(INDEX(Lookup!$BF$9:$BF$3000,MATCH($A292,Lookup!$A$9:$A$3000,0)),0)</f>
        <v>0</v>
      </c>
      <c r="F292" s="204">
        <f>IFERROR(INDEX(Lookup!$BE$9:$BE$3000,MATCH($A292,Lookup!$A$9:$A$3000,0)),0)</f>
        <v>0</v>
      </c>
      <c r="G292" s="205"/>
      <c r="H292" s="205"/>
      <c r="I292" s="204">
        <f>IFERROR(INDEX(Lookup!$BJ$9:$BJ$3000,MATCH($A292,Lookup!$A$9:$A$3000,0)),0)</f>
        <v>0</v>
      </c>
      <c r="J292" s="204">
        <f>IFERROR(INDEX(Lookup!$BI$9:$BI$3000,MATCH($A292,Lookup!$A$9:$A$3000,0)),0)</f>
        <v>0</v>
      </c>
      <c r="K292" s="204">
        <f>IFERROR(INDEX(Lookup!$BH$9:$BH$3000,MATCH($A292,Lookup!$A$9:$A$3000,0)),0)</f>
        <v>0</v>
      </c>
      <c r="L292" s="204">
        <f t="shared" si="15"/>
        <v>0</v>
      </c>
      <c r="O292" s="182">
        <f t="shared" si="14"/>
        <v>0</v>
      </c>
    </row>
    <row r="293" spans="1:15" hidden="1" x14ac:dyDescent="0.2">
      <c r="A293" s="182">
        <f>+'08'!A9</f>
        <v>0</v>
      </c>
      <c r="C293" s="182" t="str">
        <f>IFERROR(LEFT(IFERROR(INDEX(Sheet5!$C$2:$C$1300,MATCH($A293,Sheet5!$A$2:$A$1300,0)),"-"),FIND(",",IFERROR(INDEX(Sheet5!$C$2:$C$1300,MATCH($A293,Sheet5!$A$2:$A$1300,0)),"-"),1)-1),IFERROR(INDEX(Sheet5!$C$2:$C$1300,MATCH($A293,Sheet5!$A$2:$A$1300,0)),"-"))</f>
        <v>-</v>
      </c>
      <c r="D293" s="204">
        <f>IFERROR(INDEX(Lookup!$BG$9:$BG$3000,MATCH($A293,Lookup!$A$9:$A$3000,0)),0)</f>
        <v>0</v>
      </c>
      <c r="E293" s="204">
        <f>IFERROR(INDEX(Lookup!$BF$9:$BF$3000,MATCH($A293,Lookup!$A$9:$A$3000,0)),0)</f>
        <v>0</v>
      </c>
      <c r="F293" s="204">
        <f>IFERROR(INDEX(Lookup!$BE$9:$BE$3000,MATCH($A293,Lookup!$A$9:$A$3000,0)),0)</f>
        <v>0</v>
      </c>
      <c r="G293" s="205"/>
      <c r="H293" s="205"/>
      <c r="I293" s="204">
        <f>IFERROR(INDEX(Lookup!$BJ$9:$BJ$3000,MATCH($A293,Lookup!$A$9:$A$3000,0)),0)</f>
        <v>0</v>
      </c>
      <c r="J293" s="204">
        <f>IFERROR(INDEX(Lookup!$BI$9:$BI$3000,MATCH($A293,Lookup!$A$9:$A$3000,0)),0)</f>
        <v>0</v>
      </c>
      <c r="K293" s="204">
        <f>IFERROR(INDEX(Lookup!$BH$9:$BH$3000,MATCH($A293,Lookup!$A$9:$A$3000,0)),0)</f>
        <v>0</v>
      </c>
      <c r="L293" s="204">
        <f t="shared" si="15"/>
        <v>0</v>
      </c>
      <c r="O293" s="182">
        <f t="shared" si="14"/>
        <v>0</v>
      </c>
    </row>
    <row r="294" spans="1:15" hidden="1" x14ac:dyDescent="0.2">
      <c r="A294" s="182">
        <f>+'08'!A10</f>
        <v>0</v>
      </c>
      <c r="C294" s="182" t="str">
        <f>IFERROR(LEFT(IFERROR(INDEX(Sheet5!$C$2:$C$1300,MATCH($A294,Sheet5!$A$2:$A$1300,0)),"-"),FIND(",",IFERROR(INDEX(Sheet5!$C$2:$C$1300,MATCH($A294,Sheet5!$A$2:$A$1300,0)),"-"),1)-1),IFERROR(INDEX(Sheet5!$C$2:$C$1300,MATCH($A294,Sheet5!$A$2:$A$1300,0)),"-"))</f>
        <v>-</v>
      </c>
      <c r="D294" s="204">
        <f>IFERROR(INDEX(Lookup!$BG$9:$BG$3000,MATCH($A294,Lookup!$A$9:$A$3000,0)),0)</f>
        <v>0</v>
      </c>
      <c r="E294" s="204">
        <f>IFERROR(INDEX(Lookup!$BF$9:$BF$3000,MATCH($A294,Lookup!$A$9:$A$3000,0)),0)</f>
        <v>0</v>
      </c>
      <c r="F294" s="204">
        <f>IFERROR(INDEX(Lookup!$BE$9:$BE$3000,MATCH($A294,Lookup!$A$9:$A$3000,0)),0)</f>
        <v>0</v>
      </c>
      <c r="G294" s="205"/>
      <c r="H294" s="205"/>
      <c r="I294" s="204">
        <f>IFERROR(INDEX(Lookup!$BJ$9:$BJ$3000,MATCH($A294,Lookup!$A$9:$A$3000,0)),0)</f>
        <v>0</v>
      </c>
      <c r="J294" s="204">
        <f>IFERROR(INDEX(Lookup!$BI$9:$BI$3000,MATCH($A294,Lookup!$A$9:$A$3000,0)),0)</f>
        <v>0</v>
      </c>
      <c r="K294" s="204">
        <f>IFERROR(INDEX(Lookup!$BH$9:$BH$3000,MATCH($A294,Lookup!$A$9:$A$3000,0)),0)</f>
        <v>0</v>
      </c>
      <c r="L294" s="204">
        <f t="shared" si="15"/>
        <v>0</v>
      </c>
      <c r="O294" s="182">
        <f t="shared" si="14"/>
        <v>0</v>
      </c>
    </row>
    <row r="295" spans="1:15" hidden="1" x14ac:dyDescent="0.2">
      <c r="A295" s="182">
        <f>+'08'!A11</f>
        <v>0</v>
      </c>
      <c r="C295" s="182" t="str">
        <f>IFERROR(LEFT(IFERROR(INDEX(Sheet5!$C$2:$C$1300,MATCH($A295,Sheet5!$A$2:$A$1300,0)),"-"),FIND(",",IFERROR(INDEX(Sheet5!$C$2:$C$1300,MATCH($A295,Sheet5!$A$2:$A$1300,0)),"-"),1)-1),IFERROR(INDEX(Sheet5!$C$2:$C$1300,MATCH($A295,Sheet5!$A$2:$A$1300,0)),"-"))</f>
        <v>-</v>
      </c>
      <c r="D295" s="204">
        <f>IFERROR(INDEX(Lookup!$BG$9:$BG$3000,MATCH($A295,Lookup!$A$9:$A$3000,0)),0)</f>
        <v>0</v>
      </c>
      <c r="E295" s="204">
        <f>IFERROR(INDEX(Lookup!$BF$9:$BF$3000,MATCH($A295,Lookup!$A$9:$A$3000,0)),0)</f>
        <v>0</v>
      </c>
      <c r="F295" s="204">
        <f>IFERROR(INDEX(Lookup!$BE$9:$BE$3000,MATCH($A295,Lookup!$A$9:$A$3000,0)),0)</f>
        <v>0</v>
      </c>
      <c r="G295" s="205"/>
      <c r="H295" s="205"/>
      <c r="I295" s="204">
        <f>IFERROR(INDEX(Lookup!$BJ$9:$BJ$3000,MATCH($A295,Lookup!$A$9:$A$3000,0)),0)</f>
        <v>0</v>
      </c>
      <c r="J295" s="204">
        <f>IFERROR(INDEX(Lookup!$BI$9:$BI$3000,MATCH($A295,Lookup!$A$9:$A$3000,0)),0)</f>
        <v>0</v>
      </c>
      <c r="K295" s="204">
        <f>IFERROR(INDEX(Lookup!$BH$9:$BH$3000,MATCH($A295,Lookup!$A$9:$A$3000,0)),0)</f>
        <v>0</v>
      </c>
      <c r="L295" s="204">
        <f t="shared" si="15"/>
        <v>0</v>
      </c>
      <c r="O295" s="182">
        <f t="shared" si="14"/>
        <v>0</v>
      </c>
    </row>
    <row r="296" spans="1:15" hidden="1" x14ac:dyDescent="0.2">
      <c r="A296" s="182">
        <f>+'08'!A12</f>
        <v>0</v>
      </c>
      <c r="C296" s="182" t="str">
        <f>IFERROR(LEFT(IFERROR(INDEX(Sheet5!$C$2:$C$1300,MATCH($A296,Sheet5!$A$2:$A$1300,0)),"-"),FIND(",",IFERROR(INDEX(Sheet5!$C$2:$C$1300,MATCH($A296,Sheet5!$A$2:$A$1300,0)),"-"),1)-1),IFERROR(INDEX(Sheet5!$C$2:$C$1300,MATCH($A296,Sheet5!$A$2:$A$1300,0)),"-"))</f>
        <v>-</v>
      </c>
      <c r="D296" s="204">
        <f>IFERROR(INDEX(Lookup!$BG$9:$BG$3000,MATCH($A296,Lookup!$A$9:$A$3000,0)),0)</f>
        <v>0</v>
      </c>
      <c r="E296" s="204">
        <f>IFERROR(INDEX(Lookup!$BF$9:$BF$3000,MATCH($A296,Lookup!$A$9:$A$3000,0)),0)</f>
        <v>0</v>
      </c>
      <c r="F296" s="204">
        <f>IFERROR(INDEX(Lookup!$BE$9:$BE$3000,MATCH($A296,Lookup!$A$9:$A$3000,0)),0)</f>
        <v>0</v>
      </c>
      <c r="G296" s="205"/>
      <c r="H296" s="205"/>
      <c r="I296" s="204">
        <f>IFERROR(INDEX(Lookup!$BJ$9:$BJ$3000,MATCH($A296,Lookup!$A$9:$A$3000,0)),0)</f>
        <v>0</v>
      </c>
      <c r="J296" s="204">
        <f>IFERROR(INDEX(Lookup!$BI$9:$BI$3000,MATCH($A296,Lookup!$A$9:$A$3000,0)),0)</f>
        <v>0</v>
      </c>
      <c r="K296" s="204">
        <f>IFERROR(INDEX(Lookup!$BH$9:$BH$3000,MATCH($A296,Lookup!$A$9:$A$3000,0)),0)</f>
        <v>0</v>
      </c>
      <c r="L296" s="204">
        <f t="shared" si="15"/>
        <v>0</v>
      </c>
      <c r="O296" s="182">
        <f t="shared" si="14"/>
        <v>0</v>
      </c>
    </row>
    <row r="297" spans="1:15" hidden="1" x14ac:dyDescent="0.2">
      <c r="A297" s="182">
        <f>+'08'!A13</f>
        <v>0</v>
      </c>
      <c r="C297" s="182" t="str">
        <f>IFERROR(LEFT(IFERROR(INDEX(Sheet5!$C$2:$C$1300,MATCH($A297,Sheet5!$A$2:$A$1300,0)),"-"),FIND(",",IFERROR(INDEX(Sheet5!$C$2:$C$1300,MATCH($A297,Sheet5!$A$2:$A$1300,0)),"-"),1)-1),IFERROR(INDEX(Sheet5!$C$2:$C$1300,MATCH($A297,Sheet5!$A$2:$A$1300,0)),"-"))</f>
        <v>-</v>
      </c>
      <c r="D297" s="204">
        <f>IFERROR(INDEX(Lookup!$BG$9:$BG$3000,MATCH($A297,Lookup!$A$9:$A$3000,0)),0)</f>
        <v>0</v>
      </c>
      <c r="E297" s="204">
        <f>IFERROR(INDEX(Lookup!$BF$9:$BF$3000,MATCH($A297,Lookup!$A$9:$A$3000,0)),0)</f>
        <v>0</v>
      </c>
      <c r="F297" s="204">
        <f>IFERROR(INDEX(Lookup!$BE$9:$BE$3000,MATCH($A297,Lookup!$A$9:$A$3000,0)),0)</f>
        <v>0</v>
      </c>
      <c r="G297" s="205"/>
      <c r="H297" s="205"/>
      <c r="I297" s="204">
        <f>IFERROR(INDEX(Lookup!$BJ$9:$BJ$3000,MATCH($A297,Lookup!$A$9:$A$3000,0)),0)</f>
        <v>0</v>
      </c>
      <c r="J297" s="204">
        <f>IFERROR(INDEX(Lookup!$BI$9:$BI$3000,MATCH($A297,Lookup!$A$9:$A$3000,0)),0)</f>
        <v>0</v>
      </c>
      <c r="K297" s="204">
        <f>IFERROR(INDEX(Lookup!$BH$9:$BH$3000,MATCH($A297,Lookup!$A$9:$A$3000,0)),0)</f>
        <v>0</v>
      </c>
      <c r="L297" s="204">
        <f t="shared" si="15"/>
        <v>0</v>
      </c>
      <c r="O297" s="182">
        <f t="shared" si="14"/>
        <v>0</v>
      </c>
    </row>
    <row r="298" spans="1:15" hidden="1" x14ac:dyDescent="0.2">
      <c r="A298" s="182">
        <f>+'08'!A14</f>
        <v>0</v>
      </c>
      <c r="C298" s="182" t="str">
        <f>IFERROR(LEFT(IFERROR(INDEX(Sheet5!$C$2:$C$1300,MATCH($A298,Sheet5!$A$2:$A$1300,0)),"-"),FIND(",",IFERROR(INDEX(Sheet5!$C$2:$C$1300,MATCH($A298,Sheet5!$A$2:$A$1300,0)),"-"),1)-1),IFERROR(INDEX(Sheet5!$C$2:$C$1300,MATCH($A298,Sheet5!$A$2:$A$1300,0)),"-"))</f>
        <v>-</v>
      </c>
      <c r="D298" s="204">
        <f>IFERROR(INDEX(Lookup!$BG$9:$BG$3000,MATCH($A298,Lookup!$A$9:$A$3000,0)),0)</f>
        <v>0</v>
      </c>
      <c r="E298" s="204">
        <f>IFERROR(INDEX(Lookup!$BF$9:$BF$3000,MATCH($A298,Lookup!$A$9:$A$3000,0)),0)</f>
        <v>0</v>
      </c>
      <c r="F298" s="204">
        <f>IFERROR(INDEX(Lookup!$BE$9:$BE$3000,MATCH($A298,Lookup!$A$9:$A$3000,0)),0)</f>
        <v>0</v>
      </c>
      <c r="G298" s="205"/>
      <c r="H298" s="205"/>
      <c r="I298" s="204">
        <f>IFERROR(INDEX(Lookup!$BJ$9:$BJ$3000,MATCH($A298,Lookup!$A$9:$A$3000,0)),0)</f>
        <v>0</v>
      </c>
      <c r="J298" s="204">
        <f>IFERROR(INDEX(Lookup!$BI$9:$BI$3000,MATCH($A298,Lookup!$A$9:$A$3000,0)),0)</f>
        <v>0</v>
      </c>
      <c r="K298" s="204">
        <f>IFERROR(INDEX(Lookup!$BH$9:$BH$3000,MATCH($A298,Lookup!$A$9:$A$3000,0)),0)</f>
        <v>0</v>
      </c>
      <c r="L298" s="204">
        <f t="shared" si="15"/>
        <v>0</v>
      </c>
      <c r="O298" s="182">
        <f t="shared" si="14"/>
        <v>0</v>
      </c>
    </row>
    <row r="299" spans="1:15" hidden="1" x14ac:dyDescent="0.2">
      <c r="A299" s="182">
        <f>+'08'!A15</f>
        <v>0</v>
      </c>
      <c r="C299" s="182" t="str">
        <f>IFERROR(LEFT(IFERROR(INDEX(Sheet5!$C$2:$C$1300,MATCH($A299,Sheet5!$A$2:$A$1300,0)),"-"),FIND(",",IFERROR(INDEX(Sheet5!$C$2:$C$1300,MATCH($A299,Sheet5!$A$2:$A$1300,0)),"-"),1)-1),IFERROR(INDEX(Sheet5!$C$2:$C$1300,MATCH($A299,Sheet5!$A$2:$A$1300,0)),"-"))</f>
        <v>-</v>
      </c>
      <c r="D299" s="204">
        <f>IFERROR(INDEX(Lookup!$BG$9:$BG$3000,MATCH($A299,Lookup!$A$9:$A$3000,0)),0)</f>
        <v>0</v>
      </c>
      <c r="E299" s="204">
        <f>IFERROR(INDEX(Lookup!$BF$9:$BF$3000,MATCH($A299,Lookup!$A$9:$A$3000,0)),0)</f>
        <v>0</v>
      </c>
      <c r="F299" s="204">
        <f>IFERROR(INDEX(Lookup!$BE$9:$BE$3000,MATCH($A299,Lookup!$A$9:$A$3000,0)),0)</f>
        <v>0</v>
      </c>
      <c r="G299" s="205"/>
      <c r="H299" s="205"/>
      <c r="I299" s="204">
        <f>IFERROR(INDEX(Lookup!$BJ$9:$BJ$3000,MATCH($A299,Lookup!$A$9:$A$3000,0)),0)</f>
        <v>0</v>
      </c>
      <c r="J299" s="204">
        <f>IFERROR(INDEX(Lookup!$BI$9:$BI$3000,MATCH($A299,Lookup!$A$9:$A$3000,0)),0)</f>
        <v>0</v>
      </c>
      <c r="K299" s="204">
        <f>IFERROR(INDEX(Lookup!$BH$9:$BH$3000,MATCH($A299,Lookup!$A$9:$A$3000,0)),0)</f>
        <v>0</v>
      </c>
      <c r="L299" s="204">
        <f t="shared" si="15"/>
        <v>0</v>
      </c>
      <c r="O299" s="182">
        <f t="shared" si="14"/>
        <v>0</v>
      </c>
    </row>
    <row r="300" spans="1:15" hidden="1" x14ac:dyDescent="0.2">
      <c r="A300" s="182">
        <f>+'08'!A16</f>
        <v>0</v>
      </c>
      <c r="C300" s="182" t="str">
        <f>IFERROR(LEFT(IFERROR(INDEX(Sheet5!$C$2:$C$1300,MATCH($A300,Sheet5!$A$2:$A$1300,0)),"-"),FIND(",",IFERROR(INDEX(Sheet5!$C$2:$C$1300,MATCH($A300,Sheet5!$A$2:$A$1300,0)),"-"),1)-1),IFERROR(INDEX(Sheet5!$C$2:$C$1300,MATCH($A300,Sheet5!$A$2:$A$1300,0)),"-"))</f>
        <v>-</v>
      </c>
      <c r="D300" s="204">
        <f>IFERROR(INDEX(Lookup!$BG$9:$BG$3000,MATCH($A300,Lookup!$A$9:$A$3000,0)),0)</f>
        <v>0</v>
      </c>
      <c r="E300" s="204">
        <f>IFERROR(INDEX(Lookup!$BF$9:$BF$3000,MATCH($A300,Lookup!$A$9:$A$3000,0)),0)</f>
        <v>0</v>
      </c>
      <c r="F300" s="204">
        <f>IFERROR(INDEX(Lookup!$BE$9:$BE$3000,MATCH($A300,Lookup!$A$9:$A$3000,0)),0)</f>
        <v>0</v>
      </c>
      <c r="G300" s="205"/>
      <c r="H300" s="205"/>
      <c r="I300" s="204">
        <f>IFERROR(INDEX(Lookup!$BJ$9:$BJ$3000,MATCH($A300,Lookup!$A$9:$A$3000,0)),0)</f>
        <v>0</v>
      </c>
      <c r="J300" s="204">
        <f>IFERROR(INDEX(Lookup!$BI$9:$BI$3000,MATCH($A300,Lookup!$A$9:$A$3000,0)),0)</f>
        <v>0</v>
      </c>
      <c r="K300" s="204">
        <f>IFERROR(INDEX(Lookup!$BH$9:$BH$3000,MATCH($A300,Lookup!$A$9:$A$3000,0)),0)</f>
        <v>0</v>
      </c>
      <c r="L300" s="204">
        <f t="shared" si="15"/>
        <v>0</v>
      </c>
      <c r="O300" s="182">
        <f t="shared" si="14"/>
        <v>0</v>
      </c>
    </row>
    <row r="301" spans="1:15" hidden="1" x14ac:dyDescent="0.2">
      <c r="A301" s="182">
        <f>+'08'!A17</f>
        <v>0</v>
      </c>
      <c r="C301" s="182" t="str">
        <f>IFERROR(LEFT(IFERROR(INDEX(Sheet5!$C$2:$C$1300,MATCH($A301,Sheet5!$A$2:$A$1300,0)),"-"),FIND(",",IFERROR(INDEX(Sheet5!$C$2:$C$1300,MATCH($A301,Sheet5!$A$2:$A$1300,0)),"-"),1)-1),IFERROR(INDEX(Sheet5!$C$2:$C$1300,MATCH($A301,Sheet5!$A$2:$A$1300,0)),"-"))</f>
        <v>-</v>
      </c>
      <c r="D301" s="204">
        <f>IFERROR(INDEX(Lookup!$BG$9:$BG$3000,MATCH($A301,Lookup!$A$9:$A$3000,0)),0)</f>
        <v>0</v>
      </c>
      <c r="E301" s="204">
        <f>IFERROR(INDEX(Lookup!$BF$9:$BF$3000,MATCH($A301,Lookup!$A$9:$A$3000,0)),0)</f>
        <v>0</v>
      </c>
      <c r="F301" s="204">
        <f>IFERROR(INDEX(Lookup!$BE$9:$BE$3000,MATCH($A301,Lookup!$A$9:$A$3000,0)),0)</f>
        <v>0</v>
      </c>
      <c r="G301" s="205"/>
      <c r="H301" s="205"/>
      <c r="I301" s="204">
        <f>IFERROR(INDEX(Lookup!$BJ$9:$BJ$3000,MATCH($A301,Lookup!$A$9:$A$3000,0)),0)</f>
        <v>0</v>
      </c>
      <c r="J301" s="204">
        <f>IFERROR(INDEX(Lookup!$BI$9:$BI$3000,MATCH($A301,Lookup!$A$9:$A$3000,0)),0)</f>
        <v>0</v>
      </c>
      <c r="K301" s="204">
        <f>IFERROR(INDEX(Lookup!$BH$9:$BH$3000,MATCH($A301,Lookup!$A$9:$A$3000,0)),0)</f>
        <v>0</v>
      </c>
      <c r="L301" s="204">
        <f t="shared" si="15"/>
        <v>0</v>
      </c>
      <c r="O301" s="182">
        <f t="shared" si="14"/>
        <v>0</v>
      </c>
    </row>
    <row r="302" spans="1:15" hidden="1" x14ac:dyDescent="0.2">
      <c r="A302" s="182">
        <f>+'08'!A18</f>
        <v>0</v>
      </c>
      <c r="C302" s="182" t="str">
        <f>IFERROR(LEFT(IFERROR(INDEX(Sheet5!$C$2:$C$1300,MATCH($A302,Sheet5!$A$2:$A$1300,0)),"-"),FIND(",",IFERROR(INDEX(Sheet5!$C$2:$C$1300,MATCH($A302,Sheet5!$A$2:$A$1300,0)),"-"),1)-1),IFERROR(INDEX(Sheet5!$C$2:$C$1300,MATCH($A302,Sheet5!$A$2:$A$1300,0)),"-"))</f>
        <v>-</v>
      </c>
      <c r="D302" s="204">
        <f>IFERROR(INDEX(Lookup!$BG$9:$BG$3000,MATCH($A302,Lookup!$A$9:$A$3000,0)),0)</f>
        <v>0</v>
      </c>
      <c r="E302" s="204">
        <f>IFERROR(INDEX(Lookup!$BF$9:$BF$3000,MATCH($A302,Lookup!$A$9:$A$3000,0)),0)</f>
        <v>0</v>
      </c>
      <c r="F302" s="204">
        <f>IFERROR(INDEX(Lookup!$BE$9:$BE$3000,MATCH($A302,Lookup!$A$9:$A$3000,0)),0)</f>
        <v>0</v>
      </c>
      <c r="G302" s="205"/>
      <c r="H302" s="205"/>
      <c r="I302" s="204">
        <f>IFERROR(INDEX(Lookup!$BJ$9:$BJ$3000,MATCH($A302,Lookup!$A$9:$A$3000,0)),0)</f>
        <v>0</v>
      </c>
      <c r="J302" s="204">
        <f>IFERROR(INDEX(Lookup!$BI$9:$BI$3000,MATCH($A302,Lookup!$A$9:$A$3000,0)),0)</f>
        <v>0</v>
      </c>
      <c r="K302" s="204">
        <f>IFERROR(INDEX(Lookup!$BH$9:$BH$3000,MATCH($A302,Lookup!$A$9:$A$3000,0)),0)</f>
        <v>0</v>
      </c>
      <c r="L302" s="204">
        <f t="shared" si="15"/>
        <v>0</v>
      </c>
      <c r="O302" s="182">
        <f t="shared" si="14"/>
        <v>0</v>
      </c>
    </row>
    <row r="303" spans="1:15" hidden="1" x14ac:dyDescent="0.2">
      <c r="A303" s="182">
        <f>+'08'!A19</f>
        <v>0</v>
      </c>
      <c r="C303" s="182" t="str">
        <f>IFERROR(LEFT(IFERROR(INDEX(Sheet5!$C$2:$C$1300,MATCH($A303,Sheet5!$A$2:$A$1300,0)),"-"),FIND(",",IFERROR(INDEX(Sheet5!$C$2:$C$1300,MATCH($A303,Sheet5!$A$2:$A$1300,0)),"-"),1)-1),IFERROR(INDEX(Sheet5!$C$2:$C$1300,MATCH($A303,Sheet5!$A$2:$A$1300,0)),"-"))</f>
        <v>-</v>
      </c>
      <c r="D303" s="204">
        <f>IFERROR(INDEX(Lookup!$BG$9:$BG$3000,MATCH($A303,Lookup!$A$9:$A$3000,0)),0)</f>
        <v>0</v>
      </c>
      <c r="E303" s="204">
        <f>IFERROR(INDEX(Lookup!$BF$9:$BF$3000,MATCH($A303,Lookup!$A$9:$A$3000,0)),0)</f>
        <v>0</v>
      </c>
      <c r="F303" s="204">
        <f>IFERROR(INDEX(Lookup!$BE$9:$BE$3000,MATCH($A303,Lookup!$A$9:$A$3000,0)),0)</f>
        <v>0</v>
      </c>
      <c r="G303" s="205"/>
      <c r="H303" s="205"/>
      <c r="I303" s="204">
        <f>IFERROR(INDEX(Lookup!$BJ$9:$BJ$3000,MATCH($A303,Lookup!$A$9:$A$3000,0)),0)</f>
        <v>0</v>
      </c>
      <c r="J303" s="204">
        <f>IFERROR(INDEX(Lookup!$BI$9:$BI$3000,MATCH($A303,Lookup!$A$9:$A$3000,0)),0)</f>
        <v>0</v>
      </c>
      <c r="K303" s="204">
        <f>IFERROR(INDEX(Lookup!$BH$9:$BH$3000,MATCH($A303,Lookup!$A$9:$A$3000,0)),0)</f>
        <v>0</v>
      </c>
      <c r="L303" s="204">
        <f t="shared" si="15"/>
        <v>0</v>
      </c>
      <c r="O303" s="182">
        <f t="shared" si="14"/>
        <v>0</v>
      </c>
    </row>
    <row r="304" spans="1:15" hidden="1" x14ac:dyDescent="0.2">
      <c r="A304" s="182">
        <f>+'08'!A20</f>
        <v>0</v>
      </c>
      <c r="C304" s="182" t="str">
        <f>IFERROR(LEFT(IFERROR(INDEX(Sheet5!$C$2:$C$1300,MATCH($A304,Sheet5!$A$2:$A$1300,0)),"-"),FIND(",",IFERROR(INDEX(Sheet5!$C$2:$C$1300,MATCH($A304,Sheet5!$A$2:$A$1300,0)),"-"),1)-1),IFERROR(INDEX(Sheet5!$C$2:$C$1300,MATCH($A304,Sheet5!$A$2:$A$1300,0)),"-"))</f>
        <v>-</v>
      </c>
      <c r="D304" s="204">
        <f>IFERROR(INDEX(Lookup!$BG$9:$BG$3000,MATCH($A304,Lookup!$A$9:$A$3000,0)),0)</f>
        <v>0</v>
      </c>
      <c r="E304" s="204">
        <f>IFERROR(INDEX(Lookup!$BF$9:$BF$3000,MATCH($A304,Lookup!$A$9:$A$3000,0)),0)</f>
        <v>0</v>
      </c>
      <c r="F304" s="204">
        <f>IFERROR(INDEX(Lookup!$BE$9:$BE$3000,MATCH($A304,Lookup!$A$9:$A$3000,0)),0)</f>
        <v>0</v>
      </c>
      <c r="G304" s="205"/>
      <c r="H304" s="205"/>
      <c r="I304" s="204">
        <f>IFERROR(INDEX(Lookup!$BJ$9:$BJ$3000,MATCH($A304,Lookup!$A$9:$A$3000,0)),0)</f>
        <v>0</v>
      </c>
      <c r="J304" s="204">
        <f>IFERROR(INDEX(Lookup!$BI$9:$BI$3000,MATCH($A304,Lookup!$A$9:$A$3000,0)),0)</f>
        <v>0</v>
      </c>
      <c r="K304" s="204">
        <f>IFERROR(INDEX(Lookup!$BH$9:$BH$3000,MATCH($A304,Lookup!$A$9:$A$3000,0)),0)</f>
        <v>0</v>
      </c>
      <c r="L304" s="204">
        <f t="shared" si="15"/>
        <v>0</v>
      </c>
      <c r="O304" s="182">
        <f t="shared" si="14"/>
        <v>0</v>
      </c>
    </row>
    <row r="305" spans="1:15" hidden="1" x14ac:dyDescent="0.2">
      <c r="A305" s="182">
        <f>+'08'!A21</f>
        <v>0</v>
      </c>
      <c r="C305" s="182" t="str">
        <f>IFERROR(LEFT(IFERROR(INDEX(Sheet5!$C$2:$C$1300,MATCH($A305,Sheet5!$A$2:$A$1300,0)),"-"),FIND(",",IFERROR(INDEX(Sheet5!$C$2:$C$1300,MATCH($A305,Sheet5!$A$2:$A$1300,0)),"-"),1)-1),IFERROR(INDEX(Sheet5!$C$2:$C$1300,MATCH($A305,Sheet5!$A$2:$A$1300,0)),"-"))</f>
        <v>-</v>
      </c>
      <c r="D305" s="204">
        <f>IFERROR(INDEX(Lookup!$BG$9:$BG$3000,MATCH($A305,Lookup!$A$9:$A$3000,0)),0)</f>
        <v>0</v>
      </c>
      <c r="E305" s="204">
        <f>IFERROR(INDEX(Lookup!$BF$9:$BF$3000,MATCH($A305,Lookup!$A$9:$A$3000,0)),0)</f>
        <v>0</v>
      </c>
      <c r="F305" s="204">
        <f>IFERROR(INDEX(Lookup!$BE$9:$BE$3000,MATCH($A305,Lookup!$A$9:$A$3000,0)),0)</f>
        <v>0</v>
      </c>
      <c r="G305" s="205"/>
      <c r="H305" s="205"/>
      <c r="I305" s="204">
        <f>IFERROR(INDEX(Lookup!$BJ$9:$BJ$3000,MATCH($A305,Lookup!$A$9:$A$3000,0)),0)</f>
        <v>0</v>
      </c>
      <c r="J305" s="204">
        <f>IFERROR(INDEX(Lookup!$BI$9:$BI$3000,MATCH($A305,Lookup!$A$9:$A$3000,0)),0)</f>
        <v>0</v>
      </c>
      <c r="K305" s="204">
        <f>IFERROR(INDEX(Lookup!$BH$9:$BH$3000,MATCH($A305,Lookup!$A$9:$A$3000,0)),0)</f>
        <v>0</v>
      </c>
      <c r="L305" s="204">
        <f t="shared" si="15"/>
        <v>0</v>
      </c>
      <c r="O305" s="182">
        <f t="shared" si="14"/>
        <v>0</v>
      </c>
    </row>
    <row r="306" spans="1:15" hidden="1" x14ac:dyDescent="0.2">
      <c r="A306" s="182">
        <f>+'08'!A22</f>
        <v>0</v>
      </c>
      <c r="C306" s="182" t="str">
        <f>IFERROR(LEFT(IFERROR(INDEX(Sheet5!$C$2:$C$1300,MATCH($A306,Sheet5!$A$2:$A$1300,0)),"-"),FIND(",",IFERROR(INDEX(Sheet5!$C$2:$C$1300,MATCH($A306,Sheet5!$A$2:$A$1300,0)),"-"),1)-1),IFERROR(INDEX(Sheet5!$C$2:$C$1300,MATCH($A306,Sheet5!$A$2:$A$1300,0)),"-"))</f>
        <v>-</v>
      </c>
      <c r="D306" s="204">
        <f>IFERROR(INDEX(Lookup!$BG$9:$BG$3000,MATCH($A306,Lookup!$A$9:$A$3000,0)),0)</f>
        <v>0</v>
      </c>
      <c r="E306" s="204">
        <f>IFERROR(INDEX(Lookup!$BF$9:$BF$3000,MATCH($A306,Lookup!$A$9:$A$3000,0)),0)</f>
        <v>0</v>
      </c>
      <c r="F306" s="204">
        <f>IFERROR(INDEX(Lookup!$BE$9:$BE$3000,MATCH($A306,Lookup!$A$9:$A$3000,0)),0)</f>
        <v>0</v>
      </c>
      <c r="G306" s="205"/>
      <c r="H306" s="205"/>
      <c r="I306" s="204">
        <f>IFERROR(INDEX(Lookup!$BJ$9:$BJ$3000,MATCH($A306,Lookup!$A$9:$A$3000,0)),0)</f>
        <v>0</v>
      </c>
      <c r="J306" s="204">
        <f>IFERROR(INDEX(Lookup!$BI$9:$BI$3000,MATCH($A306,Lookup!$A$9:$A$3000,0)),0)</f>
        <v>0</v>
      </c>
      <c r="K306" s="204">
        <f>IFERROR(INDEX(Lookup!$BH$9:$BH$3000,MATCH($A306,Lookup!$A$9:$A$3000,0)),0)</f>
        <v>0</v>
      </c>
      <c r="L306" s="204">
        <f t="shared" si="15"/>
        <v>0</v>
      </c>
      <c r="O306" s="182">
        <f t="shared" si="14"/>
        <v>0</v>
      </c>
    </row>
    <row r="307" spans="1:15" x14ac:dyDescent="0.2">
      <c r="A307" s="212"/>
      <c r="B307" s="212"/>
      <c r="C307" s="212" t="s">
        <v>469</v>
      </c>
      <c r="D307" s="210">
        <f>SUM(D286:D306)</f>
        <v>0</v>
      </c>
      <c r="E307" s="210">
        <f>SUM(E286:E306)</f>
        <v>0</v>
      </c>
      <c r="F307" s="210">
        <f>SUM(F286:F306)</f>
        <v>0</v>
      </c>
      <c r="G307" s="211"/>
      <c r="H307" s="211"/>
      <c r="I307" s="210">
        <f>SUM(I286:I306)</f>
        <v>0</v>
      </c>
      <c r="J307" s="210">
        <f>SUM(J286:J306)</f>
        <v>0</v>
      </c>
      <c r="K307" s="210">
        <f>SUM(K286:K306)</f>
        <v>0</v>
      </c>
      <c r="L307" s="210">
        <f>SUM(L286:L306)</f>
        <v>0</v>
      </c>
      <c r="O307" s="182">
        <v>1</v>
      </c>
    </row>
    <row r="308" spans="1:15" x14ac:dyDescent="0.2">
      <c r="L308" s="204"/>
      <c r="O308" s="182">
        <v>1</v>
      </c>
    </row>
    <row r="309" spans="1:15" x14ac:dyDescent="0.2">
      <c r="A309" s="182" t="str">
        <f>+'09'!A2</f>
        <v>22340-G03</v>
      </c>
      <c r="C309" s="182" t="str">
        <f>IFERROR(LEFT(IFERROR(INDEX(Sheet5!$C$2:$C$1300,MATCH($A309,Sheet5!$A$2:$A$1300,0)),"-"),FIND(",",IFERROR(INDEX(Sheet5!$C$2:$C$1300,MATCH($A309,Sheet5!$A$2:$A$1300,0)),"-"),1)-1),IFERROR(INDEX(Sheet5!$C$2:$C$1300,MATCH($A309,Sheet5!$A$2:$A$1300,0)),"-"))</f>
        <v xml:space="preserve">Fees &amp; Charges-Terramoll Holding Pty Ltd                    </v>
      </c>
      <c r="D309" s="204">
        <f>IFERROR(INDEX(Lookup!$BG$9:$BG$3000,MATCH($A309,Lookup!$A$9:$A$3000,0)),0)</f>
        <v>0</v>
      </c>
      <c r="E309" s="204">
        <f>IFERROR(INDEX(Lookup!$BF$9:$BF$3000,MATCH($A309,Lookup!$A$9:$A$3000,0)),0)</f>
        <v>0</v>
      </c>
      <c r="F309" s="204">
        <f>IFERROR(INDEX(Lookup!$BE$9:$BE$3000,MATCH($A309,Lookup!$A$9:$A$3000,0)),0)</f>
        <v>0</v>
      </c>
      <c r="G309" s="205"/>
      <c r="H309" s="205"/>
      <c r="I309" s="204">
        <f>IFERROR(INDEX(Lookup!$BJ$9:$BJ$3000,MATCH($A309,Lookup!$A$9:$A$3000,0)),0)</f>
        <v>0</v>
      </c>
      <c r="J309" s="204">
        <f>IFERROR(INDEX(Lookup!$BI$9:$BI$3000,MATCH($A309,Lookup!$A$9:$A$3000,0)),0)</f>
        <v>0</v>
      </c>
      <c r="K309" s="204">
        <f>IFERROR(INDEX(Lookup!$BH$9:$BH$3000,MATCH($A309,Lookup!$A$9:$A$3000,0)),0)</f>
        <v>0</v>
      </c>
      <c r="L309" s="204">
        <f t="shared" ref="L309:L372" si="16">K309-J309</f>
        <v>0</v>
      </c>
      <c r="O309" s="182">
        <f t="shared" ref="O309:O372" si="17">+IF(A309&gt;0,1,0)</f>
        <v>1</v>
      </c>
    </row>
    <row r="310" spans="1:15" hidden="1" x14ac:dyDescent="0.2">
      <c r="A310" s="182">
        <f>+'09'!A3</f>
        <v>0</v>
      </c>
      <c r="C310" s="182" t="str">
        <f>IFERROR(LEFT(IFERROR(INDEX(Sheet5!$C$2:$C$1300,MATCH($A310,Sheet5!$A$2:$A$1300,0)),"-"),FIND(",",IFERROR(INDEX(Sheet5!$C$2:$C$1300,MATCH($A310,Sheet5!$A$2:$A$1300,0)),"-"),1)-1),IFERROR(INDEX(Sheet5!$C$2:$C$1300,MATCH($A310,Sheet5!$A$2:$A$1300,0)),"-"))</f>
        <v>-</v>
      </c>
      <c r="D310" s="204">
        <f>IFERROR(INDEX(Lookup!$BG$9:$BG$3000,MATCH($A310,Lookup!$A$9:$A$3000,0)),0)</f>
        <v>0</v>
      </c>
      <c r="E310" s="204">
        <f>IFERROR(INDEX(Lookup!$BF$9:$BF$3000,MATCH($A310,Lookup!$A$9:$A$3000,0)),0)</f>
        <v>0</v>
      </c>
      <c r="F310" s="204">
        <f>IFERROR(INDEX(Lookup!$BE$9:$BE$3000,MATCH($A310,Lookup!$A$9:$A$3000,0)),0)</f>
        <v>0</v>
      </c>
      <c r="G310" s="205"/>
      <c r="H310" s="205"/>
      <c r="I310" s="204">
        <f>IFERROR(INDEX(Lookup!$BJ$9:$BJ$3000,MATCH($A310,Lookup!$A$9:$A$3000,0)),0)</f>
        <v>0</v>
      </c>
      <c r="J310" s="204">
        <f>IFERROR(INDEX(Lookup!$BI$9:$BI$3000,MATCH($A310,Lookup!$A$9:$A$3000,0)),0)</f>
        <v>0</v>
      </c>
      <c r="K310" s="204">
        <f>IFERROR(INDEX(Lookup!$BH$9:$BH$3000,MATCH($A310,Lookup!$A$9:$A$3000,0)),0)</f>
        <v>0</v>
      </c>
      <c r="L310" s="204">
        <f t="shared" si="16"/>
        <v>0</v>
      </c>
      <c r="O310" s="182">
        <f t="shared" si="17"/>
        <v>0</v>
      </c>
    </row>
    <row r="311" spans="1:15" hidden="1" x14ac:dyDescent="0.2">
      <c r="A311" s="182">
        <f>+'09'!A4</f>
        <v>0</v>
      </c>
      <c r="C311" s="182" t="str">
        <f>IFERROR(LEFT(IFERROR(INDEX(Sheet5!$C$2:$C$1300,MATCH($A311,Sheet5!$A$2:$A$1300,0)),"-"),FIND(",",IFERROR(INDEX(Sheet5!$C$2:$C$1300,MATCH($A311,Sheet5!$A$2:$A$1300,0)),"-"),1)-1),IFERROR(INDEX(Sheet5!$C$2:$C$1300,MATCH($A311,Sheet5!$A$2:$A$1300,0)),"-"))</f>
        <v>-</v>
      </c>
      <c r="D311" s="204">
        <f>IFERROR(INDEX(Lookup!$BG$9:$BG$3000,MATCH($A311,Lookup!$A$9:$A$3000,0)),0)</f>
        <v>0</v>
      </c>
      <c r="E311" s="204">
        <f>IFERROR(INDEX(Lookup!$BF$9:$BF$3000,MATCH($A311,Lookup!$A$9:$A$3000,0)),0)</f>
        <v>0</v>
      </c>
      <c r="F311" s="204">
        <f>IFERROR(INDEX(Lookup!$BE$9:$BE$3000,MATCH($A311,Lookup!$A$9:$A$3000,0)),0)</f>
        <v>0</v>
      </c>
      <c r="G311" s="205"/>
      <c r="H311" s="205"/>
      <c r="I311" s="204">
        <f>IFERROR(INDEX(Lookup!$BJ$9:$BJ$3000,MATCH($A311,Lookup!$A$9:$A$3000,0)),0)</f>
        <v>0</v>
      </c>
      <c r="J311" s="204">
        <f>IFERROR(INDEX(Lookup!$BI$9:$BI$3000,MATCH($A311,Lookup!$A$9:$A$3000,0)),0)</f>
        <v>0</v>
      </c>
      <c r="K311" s="204">
        <f>IFERROR(INDEX(Lookup!$BH$9:$BH$3000,MATCH($A311,Lookup!$A$9:$A$3000,0)),0)</f>
        <v>0</v>
      </c>
      <c r="L311" s="204">
        <f t="shared" si="16"/>
        <v>0</v>
      </c>
      <c r="O311" s="182">
        <f t="shared" si="17"/>
        <v>0</v>
      </c>
    </row>
    <row r="312" spans="1:15" hidden="1" x14ac:dyDescent="0.2">
      <c r="A312" s="182">
        <f>+'09'!A5</f>
        <v>0</v>
      </c>
      <c r="C312" s="182" t="str">
        <f>IFERROR(LEFT(IFERROR(INDEX(Sheet5!$C$2:$C$1300,MATCH($A312,Sheet5!$A$2:$A$1300,0)),"-"),FIND(",",IFERROR(INDEX(Sheet5!$C$2:$C$1300,MATCH($A312,Sheet5!$A$2:$A$1300,0)),"-"),1)-1),IFERROR(INDEX(Sheet5!$C$2:$C$1300,MATCH($A312,Sheet5!$A$2:$A$1300,0)),"-"))</f>
        <v>-</v>
      </c>
      <c r="D312" s="204">
        <f>IFERROR(INDEX(Lookup!$BG$9:$BG$3000,MATCH($A312,Lookup!$A$9:$A$3000,0)),0)</f>
        <v>0</v>
      </c>
      <c r="E312" s="204">
        <f>IFERROR(INDEX(Lookup!$BF$9:$BF$3000,MATCH($A312,Lookup!$A$9:$A$3000,0)),0)</f>
        <v>0</v>
      </c>
      <c r="F312" s="204">
        <f>IFERROR(INDEX(Lookup!$BE$9:$BE$3000,MATCH($A312,Lookup!$A$9:$A$3000,0)),0)</f>
        <v>0</v>
      </c>
      <c r="G312" s="205"/>
      <c r="H312" s="205"/>
      <c r="I312" s="204">
        <f>IFERROR(INDEX(Lookup!$BJ$9:$BJ$3000,MATCH($A312,Lookup!$A$9:$A$3000,0)),0)</f>
        <v>0</v>
      </c>
      <c r="J312" s="204">
        <f>IFERROR(INDEX(Lookup!$BI$9:$BI$3000,MATCH($A312,Lookup!$A$9:$A$3000,0)),0)</f>
        <v>0</v>
      </c>
      <c r="K312" s="204">
        <f>IFERROR(INDEX(Lookup!$BH$9:$BH$3000,MATCH($A312,Lookup!$A$9:$A$3000,0)),0)</f>
        <v>0</v>
      </c>
      <c r="L312" s="204">
        <f t="shared" si="16"/>
        <v>0</v>
      </c>
      <c r="O312" s="182">
        <f t="shared" si="17"/>
        <v>0</v>
      </c>
    </row>
    <row r="313" spans="1:15" hidden="1" x14ac:dyDescent="0.2">
      <c r="A313" s="182">
        <f>+'09'!A6</f>
        <v>0</v>
      </c>
      <c r="C313" s="182" t="str">
        <f>IFERROR(LEFT(IFERROR(INDEX(Sheet5!$C$2:$C$1300,MATCH($A313,Sheet5!$A$2:$A$1300,0)),"-"),FIND(",",IFERROR(INDEX(Sheet5!$C$2:$C$1300,MATCH($A313,Sheet5!$A$2:$A$1300,0)),"-"),1)-1),IFERROR(INDEX(Sheet5!$C$2:$C$1300,MATCH($A313,Sheet5!$A$2:$A$1300,0)),"-"))</f>
        <v>-</v>
      </c>
      <c r="D313" s="204">
        <f>IFERROR(INDEX(Lookup!$BG$9:$BG$3000,MATCH($A313,Lookup!$A$9:$A$3000,0)),0)</f>
        <v>0</v>
      </c>
      <c r="E313" s="204">
        <f>IFERROR(INDEX(Lookup!$BF$9:$BF$3000,MATCH($A313,Lookup!$A$9:$A$3000,0)),0)</f>
        <v>0</v>
      </c>
      <c r="F313" s="204">
        <f>IFERROR(INDEX(Lookup!$BE$9:$BE$3000,MATCH($A313,Lookup!$A$9:$A$3000,0)),0)</f>
        <v>0</v>
      </c>
      <c r="G313" s="205"/>
      <c r="H313" s="205"/>
      <c r="I313" s="204">
        <f>IFERROR(INDEX(Lookup!$BJ$9:$BJ$3000,MATCH($A313,Lookup!$A$9:$A$3000,0)),0)</f>
        <v>0</v>
      </c>
      <c r="J313" s="204">
        <f>IFERROR(INDEX(Lookup!$BI$9:$BI$3000,MATCH($A313,Lookup!$A$9:$A$3000,0)),0)</f>
        <v>0</v>
      </c>
      <c r="K313" s="204">
        <f>IFERROR(INDEX(Lookup!$BH$9:$BH$3000,MATCH($A313,Lookup!$A$9:$A$3000,0)),0)</f>
        <v>0</v>
      </c>
      <c r="L313" s="204">
        <f t="shared" si="16"/>
        <v>0</v>
      </c>
      <c r="O313" s="182">
        <f t="shared" si="17"/>
        <v>0</v>
      </c>
    </row>
    <row r="314" spans="1:15" hidden="1" x14ac:dyDescent="0.2">
      <c r="A314" s="182">
        <f>+'09'!A7</f>
        <v>0</v>
      </c>
      <c r="C314" s="182" t="str">
        <f>IFERROR(LEFT(IFERROR(INDEX(Sheet5!$C$2:$C$1300,MATCH($A314,Sheet5!$A$2:$A$1300,0)),"-"),FIND(",",IFERROR(INDEX(Sheet5!$C$2:$C$1300,MATCH($A314,Sheet5!$A$2:$A$1300,0)),"-"),1)-1),IFERROR(INDEX(Sheet5!$C$2:$C$1300,MATCH($A314,Sheet5!$A$2:$A$1300,0)),"-"))</f>
        <v>-</v>
      </c>
      <c r="D314" s="204">
        <f>IFERROR(INDEX(Lookup!$BG$9:$BG$3000,MATCH($A314,Lookup!$A$9:$A$3000,0)),0)</f>
        <v>0</v>
      </c>
      <c r="E314" s="204">
        <f>IFERROR(INDEX(Lookup!$BF$9:$BF$3000,MATCH($A314,Lookup!$A$9:$A$3000,0)),0)</f>
        <v>0</v>
      </c>
      <c r="F314" s="204">
        <f>IFERROR(INDEX(Lookup!$BE$9:$BE$3000,MATCH($A314,Lookup!$A$9:$A$3000,0)),0)</f>
        <v>0</v>
      </c>
      <c r="G314" s="205"/>
      <c r="H314" s="205"/>
      <c r="I314" s="204">
        <f>IFERROR(INDEX(Lookup!$BJ$9:$BJ$3000,MATCH($A314,Lookup!$A$9:$A$3000,0)),0)</f>
        <v>0</v>
      </c>
      <c r="J314" s="204">
        <f>IFERROR(INDEX(Lookup!$BI$9:$BI$3000,MATCH($A314,Lookup!$A$9:$A$3000,0)),0)</f>
        <v>0</v>
      </c>
      <c r="K314" s="204">
        <f>IFERROR(INDEX(Lookup!$BH$9:$BH$3000,MATCH($A314,Lookup!$A$9:$A$3000,0)),0)</f>
        <v>0</v>
      </c>
      <c r="L314" s="204">
        <f t="shared" si="16"/>
        <v>0</v>
      </c>
      <c r="O314" s="182">
        <f t="shared" si="17"/>
        <v>0</v>
      </c>
    </row>
    <row r="315" spans="1:15" hidden="1" x14ac:dyDescent="0.2">
      <c r="A315" s="182">
        <f>+'09'!A8</f>
        <v>0</v>
      </c>
      <c r="C315" s="182" t="str">
        <f>IFERROR(LEFT(IFERROR(INDEX(Sheet5!$C$2:$C$1300,MATCH($A315,Sheet5!$A$2:$A$1300,0)),"-"),FIND(",",IFERROR(INDEX(Sheet5!$C$2:$C$1300,MATCH($A315,Sheet5!$A$2:$A$1300,0)),"-"),1)-1),IFERROR(INDEX(Sheet5!$C$2:$C$1300,MATCH($A315,Sheet5!$A$2:$A$1300,0)),"-"))</f>
        <v>-</v>
      </c>
      <c r="D315" s="204">
        <f>IFERROR(INDEX(Lookup!$BG$9:$BG$3000,MATCH($A315,Lookup!$A$9:$A$3000,0)),0)</f>
        <v>0</v>
      </c>
      <c r="E315" s="204">
        <f>IFERROR(INDEX(Lookup!$BF$9:$BF$3000,MATCH($A315,Lookup!$A$9:$A$3000,0)),0)</f>
        <v>0</v>
      </c>
      <c r="F315" s="204">
        <f>IFERROR(INDEX(Lookup!$BE$9:$BE$3000,MATCH($A315,Lookup!$A$9:$A$3000,0)),0)</f>
        <v>0</v>
      </c>
      <c r="G315" s="205"/>
      <c r="H315" s="205"/>
      <c r="I315" s="204">
        <f>IFERROR(INDEX(Lookup!$BJ$9:$BJ$3000,MATCH($A315,Lookup!$A$9:$A$3000,0)),0)</f>
        <v>0</v>
      </c>
      <c r="J315" s="204">
        <f>IFERROR(INDEX(Lookup!$BI$9:$BI$3000,MATCH($A315,Lookup!$A$9:$A$3000,0)),0)</f>
        <v>0</v>
      </c>
      <c r="K315" s="204">
        <f>IFERROR(INDEX(Lookup!$BH$9:$BH$3000,MATCH($A315,Lookup!$A$9:$A$3000,0)),0)</f>
        <v>0</v>
      </c>
      <c r="L315" s="204">
        <f t="shared" si="16"/>
        <v>0</v>
      </c>
      <c r="O315" s="182">
        <f t="shared" si="17"/>
        <v>0</v>
      </c>
    </row>
    <row r="316" spans="1:15" hidden="1" x14ac:dyDescent="0.2">
      <c r="A316" s="182">
        <f>+'09'!A9</f>
        <v>0</v>
      </c>
      <c r="C316" s="182" t="str">
        <f>IFERROR(LEFT(IFERROR(INDEX(Sheet5!$C$2:$C$1300,MATCH($A316,Sheet5!$A$2:$A$1300,0)),"-"),FIND(",",IFERROR(INDEX(Sheet5!$C$2:$C$1300,MATCH($A316,Sheet5!$A$2:$A$1300,0)),"-"),1)-1),IFERROR(INDEX(Sheet5!$C$2:$C$1300,MATCH($A316,Sheet5!$A$2:$A$1300,0)),"-"))</f>
        <v>-</v>
      </c>
      <c r="D316" s="204">
        <f>IFERROR(INDEX(Lookup!$BG$9:$BG$3000,MATCH($A316,Lookup!$A$9:$A$3000,0)),0)</f>
        <v>0</v>
      </c>
      <c r="E316" s="204">
        <f>IFERROR(INDEX(Lookup!$BF$9:$BF$3000,MATCH($A316,Lookup!$A$9:$A$3000,0)),0)</f>
        <v>0</v>
      </c>
      <c r="F316" s="204">
        <f>IFERROR(INDEX(Lookup!$BE$9:$BE$3000,MATCH($A316,Lookup!$A$9:$A$3000,0)),0)</f>
        <v>0</v>
      </c>
      <c r="G316" s="205"/>
      <c r="H316" s="205"/>
      <c r="I316" s="204">
        <f>IFERROR(INDEX(Lookup!$BJ$9:$BJ$3000,MATCH($A316,Lookup!$A$9:$A$3000,0)),0)</f>
        <v>0</v>
      </c>
      <c r="J316" s="204">
        <f>IFERROR(INDEX(Lookup!$BI$9:$BI$3000,MATCH($A316,Lookup!$A$9:$A$3000,0)),0)</f>
        <v>0</v>
      </c>
      <c r="K316" s="204">
        <f>IFERROR(INDEX(Lookup!$BH$9:$BH$3000,MATCH($A316,Lookup!$A$9:$A$3000,0)),0)</f>
        <v>0</v>
      </c>
      <c r="L316" s="204">
        <f t="shared" si="16"/>
        <v>0</v>
      </c>
      <c r="O316" s="182">
        <f t="shared" si="17"/>
        <v>0</v>
      </c>
    </row>
    <row r="317" spans="1:15" hidden="1" x14ac:dyDescent="0.2">
      <c r="A317" s="182">
        <f>+'09'!A10</f>
        <v>0</v>
      </c>
      <c r="C317" s="182" t="str">
        <f>IFERROR(LEFT(IFERROR(INDEX(Sheet5!$C$2:$C$1300,MATCH($A317,Sheet5!$A$2:$A$1300,0)),"-"),FIND(",",IFERROR(INDEX(Sheet5!$C$2:$C$1300,MATCH($A317,Sheet5!$A$2:$A$1300,0)),"-"),1)-1),IFERROR(INDEX(Sheet5!$C$2:$C$1300,MATCH($A317,Sheet5!$A$2:$A$1300,0)),"-"))</f>
        <v>-</v>
      </c>
      <c r="D317" s="204">
        <f>IFERROR(INDEX(Lookup!$BG$9:$BG$3000,MATCH($A317,Lookup!$A$9:$A$3000,0)),0)</f>
        <v>0</v>
      </c>
      <c r="E317" s="204">
        <f>IFERROR(INDEX(Lookup!$BF$9:$BF$3000,MATCH($A317,Lookup!$A$9:$A$3000,0)),0)</f>
        <v>0</v>
      </c>
      <c r="F317" s="204">
        <f>IFERROR(INDEX(Lookup!$BE$9:$BE$3000,MATCH($A317,Lookup!$A$9:$A$3000,0)),0)</f>
        <v>0</v>
      </c>
      <c r="G317" s="205"/>
      <c r="H317" s="205"/>
      <c r="I317" s="204">
        <f>IFERROR(INDEX(Lookup!$BJ$9:$BJ$3000,MATCH($A317,Lookup!$A$9:$A$3000,0)),0)</f>
        <v>0</v>
      </c>
      <c r="J317" s="204">
        <f>IFERROR(INDEX(Lookup!$BI$9:$BI$3000,MATCH($A317,Lookup!$A$9:$A$3000,0)),0)</f>
        <v>0</v>
      </c>
      <c r="K317" s="204">
        <f>IFERROR(INDEX(Lookup!$BH$9:$BH$3000,MATCH($A317,Lookup!$A$9:$A$3000,0)),0)</f>
        <v>0</v>
      </c>
      <c r="L317" s="204">
        <f t="shared" si="16"/>
        <v>0</v>
      </c>
      <c r="O317" s="182">
        <f t="shared" si="17"/>
        <v>0</v>
      </c>
    </row>
    <row r="318" spans="1:15" hidden="1" x14ac:dyDescent="0.2">
      <c r="A318" s="182">
        <f>+'09'!A11</f>
        <v>0</v>
      </c>
      <c r="C318" s="182" t="str">
        <f>IFERROR(LEFT(IFERROR(INDEX(Sheet5!$C$2:$C$1300,MATCH($A318,Sheet5!$A$2:$A$1300,0)),"-"),FIND(",",IFERROR(INDEX(Sheet5!$C$2:$C$1300,MATCH($A318,Sheet5!$A$2:$A$1300,0)),"-"),1)-1),IFERROR(INDEX(Sheet5!$C$2:$C$1300,MATCH($A318,Sheet5!$A$2:$A$1300,0)),"-"))</f>
        <v>-</v>
      </c>
      <c r="D318" s="204">
        <f>IFERROR(INDEX(Lookup!$BG$9:$BG$3000,MATCH($A318,Lookup!$A$9:$A$3000,0)),0)</f>
        <v>0</v>
      </c>
      <c r="E318" s="204">
        <f>IFERROR(INDEX(Lookup!$BF$9:$BF$3000,MATCH($A318,Lookup!$A$9:$A$3000,0)),0)</f>
        <v>0</v>
      </c>
      <c r="F318" s="204">
        <f>IFERROR(INDEX(Lookup!$BE$9:$BE$3000,MATCH($A318,Lookup!$A$9:$A$3000,0)),0)</f>
        <v>0</v>
      </c>
      <c r="G318" s="205"/>
      <c r="H318" s="205"/>
      <c r="I318" s="204">
        <f>IFERROR(INDEX(Lookup!$BJ$9:$BJ$3000,MATCH($A318,Lookup!$A$9:$A$3000,0)),0)</f>
        <v>0</v>
      </c>
      <c r="J318" s="204">
        <f>IFERROR(INDEX(Lookup!$BI$9:$BI$3000,MATCH($A318,Lookup!$A$9:$A$3000,0)),0)</f>
        <v>0</v>
      </c>
      <c r="K318" s="204">
        <f>IFERROR(INDEX(Lookup!$BH$9:$BH$3000,MATCH($A318,Lookup!$A$9:$A$3000,0)),0)</f>
        <v>0</v>
      </c>
      <c r="L318" s="204">
        <f t="shared" si="16"/>
        <v>0</v>
      </c>
      <c r="O318" s="182">
        <f t="shared" si="17"/>
        <v>0</v>
      </c>
    </row>
    <row r="319" spans="1:15" hidden="1" x14ac:dyDescent="0.2">
      <c r="A319" s="182">
        <f>+'09'!A12</f>
        <v>0</v>
      </c>
      <c r="C319" s="182" t="str">
        <f>IFERROR(LEFT(IFERROR(INDEX(Sheet5!$C$2:$C$1300,MATCH($A319,Sheet5!$A$2:$A$1300,0)),"-"),FIND(",",IFERROR(INDEX(Sheet5!$C$2:$C$1300,MATCH($A319,Sheet5!$A$2:$A$1300,0)),"-"),1)-1),IFERROR(INDEX(Sheet5!$C$2:$C$1300,MATCH($A319,Sheet5!$A$2:$A$1300,0)),"-"))</f>
        <v>-</v>
      </c>
      <c r="D319" s="204">
        <f>IFERROR(INDEX(Lookup!$BG$9:$BG$3000,MATCH($A319,Lookup!$A$9:$A$3000,0)),0)</f>
        <v>0</v>
      </c>
      <c r="E319" s="204">
        <f>IFERROR(INDEX(Lookup!$BF$9:$BF$3000,MATCH($A319,Lookup!$A$9:$A$3000,0)),0)</f>
        <v>0</v>
      </c>
      <c r="F319" s="204">
        <f>IFERROR(INDEX(Lookup!$BE$9:$BE$3000,MATCH($A319,Lookup!$A$9:$A$3000,0)),0)</f>
        <v>0</v>
      </c>
      <c r="G319" s="205"/>
      <c r="H319" s="205"/>
      <c r="I319" s="204">
        <f>IFERROR(INDEX(Lookup!$BJ$9:$BJ$3000,MATCH($A319,Lookup!$A$9:$A$3000,0)),0)</f>
        <v>0</v>
      </c>
      <c r="J319" s="204">
        <f>IFERROR(INDEX(Lookup!$BI$9:$BI$3000,MATCH($A319,Lookup!$A$9:$A$3000,0)),0)</f>
        <v>0</v>
      </c>
      <c r="K319" s="204">
        <f>IFERROR(INDEX(Lookup!$BH$9:$BH$3000,MATCH($A319,Lookup!$A$9:$A$3000,0)),0)</f>
        <v>0</v>
      </c>
      <c r="L319" s="204">
        <f t="shared" si="16"/>
        <v>0</v>
      </c>
      <c r="O319" s="182">
        <f t="shared" si="17"/>
        <v>0</v>
      </c>
    </row>
    <row r="320" spans="1:15" hidden="1" x14ac:dyDescent="0.2">
      <c r="A320" s="182">
        <f>+'09'!A13</f>
        <v>0</v>
      </c>
      <c r="C320" s="182" t="str">
        <f>IFERROR(LEFT(IFERROR(INDEX(Sheet5!$C$2:$C$1300,MATCH($A320,Sheet5!$A$2:$A$1300,0)),"-"),FIND(",",IFERROR(INDEX(Sheet5!$C$2:$C$1300,MATCH($A320,Sheet5!$A$2:$A$1300,0)),"-"),1)-1),IFERROR(INDEX(Sheet5!$C$2:$C$1300,MATCH($A320,Sheet5!$A$2:$A$1300,0)),"-"))</f>
        <v>-</v>
      </c>
      <c r="D320" s="204">
        <f>IFERROR(INDEX(Lookup!$BG$9:$BG$3000,MATCH($A320,Lookup!$A$9:$A$3000,0)),0)</f>
        <v>0</v>
      </c>
      <c r="E320" s="204">
        <f>IFERROR(INDEX(Lookup!$BF$9:$BF$3000,MATCH($A320,Lookup!$A$9:$A$3000,0)),0)</f>
        <v>0</v>
      </c>
      <c r="F320" s="204">
        <f>IFERROR(INDEX(Lookup!$BE$9:$BE$3000,MATCH($A320,Lookup!$A$9:$A$3000,0)),0)</f>
        <v>0</v>
      </c>
      <c r="G320" s="205"/>
      <c r="H320" s="205"/>
      <c r="I320" s="204">
        <f>IFERROR(INDEX(Lookup!$BJ$9:$BJ$3000,MATCH($A320,Lookup!$A$9:$A$3000,0)),0)</f>
        <v>0</v>
      </c>
      <c r="J320" s="204">
        <f>IFERROR(INDEX(Lookup!$BI$9:$BI$3000,MATCH($A320,Lookup!$A$9:$A$3000,0)),0)</f>
        <v>0</v>
      </c>
      <c r="K320" s="204">
        <f>IFERROR(INDEX(Lookup!$BH$9:$BH$3000,MATCH($A320,Lookup!$A$9:$A$3000,0)),0)</f>
        <v>0</v>
      </c>
      <c r="L320" s="204">
        <f t="shared" si="16"/>
        <v>0</v>
      </c>
      <c r="O320" s="182">
        <f t="shared" si="17"/>
        <v>0</v>
      </c>
    </row>
    <row r="321" spans="1:15" hidden="1" x14ac:dyDescent="0.2">
      <c r="A321" s="182">
        <f>+'09'!A14</f>
        <v>0</v>
      </c>
      <c r="C321" s="182" t="str">
        <f>IFERROR(LEFT(IFERROR(INDEX(Sheet5!$C$2:$C$1300,MATCH($A321,Sheet5!$A$2:$A$1300,0)),"-"),FIND(",",IFERROR(INDEX(Sheet5!$C$2:$C$1300,MATCH($A321,Sheet5!$A$2:$A$1300,0)),"-"),1)-1),IFERROR(INDEX(Sheet5!$C$2:$C$1300,MATCH($A321,Sheet5!$A$2:$A$1300,0)),"-"))</f>
        <v>-</v>
      </c>
      <c r="D321" s="204">
        <f>IFERROR(INDEX(Lookup!$BG$9:$BG$3000,MATCH($A321,Lookup!$A$9:$A$3000,0)),0)</f>
        <v>0</v>
      </c>
      <c r="E321" s="204">
        <f>IFERROR(INDEX(Lookup!$BF$9:$BF$3000,MATCH($A321,Lookup!$A$9:$A$3000,0)),0)</f>
        <v>0</v>
      </c>
      <c r="F321" s="204">
        <f>IFERROR(INDEX(Lookup!$BE$9:$BE$3000,MATCH($A321,Lookup!$A$9:$A$3000,0)),0)</f>
        <v>0</v>
      </c>
      <c r="G321" s="205"/>
      <c r="H321" s="205"/>
      <c r="I321" s="204">
        <f>IFERROR(INDEX(Lookup!$BJ$9:$BJ$3000,MATCH($A321,Lookup!$A$9:$A$3000,0)),0)</f>
        <v>0</v>
      </c>
      <c r="J321" s="204">
        <f>IFERROR(INDEX(Lookup!$BI$9:$BI$3000,MATCH($A321,Lookup!$A$9:$A$3000,0)),0)</f>
        <v>0</v>
      </c>
      <c r="K321" s="204">
        <f>IFERROR(INDEX(Lookup!$BH$9:$BH$3000,MATCH($A321,Lookup!$A$9:$A$3000,0)),0)</f>
        <v>0</v>
      </c>
      <c r="L321" s="204">
        <f t="shared" si="16"/>
        <v>0</v>
      </c>
      <c r="O321" s="182">
        <f t="shared" si="17"/>
        <v>0</v>
      </c>
    </row>
    <row r="322" spans="1:15" hidden="1" x14ac:dyDescent="0.2">
      <c r="A322" s="182">
        <f>+'09'!A15</f>
        <v>0</v>
      </c>
      <c r="C322" s="182" t="str">
        <f>IFERROR(LEFT(IFERROR(INDEX(Sheet5!$C$2:$C$1300,MATCH($A322,Sheet5!$A$2:$A$1300,0)),"-"),FIND(",",IFERROR(INDEX(Sheet5!$C$2:$C$1300,MATCH($A322,Sheet5!$A$2:$A$1300,0)),"-"),1)-1),IFERROR(INDEX(Sheet5!$C$2:$C$1300,MATCH($A322,Sheet5!$A$2:$A$1300,0)),"-"))</f>
        <v>-</v>
      </c>
      <c r="D322" s="204">
        <f>IFERROR(INDEX(Lookup!$BG$9:$BG$3000,MATCH($A322,Lookup!$A$9:$A$3000,0)),0)</f>
        <v>0</v>
      </c>
      <c r="E322" s="204">
        <f>IFERROR(INDEX(Lookup!$BF$9:$BF$3000,MATCH($A322,Lookup!$A$9:$A$3000,0)),0)</f>
        <v>0</v>
      </c>
      <c r="F322" s="204">
        <f>IFERROR(INDEX(Lookup!$BE$9:$BE$3000,MATCH($A322,Lookup!$A$9:$A$3000,0)),0)</f>
        <v>0</v>
      </c>
      <c r="G322" s="205"/>
      <c r="H322" s="205"/>
      <c r="I322" s="204">
        <f>IFERROR(INDEX(Lookup!$BJ$9:$BJ$3000,MATCH($A322,Lookup!$A$9:$A$3000,0)),0)</f>
        <v>0</v>
      </c>
      <c r="J322" s="204">
        <f>IFERROR(INDEX(Lookup!$BI$9:$BI$3000,MATCH($A322,Lookup!$A$9:$A$3000,0)),0)</f>
        <v>0</v>
      </c>
      <c r="K322" s="204">
        <f>IFERROR(INDEX(Lookup!$BH$9:$BH$3000,MATCH($A322,Lookup!$A$9:$A$3000,0)),0)</f>
        <v>0</v>
      </c>
      <c r="L322" s="204">
        <f t="shared" si="16"/>
        <v>0</v>
      </c>
      <c r="O322" s="182">
        <f t="shared" si="17"/>
        <v>0</v>
      </c>
    </row>
    <row r="323" spans="1:15" hidden="1" x14ac:dyDescent="0.2">
      <c r="A323" s="182">
        <f>+'09'!A16</f>
        <v>0</v>
      </c>
      <c r="C323" s="182" t="str">
        <f>IFERROR(LEFT(IFERROR(INDEX(Sheet5!$C$2:$C$1300,MATCH($A323,Sheet5!$A$2:$A$1300,0)),"-"),FIND(",",IFERROR(INDEX(Sheet5!$C$2:$C$1300,MATCH($A323,Sheet5!$A$2:$A$1300,0)),"-"),1)-1),IFERROR(INDEX(Sheet5!$C$2:$C$1300,MATCH($A323,Sheet5!$A$2:$A$1300,0)),"-"))</f>
        <v>-</v>
      </c>
      <c r="D323" s="204">
        <f>IFERROR(INDEX(Lookup!$BG$9:$BG$3000,MATCH($A323,Lookup!$A$9:$A$3000,0)),0)</f>
        <v>0</v>
      </c>
      <c r="E323" s="204">
        <f>IFERROR(INDEX(Lookup!$BF$9:$BF$3000,MATCH($A323,Lookup!$A$9:$A$3000,0)),0)</f>
        <v>0</v>
      </c>
      <c r="F323" s="204">
        <f>IFERROR(INDEX(Lookup!$BE$9:$BE$3000,MATCH($A323,Lookup!$A$9:$A$3000,0)),0)</f>
        <v>0</v>
      </c>
      <c r="G323" s="205"/>
      <c r="H323" s="205"/>
      <c r="I323" s="204">
        <f>IFERROR(INDEX(Lookup!$BJ$9:$BJ$3000,MATCH($A323,Lookup!$A$9:$A$3000,0)),0)</f>
        <v>0</v>
      </c>
      <c r="J323" s="204">
        <f>IFERROR(INDEX(Lookup!$BI$9:$BI$3000,MATCH($A323,Lookup!$A$9:$A$3000,0)),0)</f>
        <v>0</v>
      </c>
      <c r="K323" s="204">
        <f>IFERROR(INDEX(Lookup!$BH$9:$BH$3000,MATCH($A323,Lookup!$A$9:$A$3000,0)),0)</f>
        <v>0</v>
      </c>
      <c r="L323" s="204">
        <f t="shared" si="16"/>
        <v>0</v>
      </c>
      <c r="O323" s="182">
        <f t="shared" si="17"/>
        <v>0</v>
      </c>
    </row>
    <row r="324" spans="1:15" hidden="1" x14ac:dyDescent="0.2">
      <c r="A324" s="182">
        <f>+'09'!A17</f>
        <v>0</v>
      </c>
      <c r="C324" s="182" t="str">
        <f>IFERROR(LEFT(IFERROR(INDEX(Sheet5!$C$2:$C$1300,MATCH($A324,Sheet5!$A$2:$A$1300,0)),"-"),FIND(",",IFERROR(INDEX(Sheet5!$C$2:$C$1300,MATCH($A324,Sheet5!$A$2:$A$1300,0)),"-"),1)-1),IFERROR(INDEX(Sheet5!$C$2:$C$1300,MATCH($A324,Sheet5!$A$2:$A$1300,0)),"-"))</f>
        <v>-</v>
      </c>
      <c r="D324" s="204">
        <f>IFERROR(INDEX(Lookup!$BG$9:$BG$3000,MATCH($A324,Lookup!$A$9:$A$3000,0)),0)</f>
        <v>0</v>
      </c>
      <c r="E324" s="204">
        <f>IFERROR(INDEX(Lookup!$BF$9:$BF$3000,MATCH($A324,Lookup!$A$9:$A$3000,0)),0)</f>
        <v>0</v>
      </c>
      <c r="F324" s="204">
        <f>IFERROR(INDEX(Lookup!$BE$9:$BE$3000,MATCH($A324,Lookup!$A$9:$A$3000,0)),0)</f>
        <v>0</v>
      </c>
      <c r="G324" s="205"/>
      <c r="H324" s="205"/>
      <c r="I324" s="204">
        <f>IFERROR(INDEX(Lookup!$BJ$9:$BJ$3000,MATCH($A324,Lookup!$A$9:$A$3000,0)),0)</f>
        <v>0</v>
      </c>
      <c r="J324" s="204">
        <f>IFERROR(INDEX(Lookup!$BI$9:$BI$3000,MATCH($A324,Lookup!$A$9:$A$3000,0)),0)</f>
        <v>0</v>
      </c>
      <c r="K324" s="204">
        <f>IFERROR(INDEX(Lookup!$BH$9:$BH$3000,MATCH($A324,Lookup!$A$9:$A$3000,0)),0)</f>
        <v>0</v>
      </c>
      <c r="L324" s="204">
        <f t="shared" si="16"/>
        <v>0</v>
      </c>
      <c r="O324" s="182">
        <f t="shared" si="17"/>
        <v>0</v>
      </c>
    </row>
    <row r="325" spans="1:15" hidden="1" x14ac:dyDescent="0.2">
      <c r="A325" s="182">
        <f>+'09'!A18</f>
        <v>0</v>
      </c>
      <c r="C325" s="182" t="str">
        <f>IFERROR(LEFT(IFERROR(INDEX(Sheet5!$C$2:$C$1300,MATCH($A325,Sheet5!$A$2:$A$1300,0)),"-"),FIND(",",IFERROR(INDEX(Sheet5!$C$2:$C$1300,MATCH($A325,Sheet5!$A$2:$A$1300,0)),"-"),1)-1),IFERROR(INDEX(Sheet5!$C$2:$C$1300,MATCH($A325,Sheet5!$A$2:$A$1300,0)),"-"))</f>
        <v>-</v>
      </c>
      <c r="D325" s="204">
        <f>IFERROR(INDEX(Lookup!$BG$9:$BG$3000,MATCH($A325,Lookup!$A$9:$A$3000,0)),0)</f>
        <v>0</v>
      </c>
      <c r="E325" s="204">
        <f>IFERROR(INDEX(Lookup!$BF$9:$BF$3000,MATCH($A325,Lookup!$A$9:$A$3000,0)),0)</f>
        <v>0</v>
      </c>
      <c r="F325" s="204">
        <f>IFERROR(INDEX(Lookup!$BE$9:$BE$3000,MATCH($A325,Lookup!$A$9:$A$3000,0)),0)</f>
        <v>0</v>
      </c>
      <c r="G325" s="205"/>
      <c r="H325" s="205"/>
      <c r="I325" s="204">
        <f>IFERROR(INDEX(Lookup!$BJ$9:$BJ$3000,MATCH($A325,Lookup!$A$9:$A$3000,0)),0)</f>
        <v>0</v>
      </c>
      <c r="J325" s="204">
        <f>IFERROR(INDEX(Lookup!$BI$9:$BI$3000,MATCH($A325,Lookup!$A$9:$A$3000,0)),0)</f>
        <v>0</v>
      </c>
      <c r="K325" s="204">
        <f>IFERROR(INDEX(Lookup!$BH$9:$BH$3000,MATCH($A325,Lookup!$A$9:$A$3000,0)),0)</f>
        <v>0</v>
      </c>
      <c r="L325" s="204">
        <f t="shared" si="16"/>
        <v>0</v>
      </c>
      <c r="O325" s="182">
        <f t="shared" si="17"/>
        <v>0</v>
      </c>
    </row>
    <row r="326" spans="1:15" hidden="1" x14ac:dyDescent="0.2">
      <c r="A326" s="182">
        <f>+'09'!A19</f>
        <v>0</v>
      </c>
      <c r="C326" s="182" t="str">
        <f>IFERROR(LEFT(IFERROR(INDEX(Sheet5!$C$2:$C$1300,MATCH($A326,Sheet5!$A$2:$A$1300,0)),"-"),FIND(",",IFERROR(INDEX(Sheet5!$C$2:$C$1300,MATCH($A326,Sheet5!$A$2:$A$1300,0)),"-"),1)-1),IFERROR(INDEX(Sheet5!$C$2:$C$1300,MATCH($A326,Sheet5!$A$2:$A$1300,0)),"-"))</f>
        <v>-</v>
      </c>
      <c r="D326" s="204">
        <f>IFERROR(INDEX(Lookup!$BG$9:$BG$3000,MATCH($A326,Lookup!$A$9:$A$3000,0)),0)</f>
        <v>0</v>
      </c>
      <c r="E326" s="204">
        <f>IFERROR(INDEX(Lookup!$BF$9:$BF$3000,MATCH($A326,Lookup!$A$9:$A$3000,0)),0)</f>
        <v>0</v>
      </c>
      <c r="F326" s="204">
        <f>IFERROR(INDEX(Lookup!$BE$9:$BE$3000,MATCH($A326,Lookup!$A$9:$A$3000,0)),0)</f>
        <v>0</v>
      </c>
      <c r="G326" s="205"/>
      <c r="H326" s="205"/>
      <c r="I326" s="204">
        <f>IFERROR(INDEX(Lookup!$BJ$9:$BJ$3000,MATCH($A326,Lookup!$A$9:$A$3000,0)),0)</f>
        <v>0</v>
      </c>
      <c r="J326" s="204">
        <f>IFERROR(INDEX(Lookup!$BI$9:$BI$3000,MATCH($A326,Lookup!$A$9:$A$3000,0)),0)</f>
        <v>0</v>
      </c>
      <c r="K326" s="204">
        <f>IFERROR(INDEX(Lookup!$BH$9:$BH$3000,MATCH($A326,Lookup!$A$9:$A$3000,0)),0)</f>
        <v>0</v>
      </c>
      <c r="L326" s="204">
        <f t="shared" si="16"/>
        <v>0</v>
      </c>
      <c r="O326" s="182">
        <f t="shared" si="17"/>
        <v>0</v>
      </c>
    </row>
    <row r="327" spans="1:15" hidden="1" x14ac:dyDescent="0.2">
      <c r="A327" s="182">
        <f>+'09'!A20</f>
        <v>0</v>
      </c>
      <c r="C327" s="182" t="str">
        <f>IFERROR(LEFT(IFERROR(INDEX(Sheet5!$C$2:$C$1300,MATCH($A327,Sheet5!$A$2:$A$1300,0)),"-"),FIND(",",IFERROR(INDEX(Sheet5!$C$2:$C$1300,MATCH($A327,Sheet5!$A$2:$A$1300,0)),"-"),1)-1),IFERROR(INDEX(Sheet5!$C$2:$C$1300,MATCH($A327,Sheet5!$A$2:$A$1300,0)),"-"))</f>
        <v>-</v>
      </c>
      <c r="D327" s="204">
        <f>IFERROR(INDEX(Lookup!$BG$9:$BG$3000,MATCH($A327,Lookup!$A$9:$A$3000,0)),0)</f>
        <v>0</v>
      </c>
      <c r="E327" s="204">
        <f>IFERROR(INDEX(Lookup!$BF$9:$BF$3000,MATCH($A327,Lookup!$A$9:$A$3000,0)),0)</f>
        <v>0</v>
      </c>
      <c r="F327" s="204">
        <f>IFERROR(INDEX(Lookup!$BE$9:$BE$3000,MATCH($A327,Lookup!$A$9:$A$3000,0)),0)</f>
        <v>0</v>
      </c>
      <c r="G327" s="205"/>
      <c r="H327" s="205"/>
      <c r="I327" s="204">
        <f>IFERROR(INDEX(Lookup!$BJ$9:$BJ$3000,MATCH($A327,Lookup!$A$9:$A$3000,0)),0)</f>
        <v>0</v>
      </c>
      <c r="J327" s="204">
        <f>IFERROR(INDEX(Lookup!$BI$9:$BI$3000,MATCH($A327,Lookup!$A$9:$A$3000,0)),0)</f>
        <v>0</v>
      </c>
      <c r="K327" s="204">
        <f>IFERROR(INDEX(Lookup!$BH$9:$BH$3000,MATCH($A327,Lookup!$A$9:$A$3000,0)),0)</f>
        <v>0</v>
      </c>
      <c r="L327" s="204">
        <f t="shared" si="16"/>
        <v>0</v>
      </c>
      <c r="O327" s="182">
        <f t="shared" si="17"/>
        <v>0</v>
      </c>
    </row>
    <row r="328" spans="1:15" hidden="1" x14ac:dyDescent="0.2">
      <c r="A328" s="182">
        <f>+'09'!A21</f>
        <v>0</v>
      </c>
      <c r="C328" s="182" t="str">
        <f>IFERROR(LEFT(IFERROR(INDEX(Sheet5!$C$2:$C$1300,MATCH($A328,Sheet5!$A$2:$A$1300,0)),"-"),FIND(",",IFERROR(INDEX(Sheet5!$C$2:$C$1300,MATCH($A328,Sheet5!$A$2:$A$1300,0)),"-"),1)-1),IFERROR(INDEX(Sheet5!$C$2:$C$1300,MATCH($A328,Sheet5!$A$2:$A$1300,0)),"-"))</f>
        <v>-</v>
      </c>
      <c r="D328" s="204">
        <f>IFERROR(INDEX(Lookup!$BG$9:$BG$3000,MATCH($A328,Lookup!$A$9:$A$3000,0)),0)</f>
        <v>0</v>
      </c>
      <c r="E328" s="204">
        <f>IFERROR(INDEX(Lookup!$BF$9:$BF$3000,MATCH($A328,Lookup!$A$9:$A$3000,0)),0)</f>
        <v>0</v>
      </c>
      <c r="F328" s="204">
        <f>IFERROR(INDEX(Lookup!$BE$9:$BE$3000,MATCH($A328,Lookup!$A$9:$A$3000,0)),0)</f>
        <v>0</v>
      </c>
      <c r="G328" s="205"/>
      <c r="H328" s="205"/>
      <c r="I328" s="204">
        <f>IFERROR(INDEX(Lookup!$BJ$9:$BJ$3000,MATCH($A328,Lookup!$A$9:$A$3000,0)),0)</f>
        <v>0</v>
      </c>
      <c r="J328" s="204">
        <f>IFERROR(INDEX(Lookup!$BI$9:$BI$3000,MATCH($A328,Lookup!$A$9:$A$3000,0)),0)</f>
        <v>0</v>
      </c>
      <c r="K328" s="204">
        <f>IFERROR(INDEX(Lookup!$BH$9:$BH$3000,MATCH($A328,Lookup!$A$9:$A$3000,0)),0)</f>
        <v>0</v>
      </c>
      <c r="L328" s="204">
        <f t="shared" si="16"/>
        <v>0</v>
      </c>
      <c r="O328" s="182">
        <f t="shared" si="17"/>
        <v>0</v>
      </c>
    </row>
    <row r="329" spans="1:15" hidden="1" x14ac:dyDescent="0.2">
      <c r="A329" s="182">
        <f>+'09'!A22</f>
        <v>0</v>
      </c>
      <c r="C329" s="182" t="str">
        <f>IFERROR(LEFT(IFERROR(INDEX(Sheet5!$C$2:$C$1300,MATCH($A329,Sheet5!$A$2:$A$1300,0)),"-"),FIND(",",IFERROR(INDEX(Sheet5!$C$2:$C$1300,MATCH($A329,Sheet5!$A$2:$A$1300,0)),"-"),1)-1),IFERROR(INDEX(Sheet5!$C$2:$C$1300,MATCH($A329,Sheet5!$A$2:$A$1300,0)),"-"))</f>
        <v>-</v>
      </c>
      <c r="D329" s="204">
        <f>IFERROR(INDEX(Lookup!$BG$9:$BG$3000,MATCH($A329,Lookup!$A$9:$A$3000,0)),0)</f>
        <v>0</v>
      </c>
      <c r="E329" s="204">
        <f>IFERROR(INDEX(Lookup!$BF$9:$BF$3000,MATCH($A329,Lookup!$A$9:$A$3000,0)),0)</f>
        <v>0</v>
      </c>
      <c r="F329" s="204">
        <f>IFERROR(INDEX(Lookup!$BE$9:$BE$3000,MATCH($A329,Lookup!$A$9:$A$3000,0)),0)</f>
        <v>0</v>
      </c>
      <c r="G329" s="205"/>
      <c r="H329" s="205"/>
      <c r="I329" s="204">
        <f>IFERROR(INDEX(Lookup!$BJ$9:$BJ$3000,MATCH($A329,Lookup!$A$9:$A$3000,0)),0)</f>
        <v>0</v>
      </c>
      <c r="J329" s="204">
        <f>IFERROR(INDEX(Lookup!$BI$9:$BI$3000,MATCH($A329,Lookup!$A$9:$A$3000,0)),0)</f>
        <v>0</v>
      </c>
      <c r="K329" s="204">
        <f>IFERROR(INDEX(Lookup!$BH$9:$BH$3000,MATCH($A329,Lookup!$A$9:$A$3000,0)),0)</f>
        <v>0</v>
      </c>
      <c r="L329" s="204">
        <f t="shared" si="16"/>
        <v>0</v>
      </c>
      <c r="O329" s="182">
        <f t="shared" si="17"/>
        <v>0</v>
      </c>
    </row>
    <row r="330" spans="1:15" hidden="1" x14ac:dyDescent="0.2">
      <c r="A330" s="182">
        <f>+'09'!A23</f>
        <v>0</v>
      </c>
      <c r="C330" s="182" t="str">
        <f>IFERROR(LEFT(IFERROR(INDEX(Sheet5!$C$2:$C$1300,MATCH($A330,Sheet5!$A$2:$A$1300,0)),"-"),FIND(",",IFERROR(INDEX(Sheet5!$C$2:$C$1300,MATCH($A330,Sheet5!$A$2:$A$1300,0)),"-"),1)-1),IFERROR(INDEX(Sheet5!$C$2:$C$1300,MATCH($A330,Sheet5!$A$2:$A$1300,0)),"-"))</f>
        <v>-</v>
      </c>
      <c r="D330" s="204">
        <f>IFERROR(INDEX(Lookup!$BG$9:$BG$3000,MATCH($A330,Lookup!$A$9:$A$3000,0)),0)</f>
        <v>0</v>
      </c>
      <c r="E330" s="204">
        <f>IFERROR(INDEX(Lookup!$BF$9:$BF$3000,MATCH($A330,Lookup!$A$9:$A$3000,0)),0)</f>
        <v>0</v>
      </c>
      <c r="F330" s="204">
        <f>IFERROR(INDEX(Lookup!$BE$9:$BE$3000,MATCH($A330,Lookup!$A$9:$A$3000,0)),0)</f>
        <v>0</v>
      </c>
      <c r="G330" s="205"/>
      <c r="H330" s="205"/>
      <c r="I330" s="204">
        <f>IFERROR(INDEX(Lookup!$BJ$9:$BJ$3000,MATCH($A330,Lookup!$A$9:$A$3000,0)),0)</f>
        <v>0</v>
      </c>
      <c r="J330" s="204">
        <f>IFERROR(INDEX(Lookup!$BI$9:$BI$3000,MATCH($A330,Lookup!$A$9:$A$3000,0)),0)</f>
        <v>0</v>
      </c>
      <c r="K330" s="204">
        <f>IFERROR(INDEX(Lookup!$BH$9:$BH$3000,MATCH($A330,Lookup!$A$9:$A$3000,0)),0)</f>
        <v>0</v>
      </c>
      <c r="L330" s="204">
        <f t="shared" si="16"/>
        <v>0</v>
      </c>
      <c r="O330" s="182">
        <f t="shared" si="17"/>
        <v>0</v>
      </c>
    </row>
    <row r="331" spans="1:15" hidden="1" x14ac:dyDescent="0.2">
      <c r="A331" s="182">
        <f>+'09'!A24</f>
        <v>0</v>
      </c>
      <c r="C331" s="182" t="str">
        <f>IFERROR(LEFT(IFERROR(INDEX(Sheet5!$C$2:$C$1300,MATCH($A331,Sheet5!$A$2:$A$1300,0)),"-"),FIND(",",IFERROR(INDEX(Sheet5!$C$2:$C$1300,MATCH($A331,Sheet5!$A$2:$A$1300,0)),"-"),1)-1),IFERROR(INDEX(Sheet5!$C$2:$C$1300,MATCH($A331,Sheet5!$A$2:$A$1300,0)),"-"))</f>
        <v>-</v>
      </c>
      <c r="D331" s="204">
        <f>IFERROR(INDEX(Lookup!$BG$9:$BG$3000,MATCH($A331,Lookup!$A$9:$A$3000,0)),0)</f>
        <v>0</v>
      </c>
      <c r="E331" s="204">
        <f>IFERROR(INDEX(Lookup!$BF$9:$BF$3000,MATCH($A331,Lookup!$A$9:$A$3000,0)),0)</f>
        <v>0</v>
      </c>
      <c r="F331" s="204">
        <f>IFERROR(INDEX(Lookup!$BE$9:$BE$3000,MATCH($A331,Lookup!$A$9:$A$3000,0)),0)</f>
        <v>0</v>
      </c>
      <c r="G331" s="205"/>
      <c r="H331" s="205"/>
      <c r="I331" s="204">
        <f>IFERROR(INDEX(Lookup!$BJ$9:$BJ$3000,MATCH($A331,Lookup!$A$9:$A$3000,0)),0)</f>
        <v>0</v>
      </c>
      <c r="J331" s="204">
        <f>IFERROR(INDEX(Lookup!$BI$9:$BI$3000,MATCH($A331,Lookup!$A$9:$A$3000,0)),0)</f>
        <v>0</v>
      </c>
      <c r="K331" s="204">
        <f>IFERROR(INDEX(Lookup!$BH$9:$BH$3000,MATCH($A331,Lookup!$A$9:$A$3000,0)),0)</f>
        <v>0</v>
      </c>
      <c r="L331" s="204">
        <f t="shared" si="16"/>
        <v>0</v>
      </c>
      <c r="O331" s="182">
        <f t="shared" si="17"/>
        <v>0</v>
      </c>
    </row>
    <row r="332" spans="1:15" hidden="1" x14ac:dyDescent="0.2">
      <c r="A332" s="182">
        <f>+'09'!A25</f>
        <v>0</v>
      </c>
      <c r="C332" s="182" t="str">
        <f>IFERROR(LEFT(IFERROR(INDEX(Sheet5!$C$2:$C$1300,MATCH($A332,Sheet5!$A$2:$A$1300,0)),"-"),FIND(",",IFERROR(INDEX(Sheet5!$C$2:$C$1300,MATCH($A332,Sheet5!$A$2:$A$1300,0)),"-"),1)-1),IFERROR(INDEX(Sheet5!$C$2:$C$1300,MATCH($A332,Sheet5!$A$2:$A$1300,0)),"-"))</f>
        <v>-</v>
      </c>
      <c r="D332" s="204">
        <f>IFERROR(INDEX(Lookup!$BG$9:$BG$3000,MATCH($A332,Lookup!$A$9:$A$3000,0)),0)</f>
        <v>0</v>
      </c>
      <c r="E332" s="204">
        <f>IFERROR(INDEX(Lookup!$BF$9:$BF$3000,MATCH($A332,Lookup!$A$9:$A$3000,0)),0)</f>
        <v>0</v>
      </c>
      <c r="F332" s="204">
        <f>IFERROR(INDEX(Lookup!$BE$9:$BE$3000,MATCH($A332,Lookup!$A$9:$A$3000,0)),0)</f>
        <v>0</v>
      </c>
      <c r="G332" s="205"/>
      <c r="H332" s="205"/>
      <c r="I332" s="204">
        <f>IFERROR(INDEX(Lookup!$BJ$9:$BJ$3000,MATCH($A332,Lookup!$A$9:$A$3000,0)),0)</f>
        <v>0</v>
      </c>
      <c r="J332" s="204">
        <f>IFERROR(INDEX(Lookup!$BI$9:$BI$3000,MATCH($A332,Lookup!$A$9:$A$3000,0)),0)</f>
        <v>0</v>
      </c>
      <c r="K332" s="204">
        <f>IFERROR(INDEX(Lookup!$BH$9:$BH$3000,MATCH($A332,Lookup!$A$9:$A$3000,0)),0)</f>
        <v>0</v>
      </c>
      <c r="L332" s="204">
        <f t="shared" si="16"/>
        <v>0</v>
      </c>
      <c r="O332" s="182">
        <f t="shared" si="17"/>
        <v>0</v>
      </c>
    </row>
    <row r="333" spans="1:15" hidden="1" x14ac:dyDescent="0.2">
      <c r="A333" s="182">
        <f>+'09'!A26</f>
        <v>0</v>
      </c>
      <c r="C333" s="182" t="str">
        <f>IFERROR(LEFT(IFERROR(INDEX(Sheet5!$C$2:$C$1300,MATCH($A333,Sheet5!$A$2:$A$1300,0)),"-"),FIND(",",IFERROR(INDEX(Sheet5!$C$2:$C$1300,MATCH($A333,Sheet5!$A$2:$A$1300,0)),"-"),1)-1),IFERROR(INDEX(Sheet5!$C$2:$C$1300,MATCH($A333,Sheet5!$A$2:$A$1300,0)),"-"))</f>
        <v>-</v>
      </c>
      <c r="D333" s="204">
        <f>IFERROR(INDEX(Lookup!$BG$9:$BG$3000,MATCH($A333,Lookup!$A$9:$A$3000,0)),0)</f>
        <v>0</v>
      </c>
      <c r="E333" s="204">
        <f>IFERROR(INDEX(Lookup!$BF$9:$BF$3000,MATCH($A333,Lookup!$A$9:$A$3000,0)),0)</f>
        <v>0</v>
      </c>
      <c r="F333" s="204">
        <f>IFERROR(INDEX(Lookup!$BE$9:$BE$3000,MATCH($A333,Lookup!$A$9:$A$3000,0)),0)</f>
        <v>0</v>
      </c>
      <c r="G333" s="205"/>
      <c r="H333" s="205"/>
      <c r="I333" s="204">
        <f>IFERROR(INDEX(Lookup!$BJ$9:$BJ$3000,MATCH($A333,Lookup!$A$9:$A$3000,0)),0)</f>
        <v>0</v>
      </c>
      <c r="J333" s="204">
        <f>IFERROR(INDEX(Lookup!$BI$9:$BI$3000,MATCH($A333,Lookup!$A$9:$A$3000,0)),0)</f>
        <v>0</v>
      </c>
      <c r="K333" s="204">
        <f>IFERROR(INDEX(Lookup!$BH$9:$BH$3000,MATCH($A333,Lookup!$A$9:$A$3000,0)),0)</f>
        <v>0</v>
      </c>
      <c r="L333" s="204">
        <f t="shared" si="16"/>
        <v>0</v>
      </c>
      <c r="O333" s="182">
        <f t="shared" si="17"/>
        <v>0</v>
      </c>
    </row>
    <row r="334" spans="1:15" hidden="1" x14ac:dyDescent="0.2">
      <c r="A334" s="182">
        <f>+'09'!A27</f>
        <v>0</v>
      </c>
      <c r="C334" s="182" t="str">
        <f>IFERROR(LEFT(IFERROR(INDEX(Sheet5!$C$2:$C$1300,MATCH($A334,Sheet5!$A$2:$A$1300,0)),"-"),FIND(",",IFERROR(INDEX(Sheet5!$C$2:$C$1300,MATCH($A334,Sheet5!$A$2:$A$1300,0)),"-"),1)-1),IFERROR(INDEX(Sheet5!$C$2:$C$1300,MATCH($A334,Sheet5!$A$2:$A$1300,0)),"-"))</f>
        <v>-</v>
      </c>
      <c r="D334" s="204">
        <f>IFERROR(INDEX(Lookup!$BG$9:$BG$3000,MATCH($A334,Lookup!$A$9:$A$3000,0)),0)</f>
        <v>0</v>
      </c>
      <c r="E334" s="204">
        <f>IFERROR(INDEX(Lookup!$BF$9:$BF$3000,MATCH($A334,Lookup!$A$9:$A$3000,0)),0)</f>
        <v>0</v>
      </c>
      <c r="F334" s="204">
        <f>IFERROR(INDEX(Lookup!$BE$9:$BE$3000,MATCH($A334,Lookup!$A$9:$A$3000,0)),0)</f>
        <v>0</v>
      </c>
      <c r="G334" s="205"/>
      <c r="H334" s="205"/>
      <c r="I334" s="204">
        <f>IFERROR(INDEX(Lookup!$BJ$9:$BJ$3000,MATCH($A334,Lookup!$A$9:$A$3000,0)),0)</f>
        <v>0</v>
      </c>
      <c r="J334" s="204">
        <f>IFERROR(INDEX(Lookup!$BI$9:$BI$3000,MATCH($A334,Lookup!$A$9:$A$3000,0)),0)</f>
        <v>0</v>
      </c>
      <c r="K334" s="204">
        <f>IFERROR(INDEX(Lookup!$BH$9:$BH$3000,MATCH($A334,Lookup!$A$9:$A$3000,0)),0)</f>
        <v>0</v>
      </c>
      <c r="L334" s="204">
        <f t="shared" si="16"/>
        <v>0</v>
      </c>
      <c r="O334" s="182">
        <f t="shared" si="17"/>
        <v>0</v>
      </c>
    </row>
    <row r="335" spans="1:15" hidden="1" x14ac:dyDescent="0.2">
      <c r="A335" s="182">
        <f>+'09'!A28</f>
        <v>0</v>
      </c>
      <c r="C335" s="182" t="str">
        <f>IFERROR(LEFT(IFERROR(INDEX(Sheet5!$C$2:$C$1300,MATCH($A335,Sheet5!$A$2:$A$1300,0)),"-"),FIND(",",IFERROR(INDEX(Sheet5!$C$2:$C$1300,MATCH($A335,Sheet5!$A$2:$A$1300,0)),"-"),1)-1),IFERROR(INDEX(Sheet5!$C$2:$C$1300,MATCH($A335,Sheet5!$A$2:$A$1300,0)),"-"))</f>
        <v>-</v>
      </c>
      <c r="D335" s="204">
        <f>IFERROR(INDEX(Lookup!$BG$9:$BG$3000,MATCH($A335,Lookup!$A$9:$A$3000,0)),0)</f>
        <v>0</v>
      </c>
      <c r="E335" s="204">
        <f>IFERROR(INDEX(Lookup!$BF$9:$BF$3000,MATCH($A335,Lookup!$A$9:$A$3000,0)),0)</f>
        <v>0</v>
      </c>
      <c r="F335" s="204">
        <f>IFERROR(INDEX(Lookup!$BE$9:$BE$3000,MATCH($A335,Lookup!$A$9:$A$3000,0)),0)</f>
        <v>0</v>
      </c>
      <c r="G335" s="205"/>
      <c r="H335" s="205"/>
      <c r="I335" s="204">
        <f>IFERROR(INDEX(Lookup!$BJ$9:$BJ$3000,MATCH($A335,Lookup!$A$9:$A$3000,0)),0)</f>
        <v>0</v>
      </c>
      <c r="J335" s="204">
        <f>IFERROR(INDEX(Lookup!$BI$9:$BI$3000,MATCH($A335,Lookup!$A$9:$A$3000,0)),0)</f>
        <v>0</v>
      </c>
      <c r="K335" s="204">
        <f>IFERROR(INDEX(Lookup!$BH$9:$BH$3000,MATCH($A335,Lookup!$A$9:$A$3000,0)),0)</f>
        <v>0</v>
      </c>
      <c r="L335" s="204">
        <f t="shared" si="16"/>
        <v>0</v>
      </c>
      <c r="O335" s="182">
        <f t="shared" si="17"/>
        <v>0</v>
      </c>
    </row>
    <row r="336" spans="1:15" hidden="1" x14ac:dyDescent="0.2">
      <c r="A336" s="182">
        <f>+'09'!A29</f>
        <v>0</v>
      </c>
      <c r="C336" s="182" t="str">
        <f>IFERROR(LEFT(IFERROR(INDEX(Sheet5!$C$2:$C$1300,MATCH($A336,Sheet5!$A$2:$A$1300,0)),"-"),FIND(",",IFERROR(INDEX(Sheet5!$C$2:$C$1300,MATCH($A336,Sheet5!$A$2:$A$1300,0)),"-"),1)-1),IFERROR(INDEX(Sheet5!$C$2:$C$1300,MATCH($A336,Sheet5!$A$2:$A$1300,0)),"-"))</f>
        <v>-</v>
      </c>
      <c r="D336" s="204">
        <f>IFERROR(INDEX(Lookup!$BG$9:$BG$3000,MATCH($A336,Lookup!$A$9:$A$3000,0)),0)</f>
        <v>0</v>
      </c>
      <c r="E336" s="204">
        <f>IFERROR(INDEX(Lookup!$BF$9:$BF$3000,MATCH($A336,Lookup!$A$9:$A$3000,0)),0)</f>
        <v>0</v>
      </c>
      <c r="F336" s="204">
        <f>IFERROR(INDEX(Lookup!$BE$9:$BE$3000,MATCH($A336,Lookup!$A$9:$A$3000,0)),0)</f>
        <v>0</v>
      </c>
      <c r="G336" s="205"/>
      <c r="H336" s="205"/>
      <c r="I336" s="204">
        <f>IFERROR(INDEX(Lookup!$BJ$9:$BJ$3000,MATCH($A336,Lookup!$A$9:$A$3000,0)),0)</f>
        <v>0</v>
      </c>
      <c r="J336" s="204">
        <f>IFERROR(INDEX(Lookup!$BI$9:$BI$3000,MATCH($A336,Lookup!$A$9:$A$3000,0)),0)</f>
        <v>0</v>
      </c>
      <c r="K336" s="204">
        <f>IFERROR(INDEX(Lookup!$BH$9:$BH$3000,MATCH($A336,Lookup!$A$9:$A$3000,0)),0)</f>
        <v>0</v>
      </c>
      <c r="L336" s="204">
        <f t="shared" si="16"/>
        <v>0</v>
      </c>
      <c r="O336" s="182">
        <f t="shared" si="17"/>
        <v>0</v>
      </c>
    </row>
    <row r="337" spans="1:15" hidden="1" x14ac:dyDescent="0.2">
      <c r="A337" s="182">
        <f>+'09'!A30</f>
        <v>0</v>
      </c>
      <c r="C337" s="182" t="str">
        <f>IFERROR(LEFT(IFERROR(INDEX(Sheet5!$C$2:$C$1300,MATCH($A337,Sheet5!$A$2:$A$1300,0)),"-"),FIND(",",IFERROR(INDEX(Sheet5!$C$2:$C$1300,MATCH($A337,Sheet5!$A$2:$A$1300,0)),"-"),1)-1),IFERROR(INDEX(Sheet5!$C$2:$C$1300,MATCH($A337,Sheet5!$A$2:$A$1300,0)),"-"))</f>
        <v>-</v>
      </c>
      <c r="D337" s="204">
        <f>IFERROR(INDEX(Lookup!$BG$9:$BG$3000,MATCH($A337,Lookup!$A$9:$A$3000,0)),0)</f>
        <v>0</v>
      </c>
      <c r="E337" s="204">
        <f>IFERROR(INDEX(Lookup!$BF$9:$BF$3000,MATCH($A337,Lookup!$A$9:$A$3000,0)),0)</f>
        <v>0</v>
      </c>
      <c r="F337" s="204">
        <f>IFERROR(INDEX(Lookup!$BE$9:$BE$3000,MATCH($A337,Lookup!$A$9:$A$3000,0)),0)</f>
        <v>0</v>
      </c>
      <c r="G337" s="205"/>
      <c r="H337" s="205"/>
      <c r="I337" s="204">
        <f>IFERROR(INDEX(Lookup!$BJ$9:$BJ$3000,MATCH($A337,Lookup!$A$9:$A$3000,0)),0)</f>
        <v>0</v>
      </c>
      <c r="J337" s="204">
        <f>IFERROR(INDEX(Lookup!$BI$9:$BI$3000,MATCH($A337,Lookup!$A$9:$A$3000,0)),0)</f>
        <v>0</v>
      </c>
      <c r="K337" s="204">
        <f>IFERROR(INDEX(Lookup!$BH$9:$BH$3000,MATCH($A337,Lookup!$A$9:$A$3000,0)),0)</f>
        <v>0</v>
      </c>
      <c r="L337" s="204">
        <f t="shared" si="16"/>
        <v>0</v>
      </c>
      <c r="O337" s="182">
        <f t="shared" si="17"/>
        <v>0</v>
      </c>
    </row>
    <row r="338" spans="1:15" hidden="1" x14ac:dyDescent="0.2">
      <c r="A338" s="182">
        <f>+'09'!A31</f>
        <v>0</v>
      </c>
      <c r="C338" s="182" t="str">
        <f>IFERROR(LEFT(IFERROR(INDEX(Sheet5!$C$2:$C$1300,MATCH($A338,Sheet5!$A$2:$A$1300,0)),"-"),FIND(",",IFERROR(INDEX(Sheet5!$C$2:$C$1300,MATCH($A338,Sheet5!$A$2:$A$1300,0)),"-"),1)-1),IFERROR(INDEX(Sheet5!$C$2:$C$1300,MATCH($A338,Sheet5!$A$2:$A$1300,0)),"-"))</f>
        <v>-</v>
      </c>
      <c r="D338" s="204">
        <f>IFERROR(INDEX(Lookup!$BG$9:$BG$3000,MATCH($A338,Lookup!$A$9:$A$3000,0)),0)</f>
        <v>0</v>
      </c>
      <c r="E338" s="204">
        <f>IFERROR(INDEX(Lookup!$BF$9:$BF$3000,MATCH($A338,Lookup!$A$9:$A$3000,0)),0)</f>
        <v>0</v>
      </c>
      <c r="F338" s="204">
        <f>IFERROR(INDEX(Lookup!$BE$9:$BE$3000,MATCH($A338,Lookup!$A$9:$A$3000,0)),0)</f>
        <v>0</v>
      </c>
      <c r="G338" s="205"/>
      <c r="H338" s="205"/>
      <c r="I338" s="204">
        <f>IFERROR(INDEX(Lookup!$BJ$9:$BJ$3000,MATCH($A338,Lookup!$A$9:$A$3000,0)),0)</f>
        <v>0</v>
      </c>
      <c r="J338" s="204">
        <f>IFERROR(INDEX(Lookup!$BI$9:$BI$3000,MATCH($A338,Lookup!$A$9:$A$3000,0)),0)</f>
        <v>0</v>
      </c>
      <c r="K338" s="204">
        <f>IFERROR(INDEX(Lookup!$BH$9:$BH$3000,MATCH($A338,Lookup!$A$9:$A$3000,0)),0)</f>
        <v>0</v>
      </c>
      <c r="L338" s="204">
        <f t="shared" si="16"/>
        <v>0</v>
      </c>
      <c r="O338" s="182">
        <f t="shared" si="17"/>
        <v>0</v>
      </c>
    </row>
    <row r="339" spans="1:15" hidden="1" x14ac:dyDescent="0.2">
      <c r="A339" s="182">
        <f>+'09'!A32</f>
        <v>0</v>
      </c>
      <c r="C339" s="182" t="str">
        <f>IFERROR(LEFT(IFERROR(INDEX(Sheet5!$C$2:$C$1300,MATCH($A339,Sheet5!$A$2:$A$1300,0)),"-"),FIND(",",IFERROR(INDEX(Sheet5!$C$2:$C$1300,MATCH($A339,Sheet5!$A$2:$A$1300,0)),"-"),1)-1),IFERROR(INDEX(Sheet5!$C$2:$C$1300,MATCH($A339,Sheet5!$A$2:$A$1300,0)),"-"))</f>
        <v>-</v>
      </c>
      <c r="D339" s="204">
        <f>IFERROR(INDEX(Lookup!$BG$9:$BG$3000,MATCH($A339,Lookup!$A$9:$A$3000,0)),0)</f>
        <v>0</v>
      </c>
      <c r="E339" s="204">
        <f>IFERROR(INDEX(Lookup!$BF$9:$BF$3000,MATCH($A339,Lookup!$A$9:$A$3000,0)),0)</f>
        <v>0</v>
      </c>
      <c r="F339" s="204">
        <f>IFERROR(INDEX(Lookup!$BE$9:$BE$3000,MATCH($A339,Lookup!$A$9:$A$3000,0)),0)</f>
        <v>0</v>
      </c>
      <c r="G339" s="205"/>
      <c r="H339" s="205"/>
      <c r="I339" s="204">
        <f>IFERROR(INDEX(Lookup!$BJ$9:$BJ$3000,MATCH($A339,Lookup!$A$9:$A$3000,0)),0)</f>
        <v>0</v>
      </c>
      <c r="J339" s="204">
        <f>IFERROR(INDEX(Lookup!$BI$9:$BI$3000,MATCH($A339,Lookup!$A$9:$A$3000,0)),0)</f>
        <v>0</v>
      </c>
      <c r="K339" s="204">
        <f>IFERROR(INDEX(Lookup!$BH$9:$BH$3000,MATCH($A339,Lookup!$A$9:$A$3000,0)),0)</f>
        <v>0</v>
      </c>
      <c r="L339" s="204">
        <f t="shared" si="16"/>
        <v>0</v>
      </c>
      <c r="O339" s="182">
        <f t="shared" si="17"/>
        <v>0</v>
      </c>
    </row>
    <row r="340" spans="1:15" hidden="1" x14ac:dyDescent="0.2">
      <c r="A340" s="182">
        <f>+'09'!A33</f>
        <v>0</v>
      </c>
      <c r="C340" s="182" t="str">
        <f>IFERROR(LEFT(IFERROR(INDEX(Sheet5!$C$2:$C$1300,MATCH($A340,Sheet5!$A$2:$A$1300,0)),"-"),FIND(",",IFERROR(INDEX(Sheet5!$C$2:$C$1300,MATCH($A340,Sheet5!$A$2:$A$1300,0)),"-"),1)-1),IFERROR(INDEX(Sheet5!$C$2:$C$1300,MATCH($A340,Sheet5!$A$2:$A$1300,0)),"-"))</f>
        <v>-</v>
      </c>
      <c r="D340" s="204">
        <f>IFERROR(INDEX(Lookup!$BG$9:$BG$3000,MATCH($A340,Lookup!$A$9:$A$3000,0)),0)</f>
        <v>0</v>
      </c>
      <c r="E340" s="204">
        <f>IFERROR(INDEX(Lookup!$BF$9:$BF$3000,MATCH($A340,Lookup!$A$9:$A$3000,0)),0)</f>
        <v>0</v>
      </c>
      <c r="F340" s="204">
        <f>IFERROR(INDEX(Lookup!$BE$9:$BE$3000,MATCH($A340,Lookup!$A$9:$A$3000,0)),0)</f>
        <v>0</v>
      </c>
      <c r="G340" s="205"/>
      <c r="H340" s="205"/>
      <c r="I340" s="204">
        <f>IFERROR(INDEX(Lookup!$BJ$9:$BJ$3000,MATCH($A340,Lookup!$A$9:$A$3000,0)),0)</f>
        <v>0</v>
      </c>
      <c r="J340" s="204">
        <f>IFERROR(INDEX(Lookup!$BI$9:$BI$3000,MATCH($A340,Lookup!$A$9:$A$3000,0)),0)</f>
        <v>0</v>
      </c>
      <c r="K340" s="204">
        <f>IFERROR(INDEX(Lookup!$BH$9:$BH$3000,MATCH($A340,Lookup!$A$9:$A$3000,0)),0)</f>
        <v>0</v>
      </c>
      <c r="L340" s="204">
        <f t="shared" si="16"/>
        <v>0</v>
      </c>
      <c r="O340" s="182">
        <f t="shared" si="17"/>
        <v>0</v>
      </c>
    </row>
    <row r="341" spans="1:15" hidden="1" x14ac:dyDescent="0.2">
      <c r="A341" s="182">
        <f>+'09'!A34</f>
        <v>0</v>
      </c>
      <c r="C341" s="182" t="str">
        <f>IFERROR(LEFT(IFERROR(INDEX(Sheet5!$C$2:$C$1300,MATCH($A341,Sheet5!$A$2:$A$1300,0)),"-"),FIND(",",IFERROR(INDEX(Sheet5!$C$2:$C$1300,MATCH($A341,Sheet5!$A$2:$A$1300,0)),"-"),1)-1),IFERROR(INDEX(Sheet5!$C$2:$C$1300,MATCH($A341,Sheet5!$A$2:$A$1300,0)),"-"))</f>
        <v>-</v>
      </c>
      <c r="D341" s="204">
        <f>IFERROR(INDEX(Lookup!$BG$9:$BG$3000,MATCH($A341,Lookup!$A$9:$A$3000,0)),0)</f>
        <v>0</v>
      </c>
      <c r="E341" s="204">
        <f>IFERROR(INDEX(Lookup!$BF$9:$BF$3000,MATCH($A341,Lookup!$A$9:$A$3000,0)),0)</f>
        <v>0</v>
      </c>
      <c r="F341" s="204">
        <f>IFERROR(INDEX(Lookup!$BE$9:$BE$3000,MATCH($A341,Lookup!$A$9:$A$3000,0)),0)</f>
        <v>0</v>
      </c>
      <c r="G341" s="205"/>
      <c r="H341" s="205"/>
      <c r="I341" s="204">
        <f>IFERROR(INDEX(Lookup!$BJ$9:$BJ$3000,MATCH($A341,Lookup!$A$9:$A$3000,0)),0)</f>
        <v>0</v>
      </c>
      <c r="J341" s="204">
        <f>IFERROR(INDEX(Lookup!$BI$9:$BI$3000,MATCH($A341,Lookup!$A$9:$A$3000,0)),0)</f>
        <v>0</v>
      </c>
      <c r="K341" s="204">
        <f>IFERROR(INDEX(Lookup!$BH$9:$BH$3000,MATCH($A341,Lookup!$A$9:$A$3000,0)),0)</f>
        <v>0</v>
      </c>
      <c r="L341" s="204">
        <f t="shared" si="16"/>
        <v>0</v>
      </c>
      <c r="O341" s="182">
        <f t="shared" si="17"/>
        <v>0</v>
      </c>
    </row>
    <row r="342" spans="1:15" hidden="1" x14ac:dyDescent="0.2">
      <c r="A342" s="182">
        <f>+'09'!A35</f>
        <v>0</v>
      </c>
      <c r="C342" s="182" t="str">
        <f>IFERROR(LEFT(IFERROR(INDEX(Sheet5!$C$2:$C$1300,MATCH($A342,Sheet5!$A$2:$A$1300,0)),"-"),FIND(",",IFERROR(INDEX(Sheet5!$C$2:$C$1300,MATCH($A342,Sheet5!$A$2:$A$1300,0)),"-"),1)-1),IFERROR(INDEX(Sheet5!$C$2:$C$1300,MATCH($A342,Sheet5!$A$2:$A$1300,0)),"-"))</f>
        <v>-</v>
      </c>
      <c r="D342" s="204">
        <f>IFERROR(INDEX(Lookup!$BG$9:$BG$3000,MATCH($A342,Lookup!$A$9:$A$3000,0)),0)</f>
        <v>0</v>
      </c>
      <c r="E342" s="204">
        <f>IFERROR(INDEX(Lookup!$BF$9:$BF$3000,MATCH($A342,Lookup!$A$9:$A$3000,0)),0)</f>
        <v>0</v>
      </c>
      <c r="F342" s="204">
        <f>IFERROR(INDEX(Lookup!$BE$9:$BE$3000,MATCH($A342,Lookup!$A$9:$A$3000,0)),0)</f>
        <v>0</v>
      </c>
      <c r="G342" s="205"/>
      <c r="H342" s="205"/>
      <c r="I342" s="204">
        <f>IFERROR(INDEX(Lookup!$BJ$9:$BJ$3000,MATCH($A342,Lookup!$A$9:$A$3000,0)),0)</f>
        <v>0</v>
      </c>
      <c r="J342" s="204">
        <f>IFERROR(INDEX(Lookup!$BI$9:$BI$3000,MATCH($A342,Lookup!$A$9:$A$3000,0)),0)</f>
        <v>0</v>
      </c>
      <c r="K342" s="204">
        <f>IFERROR(INDEX(Lookup!$BH$9:$BH$3000,MATCH($A342,Lookup!$A$9:$A$3000,0)),0)</f>
        <v>0</v>
      </c>
      <c r="L342" s="204">
        <f t="shared" si="16"/>
        <v>0</v>
      </c>
      <c r="O342" s="182">
        <f t="shared" si="17"/>
        <v>0</v>
      </c>
    </row>
    <row r="343" spans="1:15" hidden="1" x14ac:dyDescent="0.2">
      <c r="A343" s="182">
        <f>+'09'!A36</f>
        <v>0</v>
      </c>
      <c r="C343" s="182" t="str">
        <f>IFERROR(LEFT(IFERROR(INDEX(Sheet5!$C$2:$C$1300,MATCH($A343,Sheet5!$A$2:$A$1300,0)),"-"),FIND(",",IFERROR(INDEX(Sheet5!$C$2:$C$1300,MATCH($A343,Sheet5!$A$2:$A$1300,0)),"-"),1)-1),IFERROR(INDEX(Sheet5!$C$2:$C$1300,MATCH($A343,Sheet5!$A$2:$A$1300,0)),"-"))</f>
        <v>-</v>
      </c>
      <c r="D343" s="204">
        <f>IFERROR(INDEX(Lookup!$BG$9:$BG$3000,MATCH($A343,Lookup!$A$9:$A$3000,0)),0)</f>
        <v>0</v>
      </c>
      <c r="E343" s="204">
        <f>IFERROR(INDEX(Lookup!$BF$9:$BF$3000,MATCH($A343,Lookup!$A$9:$A$3000,0)),0)</f>
        <v>0</v>
      </c>
      <c r="F343" s="204">
        <f>IFERROR(INDEX(Lookup!$BE$9:$BE$3000,MATCH($A343,Lookup!$A$9:$A$3000,0)),0)</f>
        <v>0</v>
      </c>
      <c r="G343" s="205"/>
      <c r="H343" s="205"/>
      <c r="I343" s="204">
        <f>IFERROR(INDEX(Lookup!$BJ$9:$BJ$3000,MATCH($A343,Lookup!$A$9:$A$3000,0)),0)</f>
        <v>0</v>
      </c>
      <c r="J343" s="204">
        <f>IFERROR(INDEX(Lookup!$BI$9:$BI$3000,MATCH($A343,Lookup!$A$9:$A$3000,0)),0)</f>
        <v>0</v>
      </c>
      <c r="K343" s="204">
        <f>IFERROR(INDEX(Lookup!$BH$9:$BH$3000,MATCH($A343,Lookup!$A$9:$A$3000,0)),0)</f>
        <v>0</v>
      </c>
      <c r="L343" s="204">
        <f t="shared" si="16"/>
        <v>0</v>
      </c>
      <c r="O343" s="182">
        <f t="shared" si="17"/>
        <v>0</v>
      </c>
    </row>
    <row r="344" spans="1:15" hidden="1" x14ac:dyDescent="0.2">
      <c r="A344" s="182">
        <f>+'09'!A37</f>
        <v>0</v>
      </c>
      <c r="C344" s="182" t="str">
        <f>IFERROR(LEFT(IFERROR(INDEX(Sheet5!$C$2:$C$1300,MATCH($A344,Sheet5!$A$2:$A$1300,0)),"-"),FIND(",",IFERROR(INDEX(Sheet5!$C$2:$C$1300,MATCH($A344,Sheet5!$A$2:$A$1300,0)),"-"),1)-1),IFERROR(INDEX(Sheet5!$C$2:$C$1300,MATCH($A344,Sheet5!$A$2:$A$1300,0)),"-"))</f>
        <v>-</v>
      </c>
      <c r="D344" s="204">
        <f>IFERROR(INDEX(Lookup!$BG$9:$BG$3000,MATCH($A344,Lookup!$A$9:$A$3000,0)),0)</f>
        <v>0</v>
      </c>
      <c r="E344" s="204">
        <f>IFERROR(INDEX(Lookup!$BF$9:$BF$3000,MATCH($A344,Lookup!$A$9:$A$3000,0)),0)</f>
        <v>0</v>
      </c>
      <c r="F344" s="204">
        <f>IFERROR(INDEX(Lookup!$BE$9:$BE$3000,MATCH($A344,Lookup!$A$9:$A$3000,0)),0)</f>
        <v>0</v>
      </c>
      <c r="G344" s="205"/>
      <c r="H344" s="205"/>
      <c r="I344" s="204">
        <f>IFERROR(INDEX(Lookup!$BJ$9:$BJ$3000,MATCH($A344,Lookup!$A$9:$A$3000,0)),0)</f>
        <v>0</v>
      </c>
      <c r="J344" s="204">
        <f>IFERROR(INDEX(Lookup!$BI$9:$BI$3000,MATCH($A344,Lookup!$A$9:$A$3000,0)),0)</f>
        <v>0</v>
      </c>
      <c r="K344" s="204">
        <f>IFERROR(INDEX(Lookup!$BH$9:$BH$3000,MATCH($A344,Lookup!$A$9:$A$3000,0)),0)</f>
        <v>0</v>
      </c>
      <c r="L344" s="204">
        <f t="shared" si="16"/>
        <v>0</v>
      </c>
      <c r="O344" s="182">
        <f t="shared" si="17"/>
        <v>0</v>
      </c>
    </row>
    <row r="345" spans="1:15" hidden="1" x14ac:dyDescent="0.2">
      <c r="A345" s="182">
        <f>+'09'!A38</f>
        <v>0</v>
      </c>
      <c r="C345" s="182" t="str">
        <f>IFERROR(LEFT(IFERROR(INDEX(Sheet5!$C$2:$C$1300,MATCH($A345,Sheet5!$A$2:$A$1300,0)),"-"),FIND(",",IFERROR(INDEX(Sheet5!$C$2:$C$1300,MATCH($A345,Sheet5!$A$2:$A$1300,0)),"-"),1)-1),IFERROR(INDEX(Sheet5!$C$2:$C$1300,MATCH($A345,Sheet5!$A$2:$A$1300,0)),"-"))</f>
        <v>-</v>
      </c>
      <c r="D345" s="204">
        <f>IFERROR(INDEX(Lookup!$BG$9:$BG$3000,MATCH($A345,Lookup!$A$9:$A$3000,0)),0)</f>
        <v>0</v>
      </c>
      <c r="E345" s="204">
        <f>IFERROR(INDEX(Lookup!$BF$9:$BF$3000,MATCH($A345,Lookup!$A$9:$A$3000,0)),0)</f>
        <v>0</v>
      </c>
      <c r="F345" s="204">
        <f>IFERROR(INDEX(Lookup!$BE$9:$BE$3000,MATCH($A345,Lookup!$A$9:$A$3000,0)),0)</f>
        <v>0</v>
      </c>
      <c r="G345" s="205"/>
      <c r="H345" s="205"/>
      <c r="I345" s="204">
        <f>IFERROR(INDEX(Lookup!$BJ$9:$BJ$3000,MATCH($A345,Lookup!$A$9:$A$3000,0)),0)</f>
        <v>0</v>
      </c>
      <c r="J345" s="204">
        <f>IFERROR(INDEX(Lookup!$BI$9:$BI$3000,MATCH($A345,Lookup!$A$9:$A$3000,0)),0)</f>
        <v>0</v>
      </c>
      <c r="K345" s="204">
        <f>IFERROR(INDEX(Lookup!$BH$9:$BH$3000,MATCH($A345,Lookup!$A$9:$A$3000,0)),0)</f>
        <v>0</v>
      </c>
      <c r="L345" s="204">
        <f t="shared" si="16"/>
        <v>0</v>
      </c>
      <c r="O345" s="182">
        <f t="shared" si="17"/>
        <v>0</v>
      </c>
    </row>
    <row r="346" spans="1:15" hidden="1" x14ac:dyDescent="0.2">
      <c r="A346" s="182">
        <f>+'09'!A39</f>
        <v>0</v>
      </c>
      <c r="C346" s="182" t="str">
        <f>IFERROR(LEFT(IFERROR(INDEX(Sheet5!$C$2:$C$1300,MATCH($A346,Sheet5!$A$2:$A$1300,0)),"-"),FIND(",",IFERROR(INDEX(Sheet5!$C$2:$C$1300,MATCH($A346,Sheet5!$A$2:$A$1300,0)),"-"),1)-1),IFERROR(INDEX(Sheet5!$C$2:$C$1300,MATCH($A346,Sheet5!$A$2:$A$1300,0)),"-"))</f>
        <v>-</v>
      </c>
      <c r="D346" s="204">
        <f>IFERROR(INDEX(Lookup!$BG$9:$BG$3000,MATCH($A346,Lookup!$A$9:$A$3000,0)),0)</f>
        <v>0</v>
      </c>
      <c r="E346" s="204">
        <f>IFERROR(INDEX(Lookup!$BF$9:$BF$3000,MATCH($A346,Lookup!$A$9:$A$3000,0)),0)</f>
        <v>0</v>
      </c>
      <c r="F346" s="204">
        <f>IFERROR(INDEX(Lookup!$BE$9:$BE$3000,MATCH($A346,Lookup!$A$9:$A$3000,0)),0)</f>
        <v>0</v>
      </c>
      <c r="G346" s="205"/>
      <c r="H346" s="205"/>
      <c r="I346" s="204">
        <f>IFERROR(INDEX(Lookup!$BJ$9:$BJ$3000,MATCH($A346,Lookup!$A$9:$A$3000,0)),0)</f>
        <v>0</v>
      </c>
      <c r="J346" s="204">
        <f>IFERROR(INDEX(Lookup!$BI$9:$BI$3000,MATCH($A346,Lookup!$A$9:$A$3000,0)),0)</f>
        <v>0</v>
      </c>
      <c r="K346" s="204">
        <f>IFERROR(INDEX(Lookup!$BH$9:$BH$3000,MATCH($A346,Lookup!$A$9:$A$3000,0)),0)</f>
        <v>0</v>
      </c>
      <c r="L346" s="204">
        <f t="shared" si="16"/>
        <v>0</v>
      </c>
      <c r="O346" s="182">
        <f t="shared" si="17"/>
        <v>0</v>
      </c>
    </row>
    <row r="347" spans="1:15" hidden="1" x14ac:dyDescent="0.2">
      <c r="A347" s="182">
        <f>+'09'!A40</f>
        <v>0</v>
      </c>
      <c r="C347" s="182" t="str">
        <f>IFERROR(LEFT(IFERROR(INDEX(Sheet5!$C$2:$C$1300,MATCH($A347,Sheet5!$A$2:$A$1300,0)),"-"),FIND(",",IFERROR(INDEX(Sheet5!$C$2:$C$1300,MATCH($A347,Sheet5!$A$2:$A$1300,0)),"-"),1)-1),IFERROR(INDEX(Sheet5!$C$2:$C$1300,MATCH($A347,Sheet5!$A$2:$A$1300,0)),"-"))</f>
        <v>-</v>
      </c>
      <c r="D347" s="204">
        <f>IFERROR(INDEX(Lookup!$BG$9:$BG$3000,MATCH($A347,Lookup!$A$9:$A$3000,0)),0)</f>
        <v>0</v>
      </c>
      <c r="E347" s="204">
        <f>IFERROR(INDEX(Lookup!$BF$9:$BF$3000,MATCH($A347,Lookup!$A$9:$A$3000,0)),0)</f>
        <v>0</v>
      </c>
      <c r="F347" s="204">
        <f>IFERROR(INDEX(Lookup!$BE$9:$BE$3000,MATCH($A347,Lookup!$A$9:$A$3000,0)),0)</f>
        <v>0</v>
      </c>
      <c r="G347" s="205"/>
      <c r="H347" s="205"/>
      <c r="I347" s="204">
        <f>IFERROR(INDEX(Lookup!$BJ$9:$BJ$3000,MATCH($A347,Lookup!$A$9:$A$3000,0)),0)</f>
        <v>0</v>
      </c>
      <c r="J347" s="204">
        <f>IFERROR(INDEX(Lookup!$BI$9:$BI$3000,MATCH($A347,Lookup!$A$9:$A$3000,0)),0)</f>
        <v>0</v>
      </c>
      <c r="K347" s="204">
        <f>IFERROR(INDEX(Lookup!$BH$9:$BH$3000,MATCH($A347,Lookup!$A$9:$A$3000,0)),0)</f>
        <v>0</v>
      </c>
      <c r="L347" s="204">
        <f t="shared" si="16"/>
        <v>0</v>
      </c>
      <c r="O347" s="182">
        <f t="shared" si="17"/>
        <v>0</v>
      </c>
    </row>
    <row r="348" spans="1:15" hidden="1" x14ac:dyDescent="0.2">
      <c r="A348" s="182">
        <f>+'09'!A41</f>
        <v>0</v>
      </c>
      <c r="C348" s="182" t="str">
        <f>IFERROR(LEFT(IFERROR(INDEX(Sheet5!$C$2:$C$1300,MATCH($A348,Sheet5!$A$2:$A$1300,0)),"-"),FIND(",",IFERROR(INDEX(Sheet5!$C$2:$C$1300,MATCH($A348,Sheet5!$A$2:$A$1300,0)),"-"),1)-1),IFERROR(INDEX(Sheet5!$C$2:$C$1300,MATCH($A348,Sheet5!$A$2:$A$1300,0)),"-"))</f>
        <v>-</v>
      </c>
      <c r="D348" s="204">
        <f>IFERROR(INDEX(Lookup!$BG$9:$BG$3000,MATCH($A348,Lookup!$A$9:$A$3000,0)),0)</f>
        <v>0</v>
      </c>
      <c r="E348" s="204">
        <f>IFERROR(INDEX(Lookup!$BF$9:$BF$3000,MATCH($A348,Lookup!$A$9:$A$3000,0)),0)</f>
        <v>0</v>
      </c>
      <c r="F348" s="204">
        <f>IFERROR(INDEX(Lookup!$BE$9:$BE$3000,MATCH($A348,Lookup!$A$9:$A$3000,0)),0)</f>
        <v>0</v>
      </c>
      <c r="G348" s="205"/>
      <c r="H348" s="205"/>
      <c r="I348" s="204">
        <f>IFERROR(INDEX(Lookup!$BJ$9:$BJ$3000,MATCH($A348,Lookup!$A$9:$A$3000,0)),0)</f>
        <v>0</v>
      </c>
      <c r="J348" s="204">
        <f>IFERROR(INDEX(Lookup!$BI$9:$BI$3000,MATCH($A348,Lookup!$A$9:$A$3000,0)),0)</f>
        <v>0</v>
      </c>
      <c r="K348" s="204">
        <f>IFERROR(INDEX(Lookup!$BH$9:$BH$3000,MATCH($A348,Lookup!$A$9:$A$3000,0)),0)</f>
        <v>0</v>
      </c>
      <c r="L348" s="204">
        <f t="shared" si="16"/>
        <v>0</v>
      </c>
      <c r="O348" s="182">
        <f t="shared" si="17"/>
        <v>0</v>
      </c>
    </row>
    <row r="349" spans="1:15" hidden="1" x14ac:dyDescent="0.2">
      <c r="A349" s="182">
        <f>+'09'!A42</f>
        <v>0</v>
      </c>
      <c r="C349" s="182" t="str">
        <f>IFERROR(LEFT(IFERROR(INDEX(Sheet5!$C$2:$C$1300,MATCH($A349,Sheet5!$A$2:$A$1300,0)),"-"),FIND(",",IFERROR(INDEX(Sheet5!$C$2:$C$1300,MATCH($A349,Sheet5!$A$2:$A$1300,0)),"-"),1)-1),IFERROR(INDEX(Sheet5!$C$2:$C$1300,MATCH($A349,Sheet5!$A$2:$A$1300,0)),"-"))</f>
        <v>-</v>
      </c>
      <c r="D349" s="204">
        <f>IFERROR(INDEX(Lookup!$BG$9:$BG$3000,MATCH($A349,Lookup!$A$9:$A$3000,0)),0)</f>
        <v>0</v>
      </c>
      <c r="E349" s="204">
        <f>IFERROR(INDEX(Lookup!$BF$9:$BF$3000,MATCH($A349,Lookup!$A$9:$A$3000,0)),0)</f>
        <v>0</v>
      </c>
      <c r="F349" s="204">
        <f>IFERROR(INDEX(Lookup!$BE$9:$BE$3000,MATCH($A349,Lookup!$A$9:$A$3000,0)),0)</f>
        <v>0</v>
      </c>
      <c r="G349" s="205"/>
      <c r="H349" s="205"/>
      <c r="I349" s="204">
        <f>IFERROR(INDEX(Lookup!$BJ$9:$BJ$3000,MATCH($A349,Lookup!$A$9:$A$3000,0)),0)</f>
        <v>0</v>
      </c>
      <c r="J349" s="204">
        <f>IFERROR(INDEX(Lookup!$BI$9:$BI$3000,MATCH($A349,Lookup!$A$9:$A$3000,0)),0)</f>
        <v>0</v>
      </c>
      <c r="K349" s="204">
        <f>IFERROR(INDEX(Lookup!$BH$9:$BH$3000,MATCH($A349,Lookup!$A$9:$A$3000,0)),0)</f>
        <v>0</v>
      </c>
      <c r="L349" s="204">
        <f t="shared" si="16"/>
        <v>0</v>
      </c>
      <c r="O349" s="182">
        <f t="shared" si="17"/>
        <v>0</v>
      </c>
    </row>
    <row r="350" spans="1:15" hidden="1" x14ac:dyDescent="0.2">
      <c r="A350" s="182">
        <f>+'09'!A43</f>
        <v>0</v>
      </c>
      <c r="C350" s="182" t="str">
        <f>IFERROR(LEFT(IFERROR(INDEX(Sheet5!$C$2:$C$1300,MATCH($A350,Sheet5!$A$2:$A$1300,0)),"-"),FIND(",",IFERROR(INDEX(Sheet5!$C$2:$C$1300,MATCH($A350,Sheet5!$A$2:$A$1300,0)),"-"),1)-1),IFERROR(INDEX(Sheet5!$C$2:$C$1300,MATCH($A350,Sheet5!$A$2:$A$1300,0)),"-"))</f>
        <v>-</v>
      </c>
      <c r="D350" s="204">
        <f>IFERROR(INDEX(Lookup!$BG$9:$BG$3000,MATCH($A350,Lookup!$A$9:$A$3000,0)),0)</f>
        <v>0</v>
      </c>
      <c r="E350" s="204">
        <f>IFERROR(INDEX(Lookup!$BF$9:$BF$3000,MATCH($A350,Lookup!$A$9:$A$3000,0)),0)</f>
        <v>0</v>
      </c>
      <c r="F350" s="204">
        <f>IFERROR(INDEX(Lookup!$BE$9:$BE$3000,MATCH($A350,Lookup!$A$9:$A$3000,0)),0)</f>
        <v>0</v>
      </c>
      <c r="G350" s="205"/>
      <c r="H350" s="205"/>
      <c r="I350" s="204">
        <f>IFERROR(INDEX(Lookup!$BJ$9:$BJ$3000,MATCH($A350,Lookup!$A$9:$A$3000,0)),0)</f>
        <v>0</v>
      </c>
      <c r="J350" s="204">
        <f>IFERROR(INDEX(Lookup!$BI$9:$BI$3000,MATCH($A350,Lookup!$A$9:$A$3000,0)),0)</f>
        <v>0</v>
      </c>
      <c r="K350" s="204">
        <f>IFERROR(INDEX(Lookup!$BH$9:$BH$3000,MATCH($A350,Lookup!$A$9:$A$3000,0)),0)</f>
        <v>0</v>
      </c>
      <c r="L350" s="204">
        <f t="shared" si="16"/>
        <v>0</v>
      </c>
      <c r="O350" s="182">
        <f t="shared" si="17"/>
        <v>0</v>
      </c>
    </row>
    <row r="351" spans="1:15" hidden="1" x14ac:dyDescent="0.2">
      <c r="A351" s="182">
        <f>+'09'!A44</f>
        <v>0</v>
      </c>
      <c r="C351" s="182" t="str">
        <f>IFERROR(LEFT(IFERROR(INDEX(Sheet5!$C$2:$C$1300,MATCH($A351,Sheet5!$A$2:$A$1300,0)),"-"),FIND(",",IFERROR(INDEX(Sheet5!$C$2:$C$1300,MATCH($A351,Sheet5!$A$2:$A$1300,0)),"-"),1)-1),IFERROR(INDEX(Sheet5!$C$2:$C$1300,MATCH($A351,Sheet5!$A$2:$A$1300,0)),"-"))</f>
        <v>-</v>
      </c>
      <c r="D351" s="204">
        <f>IFERROR(INDEX(Lookup!$BG$9:$BG$3000,MATCH($A351,Lookup!$A$9:$A$3000,0)),0)</f>
        <v>0</v>
      </c>
      <c r="E351" s="204">
        <f>IFERROR(INDEX(Lookup!$BF$9:$BF$3000,MATCH($A351,Lookup!$A$9:$A$3000,0)),0)</f>
        <v>0</v>
      </c>
      <c r="F351" s="204">
        <f>IFERROR(INDEX(Lookup!$BE$9:$BE$3000,MATCH($A351,Lookup!$A$9:$A$3000,0)),0)</f>
        <v>0</v>
      </c>
      <c r="G351" s="205"/>
      <c r="H351" s="205"/>
      <c r="I351" s="204">
        <f>IFERROR(INDEX(Lookup!$BJ$9:$BJ$3000,MATCH($A351,Lookup!$A$9:$A$3000,0)),0)</f>
        <v>0</v>
      </c>
      <c r="J351" s="204">
        <f>IFERROR(INDEX(Lookup!$BI$9:$BI$3000,MATCH($A351,Lookup!$A$9:$A$3000,0)),0)</f>
        <v>0</v>
      </c>
      <c r="K351" s="204">
        <f>IFERROR(INDEX(Lookup!$BH$9:$BH$3000,MATCH($A351,Lookup!$A$9:$A$3000,0)),0)</f>
        <v>0</v>
      </c>
      <c r="L351" s="204">
        <f t="shared" si="16"/>
        <v>0</v>
      </c>
      <c r="O351" s="182">
        <f t="shared" si="17"/>
        <v>0</v>
      </c>
    </row>
    <row r="352" spans="1:15" hidden="1" x14ac:dyDescent="0.2">
      <c r="A352" s="182">
        <f>+'09'!A45</f>
        <v>0</v>
      </c>
      <c r="C352" s="182" t="str">
        <f>IFERROR(LEFT(IFERROR(INDEX(Sheet5!$C$2:$C$1300,MATCH($A352,Sheet5!$A$2:$A$1300,0)),"-"),FIND(",",IFERROR(INDEX(Sheet5!$C$2:$C$1300,MATCH($A352,Sheet5!$A$2:$A$1300,0)),"-"),1)-1),IFERROR(INDEX(Sheet5!$C$2:$C$1300,MATCH($A352,Sheet5!$A$2:$A$1300,0)),"-"))</f>
        <v>-</v>
      </c>
      <c r="D352" s="204">
        <f>IFERROR(INDEX(Lookup!$BG$9:$BG$3000,MATCH($A352,Lookup!$A$9:$A$3000,0)),0)</f>
        <v>0</v>
      </c>
      <c r="E352" s="204">
        <f>IFERROR(INDEX(Lookup!$BF$9:$BF$3000,MATCH($A352,Lookup!$A$9:$A$3000,0)),0)</f>
        <v>0</v>
      </c>
      <c r="F352" s="204">
        <f>IFERROR(INDEX(Lookup!$BE$9:$BE$3000,MATCH($A352,Lookup!$A$9:$A$3000,0)),0)</f>
        <v>0</v>
      </c>
      <c r="G352" s="205"/>
      <c r="H352" s="205"/>
      <c r="I352" s="204">
        <f>IFERROR(INDEX(Lookup!$BJ$9:$BJ$3000,MATCH($A352,Lookup!$A$9:$A$3000,0)),0)</f>
        <v>0</v>
      </c>
      <c r="J352" s="204">
        <f>IFERROR(INDEX(Lookup!$BI$9:$BI$3000,MATCH($A352,Lookup!$A$9:$A$3000,0)),0)</f>
        <v>0</v>
      </c>
      <c r="K352" s="204">
        <f>IFERROR(INDEX(Lookup!$BH$9:$BH$3000,MATCH($A352,Lookup!$A$9:$A$3000,0)),0)</f>
        <v>0</v>
      </c>
      <c r="L352" s="204">
        <f t="shared" si="16"/>
        <v>0</v>
      </c>
      <c r="O352" s="182">
        <f t="shared" si="17"/>
        <v>0</v>
      </c>
    </row>
    <row r="353" spans="1:15" hidden="1" x14ac:dyDescent="0.2">
      <c r="A353" s="182">
        <f>+'09'!A46</f>
        <v>0</v>
      </c>
      <c r="C353" s="182" t="str">
        <f>IFERROR(LEFT(IFERROR(INDEX(Sheet5!$C$2:$C$1300,MATCH($A353,Sheet5!$A$2:$A$1300,0)),"-"),FIND(",",IFERROR(INDEX(Sheet5!$C$2:$C$1300,MATCH($A353,Sheet5!$A$2:$A$1300,0)),"-"),1)-1),IFERROR(INDEX(Sheet5!$C$2:$C$1300,MATCH($A353,Sheet5!$A$2:$A$1300,0)),"-"))</f>
        <v>-</v>
      </c>
      <c r="D353" s="204">
        <f>IFERROR(INDEX(Lookup!$BG$9:$BG$3000,MATCH($A353,Lookup!$A$9:$A$3000,0)),0)</f>
        <v>0</v>
      </c>
      <c r="E353" s="204">
        <f>IFERROR(INDEX(Lookup!$BF$9:$BF$3000,MATCH($A353,Lookup!$A$9:$A$3000,0)),0)</f>
        <v>0</v>
      </c>
      <c r="F353" s="204">
        <f>IFERROR(INDEX(Lookup!$BE$9:$BE$3000,MATCH($A353,Lookup!$A$9:$A$3000,0)),0)</f>
        <v>0</v>
      </c>
      <c r="G353" s="205"/>
      <c r="H353" s="205"/>
      <c r="I353" s="204">
        <f>IFERROR(INDEX(Lookup!$BJ$9:$BJ$3000,MATCH($A353,Lookup!$A$9:$A$3000,0)),0)</f>
        <v>0</v>
      </c>
      <c r="J353" s="204">
        <f>IFERROR(INDEX(Lookup!$BI$9:$BI$3000,MATCH($A353,Lookup!$A$9:$A$3000,0)),0)</f>
        <v>0</v>
      </c>
      <c r="K353" s="204">
        <f>IFERROR(INDEX(Lookup!$BH$9:$BH$3000,MATCH($A353,Lookup!$A$9:$A$3000,0)),0)</f>
        <v>0</v>
      </c>
      <c r="L353" s="204">
        <f t="shared" si="16"/>
        <v>0</v>
      </c>
      <c r="O353" s="182">
        <f t="shared" si="17"/>
        <v>0</v>
      </c>
    </row>
    <row r="354" spans="1:15" hidden="1" x14ac:dyDescent="0.2">
      <c r="A354" s="182">
        <f>+'09'!A47</f>
        <v>0</v>
      </c>
      <c r="C354" s="182" t="str">
        <f>IFERROR(LEFT(IFERROR(INDEX(Sheet5!$C$2:$C$1300,MATCH($A354,Sheet5!$A$2:$A$1300,0)),"-"),FIND(",",IFERROR(INDEX(Sheet5!$C$2:$C$1300,MATCH($A354,Sheet5!$A$2:$A$1300,0)),"-"),1)-1),IFERROR(INDEX(Sheet5!$C$2:$C$1300,MATCH($A354,Sheet5!$A$2:$A$1300,0)),"-"))</f>
        <v>-</v>
      </c>
      <c r="D354" s="204">
        <f>IFERROR(INDEX(Lookup!$BG$9:$BG$3000,MATCH($A354,Lookup!$A$9:$A$3000,0)),0)</f>
        <v>0</v>
      </c>
      <c r="E354" s="204">
        <f>IFERROR(INDEX(Lookup!$BF$9:$BF$3000,MATCH($A354,Lookup!$A$9:$A$3000,0)),0)</f>
        <v>0</v>
      </c>
      <c r="F354" s="204">
        <f>IFERROR(INDEX(Lookup!$BE$9:$BE$3000,MATCH($A354,Lookup!$A$9:$A$3000,0)),0)</f>
        <v>0</v>
      </c>
      <c r="G354" s="205"/>
      <c r="H354" s="205"/>
      <c r="I354" s="204">
        <f>IFERROR(INDEX(Lookup!$BJ$9:$BJ$3000,MATCH($A354,Lookup!$A$9:$A$3000,0)),0)</f>
        <v>0</v>
      </c>
      <c r="J354" s="204">
        <f>IFERROR(INDEX(Lookup!$BI$9:$BI$3000,MATCH($A354,Lookup!$A$9:$A$3000,0)),0)</f>
        <v>0</v>
      </c>
      <c r="K354" s="204">
        <f>IFERROR(INDEX(Lookup!$BH$9:$BH$3000,MATCH($A354,Lookup!$A$9:$A$3000,0)),0)</f>
        <v>0</v>
      </c>
      <c r="L354" s="204">
        <f t="shared" si="16"/>
        <v>0</v>
      </c>
      <c r="O354" s="182">
        <f t="shared" si="17"/>
        <v>0</v>
      </c>
    </row>
    <row r="355" spans="1:15" hidden="1" x14ac:dyDescent="0.2">
      <c r="A355" s="182">
        <f>+'09'!A48</f>
        <v>0</v>
      </c>
      <c r="C355" s="182" t="str">
        <f>IFERROR(LEFT(IFERROR(INDEX(Sheet5!$C$2:$C$1300,MATCH($A355,Sheet5!$A$2:$A$1300,0)),"-"),FIND(",",IFERROR(INDEX(Sheet5!$C$2:$C$1300,MATCH($A355,Sheet5!$A$2:$A$1300,0)),"-"),1)-1),IFERROR(INDEX(Sheet5!$C$2:$C$1300,MATCH($A355,Sheet5!$A$2:$A$1300,0)),"-"))</f>
        <v>-</v>
      </c>
      <c r="D355" s="204">
        <f>IFERROR(INDEX(Lookup!$BG$9:$BG$3000,MATCH($A355,Lookup!$A$9:$A$3000,0)),0)</f>
        <v>0</v>
      </c>
      <c r="E355" s="204">
        <f>IFERROR(INDEX(Lookup!$BF$9:$BF$3000,MATCH($A355,Lookup!$A$9:$A$3000,0)),0)</f>
        <v>0</v>
      </c>
      <c r="F355" s="204">
        <f>IFERROR(INDEX(Lookup!$BE$9:$BE$3000,MATCH($A355,Lookup!$A$9:$A$3000,0)),0)</f>
        <v>0</v>
      </c>
      <c r="G355" s="205"/>
      <c r="H355" s="205"/>
      <c r="I355" s="204">
        <f>IFERROR(INDEX(Lookup!$BJ$9:$BJ$3000,MATCH($A355,Lookup!$A$9:$A$3000,0)),0)</f>
        <v>0</v>
      </c>
      <c r="J355" s="204">
        <f>IFERROR(INDEX(Lookup!$BI$9:$BI$3000,MATCH($A355,Lookup!$A$9:$A$3000,0)),0)</f>
        <v>0</v>
      </c>
      <c r="K355" s="204">
        <f>IFERROR(INDEX(Lookup!$BH$9:$BH$3000,MATCH($A355,Lookup!$A$9:$A$3000,0)),0)</f>
        <v>0</v>
      </c>
      <c r="L355" s="204">
        <f t="shared" si="16"/>
        <v>0</v>
      </c>
      <c r="O355" s="182">
        <f t="shared" si="17"/>
        <v>0</v>
      </c>
    </row>
    <row r="356" spans="1:15" hidden="1" x14ac:dyDescent="0.2">
      <c r="A356" s="182">
        <f>+'09'!A49</f>
        <v>0</v>
      </c>
      <c r="C356" s="182" t="str">
        <f>IFERROR(LEFT(IFERROR(INDEX(Sheet5!$C$2:$C$1300,MATCH($A356,Sheet5!$A$2:$A$1300,0)),"-"),FIND(",",IFERROR(INDEX(Sheet5!$C$2:$C$1300,MATCH($A356,Sheet5!$A$2:$A$1300,0)),"-"),1)-1),IFERROR(INDEX(Sheet5!$C$2:$C$1300,MATCH($A356,Sheet5!$A$2:$A$1300,0)),"-"))</f>
        <v>-</v>
      </c>
      <c r="D356" s="204">
        <f>IFERROR(INDEX(Lookup!$BG$9:$BG$3000,MATCH($A356,Lookup!$A$9:$A$3000,0)),0)</f>
        <v>0</v>
      </c>
      <c r="E356" s="204">
        <f>IFERROR(INDEX(Lookup!$BF$9:$BF$3000,MATCH($A356,Lookup!$A$9:$A$3000,0)),0)</f>
        <v>0</v>
      </c>
      <c r="F356" s="204">
        <f>IFERROR(INDEX(Lookup!$BE$9:$BE$3000,MATCH($A356,Lookup!$A$9:$A$3000,0)),0)</f>
        <v>0</v>
      </c>
      <c r="G356" s="205"/>
      <c r="H356" s="205"/>
      <c r="I356" s="204">
        <f>IFERROR(INDEX(Lookup!$BJ$9:$BJ$3000,MATCH($A356,Lookup!$A$9:$A$3000,0)),0)</f>
        <v>0</v>
      </c>
      <c r="J356" s="204">
        <f>IFERROR(INDEX(Lookup!$BI$9:$BI$3000,MATCH($A356,Lookup!$A$9:$A$3000,0)),0)</f>
        <v>0</v>
      </c>
      <c r="K356" s="204">
        <f>IFERROR(INDEX(Lookup!$BH$9:$BH$3000,MATCH($A356,Lookup!$A$9:$A$3000,0)),0)</f>
        <v>0</v>
      </c>
      <c r="L356" s="204">
        <f t="shared" si="16"/>
        <v>0</v>
      </c>
      <c r="O356" s="182">
        <f t="shared" si="17"/>
        <v>0</v>
      </c>
    </row>
    <row r="357" spans="1:15" hidden="1" x14ac:dyDescent="0.2">
      <c r="A357" s="182">
        <f>+'09'!A50</f>
        <v>0</v>
      </c>
      <c r="C357" s="182" t="str">
        <f>IFERROR(LEFT(IFERROR(INDEX(Sheet5!$C$2:$C$1300,MATCH($A357,Sheet5!$A$2:$A$1300,0)),"-"),FIND(",",IFERROR(INDEX(Sheet5!$C$2:$C$1300,MATCH($A357,Sheet5!$A$2:$A$1300,0)),"-"),1)-1),IFERROR(INDEX(Sheet5!$C$2:$C$1300,MATCH($A357,Sheet5!$A$2:$A$1300,0)),"-"))</f>
        <v>-</v>
      </c>
      <c r="D357" s="204">
        <f>IFERROR(INDEX(Lookup!$BG$9:$BG$3000,MATCH($A357,Lookup!$A$9:$A$3000,0)),0)</f>
        <v>0</v>
      </c>
      <c r="E357" s="204">
        <f>IFERROR(INDEX(Lookup!$BF$9:$BF$3000,MATCH($A357,Lookup!$A$9:$A$3000,0)),0)</f>
        <v>0</v>
      </c>
      <c r="F357" s="204">
        <f>IFERROR(INDEX(Lookup!$BE$9:$BE$3000,MATCH($A357,Lookup!$A$9:$A$3000,0)),0)</f>
        <v>0</v>
      </c>
      <c r="G357" s="205"/>
      <c r="H357" s="205"/>
      <c r="I357" s="204">
        <f>IFERROR(INDEX(Lookup!$BJ$9:$BJ$3000,MATCH($A357,Lookup!$A$9:$A$3000,0)),0)</f>
        <v>0</v>
      </c>
      <c r="J357" s="204">
        <f>IFERROR(INDEX(Lookup!$BI$9:$BI$3000,MATCH($A357,Lookup!$A$9:$A$3000,0)),0)</f>
        <v>0</v>
      </c>
      <c r="K357" s="204">
        <f>IFERROR(INDEX(Lookup!$BH$9:$BH$3000,MATCH($A357,Lookup!$A$9:$A$3000,0)),0)</f>
        <v>0</v>
      </c>
      <c r="L357" s="204">
        <f t="shared" si="16"/>
        <v>0</v>
      </c>
      <c r="O357" s="182">
        <f t="shared" si="17"/>
        <v>0</v>
      </c>
    </row>
    <row r="358" spans="1:15" hidden="1" x14ac:dyDescent="0.2">
      <c r="A358" s="182">
        <f>+'09'!A51</f>
        <v>0</v>
      </c>
      <c r="C358" s="182" t="str">
        <f>IFERROR(LEFT(IFERROR(INDEX(Sheet5!$C$2:$C$1300,MATCH($A358,Sheet5!$A$2:$A$1300,0)),"-"),FIND(",",IFERROR(INDEX(Sheet5!$C$2:$C$1300,MATCH($A358,Sheet5!$A$2:$A$1300,0)),"-"),1)-1),IFERROR(INDEX(Sheet5!$C$2:$C$1300,MATCH($A358,Sheet5!$A$2:$A$1300,0)),"-"))</f>
        <v>-</v>
      </c>
      <c r="D358" s="204">
        <f>IFERROR(INDEX(Lookup!$BG$9:$BG$3000,MATCH($A358,Lookup!$A$9:$A$3000,0)),0)</f>
        <v>0</v>
      </c>
      <c r="E358" s="204">
        <f>IFERROR(INDEX(Lookup!$BF$9:$BF$3000,MATCH($A358,Lookup!$A$9:$A$3000,0)),0)</f>
        <v>0</v>
      </c>
      <c r="F358" s="204">
        <f>IFERROR(INDEX(Lookup!$BE$9:$BE$3000,MATCH($A358,Lookup!$A$9:$A$3000,0)),0)</f>
        <v>0</v>
      </c>
      <c r="G358" s="205"/>
      <c r="H358" s="205"/>
      <c r="I358" s="204">
        <f>IFERROR(INDEX(Lookup!$BJ$9:$BJ$3000,MATCH($A358,Lookup!$A$9:$A$3000,0)),0)</f>
        <v>0</v>
      </c>
      <c r="J358" s="204">
        <f>IFERROR(INDEX(Lookup!$BI$9:$BI$3000,MATCH($A358,Lookup!$A$9:$A$3000,0)),0)</f>
        <v>0</v>
      </c>
      <c r="K358" s="204">
        <f>IFERROR(INDEX(Lookup!$BH$9:$BH$3000,MATCH($A358,Lookup!$A$9:$A$3000,0)),0)</f>
        <v>0</v>
      </c>
      <c r="L358" s="204">
        <f t="shared" si="16"/>
        <v>0</v>
      </c>
      <c r="O358" s="182">
        <f t="shared" si="17"/>
        <v>0</v>
      </c>
    </row>
    <row r="359" spans="1:15" hidden="1" x14ac:dyDescent="0.2">
      <c r="A359" s="182">
        <f>+'09'!A52</f>
        <v>0</v>
      </c>
      <c r="C359" s="182" t="str">
        <f>IFERROR(LEFT(IFERROR(INDEX(Sheet5!$C$2:$C$1300,MATCH($A359,Sheet5!$A$2:$A$1300,0)),"-"),FIND(",",IFERROR(INDEX(Sheet5!$C$2:$C$1300,MATCH($A359,Sheet5!$A$2:$A$1300,0)),"-"),1)-1),IFERROR(INDEX(Sheet5!$C$2:$C$1300,MATCH($A359,Sheet5!$A$2:$A$1300,0)),"-"))</f>
        <v>-</v>
      </c>
      <c r="D359" s="204">
        <f>IFERROR(INDEX(Lookup!$BG$9:$BG$3000,MATCH($A359,Lookup!$A$9:$A$3000,0)),0)</f>
        <v>0</v>
      </c>
      <c r="E359" s="204">
        <f>IFERROR(INDEX(Lookup!$BF$9:$BF$3000,MATCH($A359,Lookup!$A$9:$A$3000,0)),0)</f>
        <v>0</v>
      </c>
      <c r="F359" s="204">
        <f>IFERROR(INDEX(Lookup!$BE$9:$BE$3000,MATCH($A359,Lookup!$A$9:$A$3000,0)),0)</f>
        <v>0</v>
      </c>
      <c r="G359" s="205"/>
      <c r="H359" s="205"/>
      <c r="I359" s="204">
        <f>IFERROR(INDEX(Lookup!$BJ$9:$BJ$3000,MATCH($A359,Lookup!$A$9:$A$3000,0)),0)</f>
        <v>0</v>
      </c>
      <c r="J359" s="204">
        <f>IFERROR(INDEX(Lookup!$BI$9:$BI$3000,MATCH($A359,Lookup!$A$9:$A$3000,0)),0)</f>
        <v>0</v>
      </c>
      <c r="K359" s="204">
        <f>IFERROR(INDEX(Lookup!$BH$9:$BH$3000,MATCH($A359,Lookup!$A$9:$A$3000,0)),0)</f>
        <v>0</v>
      </c>
      <c r="L359" s="204">
        <f t="shared" si="16"/>
        <v>0</v>
      </c>
      <c r="O359" s="182">
        <f t="shared" si="17"/>
        <v>0</v>
      </c>
    </row>
    <row r="360" spans="1:15" hidden="1" x14ac:dyDescent="0.2">
      <c r="A360" s="182">
        <f>+'09'!A53</f>
        <v>0</v>
      </c>
      <c r="C360" s="182" t="str">
        <f>IFERROR(LEFT(IFERROR(INDEX(Sheet5!$C$2:$C$1300,MATCH($A360,Sheet5!$A$2:$A$1300,0)),"-"),FIND(",",IFERROR(INDEX(Sheet5!$C$2:$C$1300,MATCH($A360,Sheet5!$A$2:$A$1300,0)),"-"),1)-1),IFERROR(INDEX(Sheet5!$C$2:$C$1300,MATCH($A360,Sheet5!$A$2:$A$1300,0)),"-"))</f>
        <v>-</v>
      </c>
      <c r="D360" s="204">
        <f>IFERROR(INDEX(Lookup!$BG$9:$BG$3000,MATCH($A360,Lookup!$A$9:$A$3000,0)),0)</f>
        <v>0</v>
      </c>
      <c r="E360" s="204">
        <f>IFERROR(INDEX(Lookup!$BF$9:$BF$3000,MATCH($A360,Lookup!$A$9:$A$3000,0)),0)</f>
        <v>0</v>
      </c>
      <c r="F360" s="204">
        <f>IFERROR(INDEX(Lookup!$BE$9:$BE$3000,MATCH($A360,Lookup!$A$9:$A$3000,0)),0)</f>
        <v>0</v>
      </c>
      <c r="G360" s="205"/>
      <c r="H360" s="205"/>
      <c r="I360" s="204">
        <f>IFERROR(INDEX(Lookup!$BJ$9:$BJ$3000,MATCH($A360,Lookup!$A$9:$A$3000,0)),0)</f>
        <v>0</v>
      </c>
      <c r="J360" s="204">
        <f>IFERROR(INDEX(Lookup!$BI$9:$BI$3000,MATCH($A360,Lookup!$A$9:$A$3000,0)),0)</f>
        <v>0</v>
      </c>
      <c r="K360" s="204">
        <f>IFERROR(INDEX(Lookup!$BH$9:$BH$3000,MATCH($A360,Lookup!$A$9:$A$3000,0)),0)</f>
        <v>0</v>
      </c>
      <c r="L360" s="204">
        <f t="shared" si="16"/>
        <v>0</v>
      </c>
      <c r="O360" s="182">
        <f t="shared" si="17"/>
        <v>0</v>
      </c>
    </row>
    <row r="361" spans="1:15" hidden="1" x14ac:dyDescent="0.2">
      <c r="A361" s="182">
        <f>+'09'!A54</f>
        <v>0</v>
      </c>
      <c r="C361" s="182" t="str">
        <f>IFERROR(LEFT(IFERROR(INDEX(Sheet5!$C$2:$C$1300,MATCH($A361,Sheet5!$A$2:$A$1300,0)),"-"),FIND(",",IFERROR(INDEX(Sheet5!$C$2:$C$1300,MATCH($A361,Sheet5!$A$2:$A$1300,0)),"-"),1)-1),IFERROR(INDEX(Sheet5!$C$2:$C$1300,MATCH($A361,Sheet5!$A$2:$A$1300,0)),"-"))</f>
        <v>-</v>
      </c>
      <c r="D361" s="204">
        <f>IFERROR(INDEX(Lookup!$BG$9:$BG$3000,MATCH($A361,Lookup!$A$9:$A$3000,0)),0)</f>
        <v>0</v>
      </c>
      <c r="E361" s="204">
        <f>IFERROR(INDEX(Lookup!$BF$9:$BF$3000,MATCH($A361,Lookup!$A$9:$A$3000,0)),0)</f>
        <v>0</v>
      </c>
      <c r="F361" s="204">
        <f>IFERROR(INDEX(Lookup!$BE$9:$BE$3000,MATCH($A361,Lookup!$A$9:$A$3000,0)),0)</f>
        <v>0</v>
      </c>
      <c r="G361" s="205"/>
      <c r="H361" s="205"/>
      <c r="I361" s="204">
        <f>IFERROR(INDEX(Lookup!$BJ$9:$BJ$3000,MATCH($A361,Lookup!$A$9:$A$3000,0)),0)</f>
        <v>0</v>
      </c>
      <c r="J361" s="204">
        <f>IFERROR(INDEX(Lookup!$BI$9:$BI$3000,MATCH($A361,Lookup!$A$9:$A$3000,0)),0)</f>
        <v>0</v>
      </c>
      <c r="K361" s="204">
        <f>IFERROR(INDEX(Lookup!$BH$9:$BH$3000,MATCH($A361,Lookup!$A$9:$A$3000,0)),0)</f>
        <v>0</v>
      </c>
      <c r="L361" s="204">
        <f t="shared" si="16"/>
        <v>0</v>
      </c>
      <c r="O361" s="182">
        <f t="shared" si="17"/>
        <v>0</v>
      </c>
    </row>
    <row r="362" spans="1:15" hidden="1" x14ac:dyDescent="0.2">
      <c r="A362" s="182">
        <f>+'09'!A55</f>
        <v>0</v>
      </c>
      <c r="C362" s="182" t="str">
        <f>IFERROR(LEFT(IFERROR(INDEX(Sheet5!$C$2:$C$1300,MATCH($A362,Sheet5!$A$2:$A$1300,0)),"-"),FIND(",",IFERROR(INDEX(Sheet5!$C$2:$C$1300,MATCH($A362,Sheet5!$A$2:$A$1300,0)),"-"),1)-1),IFERROR(INDEX(Sheet5!$C$2:$C$1300,MATCH($A362,Sheet5!$A$2:$A$1300,0)),"-"))</f>
        <v>-</v>
      </c>
      <c r="D362" s="204">
        <f>IFERROR(INDEX(Lookup!$BG$9:$BG$3000,MATCH($A362,Lookup!$A$9:$A$3000,0)),0)</f>
        <v>0</v>
      </c>
      <c r="E362" s="204">
        <f>IFERROR(INDEX(Lookup!$BF$9:$BF$3000,MATCH($A362,Lookup!$A$9:$A$3000,0)),0)</f>
        <v>0</v>
      </c>
      <c r="F362" s="204">
        <f>IFERROR(INDEX(Lookup!$BE$9:$BE$3000,MATCH($A362,Lookup!$A$9:$A$3000,0)),0)</f>
        <v>0</v>
      </c>
      <c r="G362" s="205"/>
      <c r="H362" s="205"/>
      <c r="I362" s="204">
        <f>IFERROR(INDEX(Lookup!$BJ$9:$BJ$3000,MATCH($A362,Lookup!$A$9:$A$3000,0)),0)</f>
        <v>0</v>
      </c>
      <c r="J362" s="204">
        <f>IFERROR(INDEX(Lookup!$BI$9:$BI$3000,MATCH($A362,Lookup!$A$9:$A$3000,0)),0)</f>
        <v>0</v>
      </c>
      <c r="K362" s="204">
        <f>IFERROR(INDEX(Lookup!$BH$9:$BH$3000,MATCH($A362,Lookup!$A$9:$A$3000,0)),0)</f>
        <v>0</v>
      </c>
      <c r="L362" s="204">
        <f t="shared" si="16"/>
        <v>0</v>
      </c>
      <c r="O362" s="182">
        <f t="shared" si="17"/>
        <v>0</v>
      </c>
    </row>
    <row r="363" spans="1:15" hidden="1" x14ac:dyDescent="0.2">
      <c r="A363" s="182">
        <f>+'09'!A56</f>
        <v>0</v>
      </c>
      <c r="C363" s="182" t="str">
        <f>IFERROR(LEFT(IFERROR(INDEX(Sheet5!$C$2:$C$1300,MATCH($A363,Sheet5!$A$2:$A$1300,0)),"-"),FIND(",",IFERROR(INDEX(Sheet5!$C$2:$C$1300,MATCH($A363,Sheet5!$A$2:$A$1300,0)),"-"),1)-1),IFERROR(INDEX(Sheet5!$C$2:$C$1300,MATCH($A363,Sheet5!$A$2:$A$1300,0)),"-"))</f>
        <v>-</v>
      </c>
      <c r="D363" s="204">
        <f>IFERROR(INDEX(Lookup!$BG$9:$BG$3000,MATCH($A363,Lookup!$A$9:$A$3000,0)),0)</f>
        <v>0</v>
      </c>
      <c r="E363" s="204">
        <f>IFERROR(INDEX(Lookup!$BF$9:$BF$3000,MATCH($A363,Lookup!$A$9:$A$3000,0)),0)</f>
        <v>0</v>
      </c>
      <c r="F363" s="204">
        <f>IFERROR(INDEX(Lookup!$BE$9:$BE$3000,MATCH($A363,Lookup!$A$9:$A$3000,0)),0)</f>
        <v>0</v>
      </c>
      <c r="G363" s="205"/>
      <c r="H363" s="205"/>
      <c r="I363" s="204">
        <f>IFERROR(INDEX(Lookup!$BJ$9:$BJ$3000,MATCH($A363,Lookup!$A$9:$A$3000,0)),0)</f>
        <v>0</v>
      </c>
      <c r="J363" s="204">
        <f>IFERROR(INDEX(Lookup!$BI$9:$BI$3000,MATCH($A363,Lookup!$A$9:$A$3000,0)),0)</f>
        <v>0</v>
      </c>
      <c r="K363" s="204">
        <f>IFERROR(INDEX(Lookup!$BH$9:$BH$3000,MATCH($A363,Lookup!$A$9:$A$3000,0)),0)</f>
        <v>0</v>
      </c>
      <c r="L363" s="204">
        <f t="shared" si="16"/>
        <v>0</v>
      </c>
      <c r="O363" s="182">
        <f t="shared" si="17"/>
        <v>0</v>
      </c>
    </row>
    <row r="364" spans="1:15" hidden="1" x14ac:dyDescent="0.2">
      <c r="A364" s="182">
        <f>+'09'!A57</f>
        <v>0</v>
      </c>
      <c r="C364" s="182" t="str">
        <f>IFERROR(LEFT(IFERROR(INDEX(Sheet5!$C$2:$C$1300,MATCH($A364,Sheet5!$A$2:$A$1300,0)),"-"),FIND(",",IFERROR(INDEX(Sheet5!$C$2:$C$1300,MATCH($A364,Sheet5!$A$2:$A$1300,0)),"-"),1)-1),IFERROR(INDEX(Sheet5!$C$2:$C$1300,MATCH($A364,Sheet5!$A$2:$A$1300,0)),"-"))</f>
        <v>-</v>
      </c>
      <c r="D364" s="204">
        <f>IFERROR(INDEX(Lookup!$BG$9:$BG$3000,MATCH($A364,Lookup!$A$9:$A$3000,0)),0)</f>
        <v>0</v>
      </c>
      <c r="E364" s="204">
        <f>IFERROR(INDEX(Lookup!$BF$9:$BF$3000,MATCH($A364,Lookup!$A$9:$A$3000,0)),0)</f>
        <v>0</v>
      </c>
      <c r="F364" s="204">
        <f>IFERROR(INDEX(Lookup!$BE$9:$BE$3000,MATCH($A364,Lookup!$A$9:$A$3000,0)),0)</f>
        <v>0</v>
      </c>
      <c r="G364" s="205"/>
      <c r="H364" s="205"/>
      <c r="I364" s="204">
        <f>IFERROR(INDEX(Lookup!$BJ$9:$BJ$3000,MATCH($A364,Lookup!$A$9:$A$3000,0)),0)</f>
        <v>0</v>
      </c>
      <c r="J364" s="204">
        <f>IFERROR(INDEX(Lookup!$BI$9:$BI$3000,MATCH($A364,Lookup!$A$9:$A$3000,0)),0)</f>
        <v>0</v>
      </c>
      <c r="K364" s="204">
        <f>IFERROR(INDEX(Lookup!$BH$9:$BH$3000,MATCH($A364,Lookup!$A$9:$A$3000,0)),0)</f>
        <v>0</v>
      </c>
      <c r="L364" s="204">
        <f t="shared" si="16"/>
        <v>0</v>
      </c>
      <c r="O364" s="182">
        <f t="shared" si="17"/>
        <v>0</v>
      </c>
    </row>
    <row r="365" spans="1:15" hidden="1" x14ac:dyDescent="0.2">
      <c r="A365" s="182">
        <f>+'09'!A58</f>
        <v>0</v>
      </c>
      <c r="C365" s="182" t="str">
        <f>IFERROR(LEFT(IFERROR(INDEX(Sheet5!$C$2:$C$1300,MATCH($A365,Sheet5!$A$2:$A$1300,0)),"-"),FIND(",",IFERROR(INDEX(Sheet5!$C$2:$C$1300,MATCH($A365,Sheet5!$A$2:$A$1300,0)),"-"),1)-1),IFERROR(INDEX(Sheet5!$C$2:$C$1300,MATCH($A365,Sheet5!$A$2:$A$1300,0)),"-"))</f>
        <v>-</v>
      </c>
      <c r="D365" s="204">
        <f>IFERROR(INDEX(Lookup!$BG$9:$BG$3000,MATCH($A365,Lookup!$A$9:$A$3000,0)),0)</f>
        <v>0</v>
      </c>
      <c r="E365" s="204">
        <f>IFERROR(INDEX(Lookup!$BF$9:$BF$3000,MATCH($A365,Lookup!$A$9:$A$3000,0)),0)</f>
        <v>0</v>
      </c>
      <c r="F365" s="204">
        <f>IFERROR(INDEX(Lookup!$BE$9:$BE$3000,MATCH($A365,Lookup!$A$9:$A$3000,0)),0)</f>
        <v>0</v>
      </c>
      <c r="G365" s="205"/>
      <c r="H365" s="205"/>
      <c r="I365" s="204">
        <f>IFERROR(INDEX(Lookup!$BJ$9:$BJ$3000,MATCH($A365,Lookup!$A$9:$A$3000,0)),0)</f>
        <v>0</v>
      </c>
      <c r="J365" s="204">
        <f>IFERROR(INDEX(Lookup!$BI$9:$BI$3000,MATCH($A365,Lookup!$A$9:$A$3000,0)),0)</f>
        <v>0</v>
      </c>
      <c r="K365" s="204">
        <f>IFERROR(INDEX(Lookup!$BH$9:$BH$3000,MATCH($A365,Lookup!$A$9:$A$3000,0)),0)</f>
        <v>0</v>
      </c>
      <c r="L365" s="204">
        <f t="shared" si="16"/>
        <v>0</v>
      </c>
      <c r="O365" s="182">
        <f t="shared" si="17"/>
        <v>0</v>
      </c>
    </row>
    <row r="366" spans="1:15" hidden="1" x14ac:dyDescent="0.2">
      <c r="A366" s="182">
        <f>+'09'!A59</f>
        <v>0</v>
      </c>
      <c r="C366" s="182" t="str">
        <f>IFERROR(LEFT(IFERROR(INDEX(Sheet5!$C$2:$C$1300,MATCH($A366,Sheet5!$A$2:$A$1300,0)),"-"),FIND(",",IFERROR(INDEX(Sheet5!$C$2:$C$1300,MATCH($A366,Sheet5!$A$2:$A$1300,0)),"-"),1)-1),IFERROR(INDEX(Sheet5!$C$2:$C$1300,MATCH($A366,Sheet5!$A$2:$A$1300,0)),"-"))</f>
        <v>-</v>
      </c>
      <c r="D366" s="204">
        <f>IFERROR(INDEX(Lookup!$BG$9:$BG$3000,MATCH($A366,Lookup!$A$9:$A$3000,0)),0)</f>
        <v>0</v>
      </c>
      <c r="E366" s="204">
        <f>IFERROR(INDEX(Lookup!$BF$9:$BF$3000,MATCH($A366,Lookup!$A$9:$A$3000,0)),0)</f>
        <v>0</v>
      </c>
      <c r="F366" s="204">
        <f>IFERROR(INDEX(Lookup!$BE$9:$BE$3000,MATCH($A366,Lookup!$A$9:$A$3000,0)),0)</f>
        <v>0</v>
      </c>
      <c r="G366" s="205"/>
      <c r="H366" s="205"/>
      <c r="I366" s="204">
        <f>IFERROR(INDEX(Lookup!$BJ$9:$BJ$3000,MATCH($A366,Lookup!$A$9:$A$3000,0)),0)</f>
        <v>0</v>
      </c>
      <c r="J366" s="204">
        <f>IFERROR(INDEX(Lookup!$BI$9:$BI$3000,MATCH($A366,Lookup!$A$9:$A$3000,0)),0)</f>
        <v>0</v>
      </c>
      <c r="K366" s="204">
        <f>IFERROR(INDEX(Lookup!$BH$9:$BH$3000,MATCH($A366,Lookup!$A$9:$A$3000,0)),0)</f>
        <v>0</v>
      </c>
      <c r="L366" s="204">
        <f t="shared" si="16"/>
        <v>0</v>
      </c>
      <c r="O366" s="182">
        <f t="shared" si="17"/>
        <v>0</v>
      </c>
    </row>
    <row r="367" spans="1:15" hidden="1" x14ac:dyDescent="0.2">
      <c r="A367" s="182">
        <f>+'09'!A60</f>
        <v>0</v>
      </c>
      <c r="C367" s="182" t="str">
        <f>IFERROR(LEFT(IFERROR(INDEX(Sheet5!$C$2:$C$1300,MATCH($A367,Sheet5!$A$2:$A$1300,0)),"-"),FIND(",",IFERROR(INDEX(Sheet5!$C$2:$C$1300,MATCH($A367,Sheet5!$A$2:$A$1300,0)),"-"),1)-1),IFERROR(INDEX(Sheet5!$C$2:$C$1300,MATCH($A367,Sheet5!$A$2:$A$1300,0)),"-"))</f>
        <v>-</v>
      </c>
      <c r="D367" s="204">
        <f>IFERROR(INDEX(Lookup!$BG$9:$BG$3000,MATCH($A367,Lookup!$A$9:$A$3000,0)),0)</f>
        <v>0</v>
      </c>
      <c r="E367" s="204">
        <f>IFERROR(INDEX(Lookup!$BF$9:$BF$3000,MATCH($A367,Lookup!$A$9:$A$3000,0)),0)</f>
        <v>0</v>
      </c>
      <c r="F367" s="204">
        <f>IFERROR(INDEX(Lookup!$BE$9:$BE$3000,MATCH($A367,Lookup!$A$9:$A$3000,0)),0)</f>
        <v>0</v>
      </c>
      <c r="G367" s="205"/>
      <c r="H367" s="205"/>
      <c r="I367" s="204">
        <f>IFERROR(INDEX(Lookup!$BJ$9:$BJ$3000,MATCH($A367,Lookup!$A$9:$A$3000,0)),0)</f>
        <v>0</v>
      </c>
      <c r="J367" s="204">
        <f>IFERROR(INDEX(Lookup!$BI$9:$BI$3000,MATCH($A367,Lookup!$A$9:$A$3000,0)),0)</f>
        <v>0</v>
      </c>
      <c r="K367" s="204">
        <f>IFERROR(INDEX(Lookup!$BH$9:$BH$3000,MATCH($A367,Lookup!$A$9:$A$3000,0)),0)</f>
        <v>0</v>
      </c>
      <c r="L367" s="204">
        <f t="shared" si="16"/>
        <v>0</v>
      </c>
      <c r="O367" s="182">
        <f t="shared" si="17"/>
        <v>0</v>
      </c>
    </row>
    <row r="368" spans="1:15" hidden="1" x14ac:dyDescent="0.2">
      <c r="A368" s="182">
        <f>+'09'!A61</f>
        <v>0</v>
      </c>
      <c r="C368" s="182" t="str">
        <f>IFERROR(LEFT(IFERROR(INDEX(Sheet5!$C$2:$C$1300,MATCH($A368,Sheet5!$A$2:$A$1300,0)),"-"),FIND(",",IFERROR(INDEX(Sheet5!$C$2:$C$1300,MATCH($A368,Sheet5!$A$2:$A$1300,0)),"-"),1)-1),IFERROR(INDEX(Sheet5!$C$2:$C$1300,MATCH($A368,Sheet5!$A$2:$A$1300,0)),"-"))</f>
        <v>-</v>
      </c>
      <c r="D368" s="204">
        <f>IFERROR(INDEX(Lookup!$BG$9:$BG$3000,MATCH($A368,Lookup!$A$9:$A$3000,0)),0)</f>
        <v>0</v>
      </c>
      <c r="E368" s="204">
        <f>IFERROR(INDEX(Lookup!$BF$9:$BF$3000,MATCH($A368,Lookup!$A$9:$A$3000,0)),0)</f>
        <v>0</v>
      </c>
      <c r="F368" s="204">
        <f>IFERROR(INDEX(Lookup!$BE$9:$BE$3000,MATCH($A368,Lookup!$A$9:$A$3000,0)),0)</f>
        <v>0</v>
      </c>
      <c r="G368" s="205"/>
      <c r="H368" s="205"/>
      <c r="I368" s="204">
        <f>IFERROR(INDEX(Lookup!$BJ$9:$BJ$3000,MATCH($A368,Lookup!$A$9:$A$3000,0)),0)</f>
        <v>0</v>
      </c>
      <c r="J368" s="204">
        <f>IFERROR(INDEX(Lookup!$BI$9:$BI$3000,MATCH($A368,Lookup!$A$9:$A$3000,0)),0)</f>
        <v>0</v>
      </c>
      <c r="K368" s="204">
        <f>IFERROR(INDEX(Lookup!$BH$9:$BH$3000,MATCH($A368,Lookup!$A$9:$A$3000,0)),0)</f>
        <v>0</v>
      </c>
      <c r="L368" s="204">
        <f t="shared" si="16"/>
        <v>0</v>
      </c>
      <c r="O368" s="182">
        <f t="shared" si="17"/>
        <v>0</v>
      </c>
    </row>
    <row r="369" spans="1:15" hidden="1" x14ac:dyDescent="0.2">
      <c r="A369" s="182">
        <f>+'09'!A62</f>
        <v>0</v>
      </c>
      <c r="C369" s="182" t="str">
        <f>IFERROR(LEFT(IFERROR(INDEX(Sheet5!$C$2:$C$1300,MATCH($A369,Sheet5!$A$2:$A$1300,0)),"-"),FIND(",",IFERROR(INDEX(Sheet5!$C$2:$C$1300,MATCH($A369,Sheet5!$A$2:$A$1300,0)),"-"),1)-1),IFERROR(INDEX(Sheet5!$C$2:$C$1300,MATCH($A369,Sheet5!$A$2:$A$1300,0)),"-"))</f>
        <v>-</v>
      </c>
      <c r="D369" s="204">
        <f>IFERROR(INDEX(Lookup!$BG$9:$BG$3000,MATCH($A369,Lookup!$A$9:$A$3000,0)),0)</f>
        <v>0</v>
      </c>
      <c r="E369" s="204">
        <f>IFERROR(INDEX(Lookup!$BF$9:$BF$3000,MATCH($A369,Lookup!$A$9:$A$3000,0)),0)</f>
        <v>0</v>
      </c>
      <c r="F369" s="204">
        <f>IFERROR(INDEX(Lookup!$BE$9:$BE$3000,MATCH($A369,Lookup!$A$9:$A$3000,0)),0)</f>
        <v>0</v>
      </c>
      <c r="G369" s="205"/>
      <c r="H369" s="205"/>
      <c r="I369" s="204">
        <f>IFERROR(INDEX(Lookup!$BJ$9:$BJ$3000,MATCH($A369,Lookup!$A$9:$A$3000,0)),0)</f>
        <v>0</v>
      </c>
      <c r="J369" s="204">
        <f>IFERROR(INDEX(Lookup!$BI$9:$BI$3000,MATCH($A369,Lookup!$A$9:$A$3000,0)),0)</f>
        <v>0</v>
      </c>
      <c r="K369" s="204">
        <f>IFERROR(INDEX(Lookup!$BH$9:$BH$3000,MATCH($A369,Lookup!$A$9:$A$3000,0)),0)</f>
        <v>0</v>
      </c>
      <c r="L369" s="204">
        <f t="shared" si="16"/>
        <v>0</v>
      </c>
      <c r="O369" s="182">
        <f t="shared" si="17"/>
        <v>0</v>
      </c>
    </row>
    <row r="370" spans="1:15" hidden="1" x14ac:dyDescent="0.2">
      <c r="A370" s="182">
        <f>+'09'!A63</f>
        <v>0</v>
      </c>
      <c r="C370" s="182" t="str">
        <f>IFERROR(LEFT(IFERROR(INDEX(Sheet5!$C$2:$C$1300,MATCH($A370,Sheet5!$A$2:$A$1300,0)),"-"),FIND(",",IFERROR(INDEX(Sheet5!$C$2:$C$1300,MATCH($A370,Sheet5!$A$2:$A$1300,0)),"-"),1)-1),IFERROR(INDEX(Sheet5!$C$2:$C$1300,MATCH($A370,Sheet5!$A$2:$A$1300,0)),"-"))</f>
        <v>-</v>
      </c>
      <c r="D370" s="204">
        <f>IFERROR(INDEX(Lookup!$BG$9:$BG$3000,MATCH($A370,Lookup!$A$9:$A$3000,0)),0)</f>
        <v>0</v>
      </c>
      <c r="E370" s="204">
        <f>IFERROR(INDEX(Lookup!$BF$9:$BF$3000,MATCH($A370,Lookup!$A$9:$A$3000,0)),0)</f>
        <v>0</v>
      </c>
      <c r="F370" s="204">
        <f>IFERROR(INDEX(Lookup!$BE$9:$BE$3000,MATCH($A370,Lookup!$A$9:$A$3000,0)),0)</f>
        <v>0</v>
      </c>
      <c r="G370" s="205"/>
      <c r="H370" s="205"/>
      <c r="I370" s="204">
        <f>IFERROR(INDEX(Lookup!$BJ$9:$BJ$3000,MATCH($A370,Lookup!$A$9:$A$3000,0)),0)</f>
        <v>0</v>
      </c>
      <c r="J370" s="204">
        <f>IFERROR(INDEX(Lookup!$BI$9:$BI$3000,MATCH($A370,Lookup!$A$9:$A$3000,0)),0)</f>
        <v>0</v>
      </c>
      <c r="K370" s="204">
        <f>IFERROR(INDEX(Lookup!$BH$9:$BH$3000,MATCH($A370,Lookup!$A$9:$A$3000,0)),0)</f>
        <v>0</v>
      </c>
      <c r="L370" s="204">
        <f t="shared" si="16"/>
        <v>0</v>
      </c>
      <c r="O370" s="182">
        <f t="shared" si="17"/>
        <v>0</v>
      </c>
    </row>
    <row r="371" spans="1:15" hidden="1" x14ac:dyDescent="0.2">
      <c r="A371" s="182">
        <f>+'09'!A64</f>
        <v>0</v>
      </c>
      <c r="C371" s="182" t="str">
        <f>IFERROR(LEFT(IFERROR(INDEX(Sheet5!$C$2:$C$1300,MATCH($A371,Sheet5!$A$2:$A$1300,0)),"-"),FIND(",",IFERROR(INDEX(Sheet5!$C$2:$C$1300,MATCH($A371,Sheet5!$A$2:$A$1300,0)),"-"),1)-1),IFERROR(INDEX(Sheet5!$C$2:$C$1300,MATCH($A371,Sheet5!$A$2:$A$1300,0)),"-"))</f>
        <v>-</v>
      </c>
      <c r="D371" s="204">
        <f>IFERROR(INDEX(Lookup!$BG$9:$BG$3000,MATCH($A371,Lookup!$A$9:$A$3000,0)),0)</f>
        <v>0</v>
      </c>
      <c r="E371" s="204">
        <f>IFERROR(INDEX(Lookup!$BF$9:$BF$3000,MATCH($A371,Lookup!$A$9:$A$3000,0)),0)</f>
        <v>0</v>
      </c>
      <c r="F371" s="204">
        <f>IFERROR(INDEX(Lookup!$BE$9:$BE$3000,MATCH($A371,Lookup!$A$9:$A$3000,0)),0)</f>
        <v>0</v>
      </c>
      <c r="G371" s="205"/>
      <c r="H371" s="205"/>
      <c r="I371" s="204">
        <f>IFERROR(INDEX(Lookup!$BJ$9:$BJ$3000,MATCH($A371,Lookup!$A$9:$A$3000,0)),0)</f>
        <v>0</v>
      </c>
      <c r="J371" s="204">
        <f>IFERROR(INDEX(Lookup!$BI$9:$BI$3000,MATCH($A371,Lookup!$A$9:$A$3000,0)),0)</f>
        <v>0</v>
      </c>
      <c r="K371" s="204">
        <f>IFERROR(INDEX(Lookup!$BH$9:$BH$3000,MATCH($A371,Lookup!$A$9:$A$3000,0)),0)</f>
        <v>0</v>
      </c>
      <c r="L371" s="204">
        <f t="shared" si="16"/>
        <v>0</v>
      </c>
      <c r="O371" s="182">
        <f t="shared" si="17"/>
        <v>0</v>
      </c>
    </row>
    <row r="372" spans="1:15" hidden="1" x14ac:dyDescent="0.2">
      <c r="A372" s="182">
        <f>+'09'!A65</f>
        <v>0</v>
      </c>
      <c r="C372" s="182" t="str">
        <f>IFERROR(LEFT(IFERROR(INDEX(Sheet5!$C$2:$C$1300,MATCH($A372,Sheet5!$A$2:$A$1300,0)),"-"),FIND(",",IFERROR(INDEX(Sheet5!$C$2:$C$1300,MATCH($A372,Sheet5!$A$2:$A$1300,0)),"-"),1)-1),IFERROR(INDEX(Sheet5!$C$2:$C$1300,MATCH($A372,Sheet5!$A$2:$A$1300,0)),"-"))</f>
        <v>-</v>
      </c>
      <c r="D372" s="204">
        <f>IFERROR(INDEX(Lookup!$BG$9:$BG$3000,MATCH($A372,Lookup!$A$9:$A$3000,0)),0)</f>
        <v>0</v>
      </c>
      <c r="E372" s="204">
        <f>IFERROR(INDEX(Lookup!$BF$9:$BF$3000,MATCH($A372,Lookup!$A$9:$A$3000,0)),0)</f>
        <v>0</v>
      </c>
      <c r="F372" s="204">
        <f>IFERROR(INDEX(Lookup!$BE$9:$BE$3000,MATCH($A372,Lookup!$A$9:$A$3000,0)),0)</f>
        <v>0</v>
      </c>
      <c r="G372" s="205"/>
      <c r="H372" s="205"/>
      <c r="I372" s="204">
        <f>IFERROR(INDEX(Lookup!$BJ$9:$BJ$3000,MATCH($A372,Lookup!$A$9:$A$3000,0)),0)</f>
        <v>0</v>
      </c>
      <c r="J372" s="204">
        <f>IFERROR(INDEX(Lookup!$BI$9:$BI$3000,MATCH($A372,Lookup!$A$9:$A$3000,0)),0)</f>
        <v>0</v>
      </c>
      <c r="K372" s="204">
        <f>IFERROR(INDEX(Lookup!$BH$9:$BH$3000,MATCH($A372,Lookup!$A$9:$A$3000,0)),0)</f>
        <v>0</v>
      </c>
      <c r="L372" s="204">
        <f t="shared" si="16"/>
        <v>0</v>
      </c>
      <c r="O372" s="182">
        <f t="shared" si="17"/>
        <v>0</v>
      </c>
    </row>
    <row r="373" spans="1:15" hidden="1" x14ac:dyDescent="0.2">
      <c r="A373" s="182">
        <f>+'09'!A66</f>
        <v>0</v>
      </c>
      <c r="C373" s="182" t="str">
        <f>IFERROR(LEFT(IFERROR(INDEX(Sheet5!$C$2:$C$1300,MATCH($A373,Sheet5!$A$2:$A$1300,0)),"-"),FIND(",",IFERROR(INDEX(Sheet5!$C$2:$C$1300,MATCH($A373,Sheet5!$A$2:$A$1300,0)),"-"),1)-1),IFERROR(INDEX(Sheet5!$C$2:$C$1300,MATCH($A373,Sheet5!$A$2:$A$1300,0)),"-"))</f>
        <v>-</v>
      </c>
      <c r="D373" s="204">
        <f>IFERROR(INDEX(Lookup!$BG$9:$BG$3000,MATCH($A373,Lookup!$A$9:$A$3000,0)),0)</f>
        <v>0</v>
      </c>
      <c r="E373" s="204">
        <f>IFERROR(INDEX(Lookup!$BF$9:$BF$3000,MATCH($A373,Lookup!$A$9:$A$3000,0)),0)</f>
        <v>0</v>
      </c>
      <c r="F373" s="204">
        <f>IFERROR(INDEX(Lookup!$BE$9:$BE$3000,MATCH($A373,Lookup!$A$9:$A$3000,0)),0)</f>
        <v>0</v>
      </c>
      <c r="G373" s="205"/>
      <c r="H373" s="205"/>
      <c r="I373" s="204">
        <f>IFERROR(INDEX(Lookup!$BJ$9:$BJ$3000,MATCH($A373,Lookup!$A$9:$A$3000,0)),0)</f>
        <v>0</v>
      </c>
      <c r="J373" s="204">
        <f>IFERROR(INDEX(Lookup!$BI$9:$BI$3000,MATCH($A373,Lookup!$A$9:$A$3000,0)),0)</f>
        <v>0</v>
      </c>
      <c r="K373" s="204">
        <f>IFERROR(INDEX(Lookup!$BH$9:$BH$3000,MATCH($A373,Lookup!$A$9:$A$3000,0)),0)</f>
        <v>0</v>
      </c>
      <c r="L373" s="204">
        <f t="shared" ref="L373:L436" si="18">K373-J373</f>
        <v>0</v>
      </c>
      <c r="O373" s="182">
        <f t="shared" ref="O373:O436" si="19">+IF(A373&gt;0,1,0)</f>
        <v>0</v>
      </c>
    </row>
    <row r="374" spans="1:15" hidden="1" x14ac:dyDescent="0.2">
      <c r="A374" s="182">
        <f>+'09'!A67</f>
        <v>0</v>
      </c>
      <c r="C374" s="182" t="str">
        <f>IFERROR(LEFT(IFERROR(INDEX(Sheet5!$C$2:$C$1300,MATCH($A374,Sheet5!$A$2:$A$1300,0)),"-"),FIND(",",IFERROR(INDEX(Sheet5!$C$2:$C$1300,MATCH($A374,Sheet5!$A$2:$A$1300,0)),"-"),1)-1),IFERROR(INDEX(Sheet5!$C$2:$C$1300,MATCH($A374,Sheet5!$A$2:$A$1300,0)),"-"))</f>
        <v>-</v>
      </c>
      <c r="D374" s="204">
        <f>IFERROR(INDEX(Lookup!$BG$9:$BG$3000,MATCH($A374,Lookup!$A$9:$A$3000,0)),0)</f>
        <v>0</v>
      </c>
      <c r="E374" s="204">
        <f>IFERROR(INDEX(Lookup!$BF$9:$BF$3000,MATCH($A374,Lookup!$A$9:$A$3000,0)),0)</f>
        <v>0</v>
      </c>
      <c r="F374" s="204">
        <f>IFERROR(INDEX(Lookup!$BE$9:$BE$3000,MATCH($A374,Lookup!$A$9:$A$3000,0)),0)</f>
        <v>0</v>
      </c>
      <c r="G374" s="205"/>
      <c r="H374" s="205"/>
      <c r="I374" s="204">
        <f>IFERROR(INDEX(Lookup!$BJ$9:$BJ$3000,MATCH($A374,Lookup!$A$9:$A$3000,0)),0)</f>
        <v>0</v>
      </c>
      <c r="J374" s="204">
        <f>IFERROR(INDEX(Lookup!$BI$9:$BI$3000,MATCH($A374,Lookup!$A$9:$A$3000,0)),0)</f>
        <v>0</v>
      </c>
      <c r="K374" s="204">
        <f>IFERROR(INDEX(Lookup!$BH$9:$BH$3000,MATCH($A374,Lookup!$A$9:$A$3000,0)),0)</f>
        <v>0</v>
      </c>
      <c r="L374" s="204">
        <f t="shared" si="18"/>
        <v>0</v>
      </c>
      <c r="O374" s="182">
        <f t="shared" si="19"/>
        <v>0</v>
      </c>
    </row>
    <row r="375" spans="1:15" hidden="1" x14ac:dyDescent="0.2">
      <c r="A375" s="182">
        <f>+'09'!A68</f>
        <v>0</v>
      </c>
      <c r="C375" s="182" t="str">
        <f>IFERROR(LEFT(IFERROR(INDEX(Sheet5!$C$2:$C$1300,MATCH($A375,Sheet5!$A$2:$A$1300,0)),"-"),FIND(",",IFERROR(INDEX(Sheet5!$C$2:$C$1300,MATCH($A375,Sheet5!$A$2:$A$1300,0)),"-"),1)-1),IFERROR(INDEX(Sheet5!$C$2:$C$1300,MATCH($A375,Sheet5!$A$2:$A$1300,0)),"-"))</f>
        <v>-</v>
      </c>
      <c r="D375" s="204">
        <f>IFERROR(INDEX(Lookup!$BG$9:$BG$3000,MATCH($A375,Lookup!$A$9:$A$3000,0)),0)</f>
        <v>0</v>
      </c>
      <c r="E375" s="204">
        <f>IFERROR(INDEX(Lookup!$BF$9:$BF$3000,MATCH($A375,Lookup!$A$9:$A$3000,0)),0)</f>
        <v>0</v>
      </c>
      <c r="F375" s="204">
        <f>IFERROR(INDEX(Lookup!$BE$9:$BE$3000,MATCH($A375,Lookup!$A$9:$A$3000,0)),0)</f>
        <v>0</v>
      </c>
      <c r="G375" s="205"/>
      <c r="H375" s="205"/>
      <c r="I375" s="204">
        <f>IFERROR(INDEX(Lookup!$BJ$9:$BJ$3000,MATCH($A375,Lookup!$A$9:$A$3000,0)),0)</f>
        <v>0</v>
      </c>
      <c r="J375" s="204">
        <f>IFERROR(INDEX(Lookup!$BI$9:$BI$3000,MATCH($A375,Lookup!$A$9:$A$3000,0)),0)</f>
        <v>0</v>
      </c>
      <c r="K375" s="204">
        <f>IFERROR(INDEX(Lookup!$BH$9:$BH$3000,MATCH($A375,Lookup!$A$9:$A$3000,0)),0)</f>
        <v>0</v>
      </c>
      <c r="L375" s="204">
        <f t="shared" si="18"/>
        <v>0</v>
      </c>
      <c r="O375" s="182">
        <f t="shared" si="19"/>
        <v>0</v>
      </c>
    </row>
    <row r="376" spans="1:15" hidden="1" x14ac:dyDescent="0.2">
      <c r="A376" s="182">
        <f>+'09'!A69</f>
        <v>0</v>
      </c>
      <c r="C376" s="182" t="str">
        <f>IFERROR(LEFT(IFERROR(INDEX(Sheet5!$C$2:$C$1300,MATCH($A376,Sheet5!$A$2:$A$1300,0)),"-"),FIND(",",IFERROR(INDEX(Sheet5!$C$2:$C$1300,MATCH($A376,Sheet5!$A$2:$A$1300,0)),"-"),1)-1),IFERROR(INDEX(Sheet5!$C$2:$C$1300,MATCH($A376,Sheet5!$A$2:$A$1300,0)),"-"))</f>
        <v>-</v>
      </c>
      <c r="D376" s="204">
        <f>IFERROR(INDEX(Lookup!$BG$9:$BG$3000,MATCH($A376,Lookup!$A$9:$A$3000,0)),0)</f>
        <v>0</v>
      </c>
      <c r="E376" s="204">
        <f>IFERROR(INDEX(Lookup!$BF$9:$BF$3000,MATCH($A376,Lookup!$A$9:$A$3000,0)),0)</f>
        <v>0</v>
      </c>
      <c r="F376" s="204">
        <f>IFERROR(INDEX(Lookup!$BE$9:$BE$3000,MATCH($A376,Lookup!$A$9:$A$3000,0)),0)</f>
        <v>0</v>
      </c>
      <c r="G376" s="205"/>
      <c r="H376" s="205"/>
      <c r="I376" s="204">
        <f>IFERROR(INDEX(Lookup!$BJ$9:$BJ$3000,MATCH($A376,Lookup!$A$9:$A$3000,0)),0)</f>
        <v>0</v>
      </c>
      <c r="J376" s="204">
        <f>IFERROR(INDEX(Lookup!$BI$9:$BI$3000,MATCH($A376,Lookup!$A$9:$A$3000,0)),0)</f>
        <v>0</v>
      </c>
      <c r="K376" s="204">
        <f>IFERROR(INDEX(Lookup!$BH$9:$BH$3000,MATCH($A376,Lookup!$A$9:$A$3000,0)),0)</f>
        <v>0</v>
      </c>
      <c r="L376" s="204">
        <f t="shared" si="18"/>
        <v>0</v>
      </c>
      <c r="O376" s="182">
        <f t="shared" si="19"/>
        <v>0</v>
      </c>
    </row>
    <row r="377" spans="1:15" hidden="1" x14ac:dyDescent="0.2">
      <c r="A377" s="182">
        <f>+'09'!A70</f>
        <v>0</v>
      </c>
      <c r="C377" s="182" t="str">
        <f>IFERROR(LEFT(IFERROR(INDEX(Sheet5!$C$2:$C$1300,MATCH($A377,Sheet5!$A$2:$A$1300,0)),"-"),FIND(",",IFERROR(INDEX(Sheet5!$C$2:$C$1300,MATCH($A377,Sheet5!$A$2:$A$1300,0)),"-"),1)-1),IFERROR(INDEX(Sheet5!$C$2:$C$1300,MATCH($A377,Sheet5!$A$2:$A$1300,0)),"-"))</f>
        <v>-</v>
      </c>
      <c r="D377" s="204">
        <f>IFERROR(INDEX(Lookup!$BG$9:$BG$3000,MATCH($A377,Lookup!$A$9:$A$3000,0)),0)</f>
        <v>0</v>
      </c>
      <c r="E377" s="204">
        <f>IFERROR(INDEX(Lookup!$BF$9:$BF$3000,MATCH($A377,Lookup!$A$9:$A$3000,0)),0)</f>
        <v>0</v>
      </c>
      <c r="F377" s="204">
        <f>IFERROR(INDEX(Lookup!$BE$9:$BE$3000,MATCH($A377,Lookup!$A$9:$A$3000,0)),0)</f>
        <v>0</v>
      </c>
      <c r="G377" s="205"/>
      <c r="H377" s="205"/>
      <c r="I377" s="204">
        <f>IFERROR(INDEX(Lookup!$BJ$9:$BJ$3000,MATCH($A377,Lookup!$A$9:$A$3000,0)),0)</f>
        <v>0</v>
      </c>
      <c r="J377" s="204">
        <f>IFERROR(INDEX(Lookup!$BI$9:$BI$3000,MATCH($A377,Lookup!$A$9:$A$3000,0)),0)</f>
        <v>0</v>
      </c>
      <c r="K377" s="204">
        <f>IFERROR(INDEX(Lookup!$BH$9:$BH$3000,MATCH($A377,Lookup!$A$9:$A$3000,0)),0)</f>
        <v>0</v>
      </c>
      <c r="L377" s="204">
        <f t="shared" si="18"/>
        <v>0</v>
      </c>
      <c r="O377" s="182">
        <f t="shared" si="19"/>
        <v>0</v>
      </c>
    </row>
    <row r="378" spans="1:15" hidden="1" x14ac:dyDescent="0.2">
      <c r="A378" s="182">
        <f>+'09'!A71</f>
        <v>0</v>
      </c>
      <c r="C378" s="182" t="str">
        <f>IFERROR(LEFT(IFERROR(INDEX(Sheet5!$C$2:$C$1300,MATCH($A378,Sheet5!$A$2:$A$1300,0)),"-"),FIND(",",IFERROR(INDEX(Sheet5!$C$2:$C$1300,MATCH($A378,Sheet5!$A$2:$A$1300,0)),"-"),1)-1),IFERROR(INDEX(Sheet5!$C$2:$C$1300,MATCH($A378,Sheet5!$A$2:$A$1300,0)),"-"))</f>
        <v>-</v>
      </c>
      <c r="D378" s="204">
        <f>IFERROR(INDEX(Lookup!$BG$9:$BG$3000,MATCH($A378,Lookup!$A$9:$A$3000,0)),0)</f>
        <v>0</v>
      </c>
      <c r="E378" s="204">
        <f>IFERROR(INDEX(Lookup!$BF$9:$BF$3000,MATCH($A378,Lookup!$A$9:$A$3000,0)),0)</f>
        <v>0</v>
      </c>
      <c r="F378" s="204">
        <f>IFERROR(INDEX(Lookup!$BE$9:$BE$3000,MATCH($A378,Lookup!$A$9:$A$3000,0)),0)</f>
        <v>0</v>
      </c>
      <c r="G378" s="205"/>
      <c r="H378" s="205"/>
      <c r="I378" s="204">
        <f>IFERROR(INDEX(Lookup!$BJ$9:$BJ$3000,MATCH($A378,Lookup!$A$9:$A$3000,0)),0)</f>
        <v>0</v>
      </c>
      <c r="J378" s="204">
        <f>IFERROR(INDEX(Lookup!$BI$9:$BI$3000,MATCH($A378,Lookup!$A$9:$A$3000,0)),0)</f>
        <v>0</v>
      </c>
      <c r="K378" s="204">
        <f>IFERROR(INDEX(Lookup!$BH$9:$BH$3000,MATCH($A378,Lookup!$A$9:$A$3000,0)),0)</f>
        <v>0</v>
      </c>
      <c r="L378" s="204">
        <f t="shared" si="18"/>
        <v>0</v>
      </c>
      <c r="O378" s="182">
        <f t="shared" si="19"/>
        <v>0</v>
      </c>
    </row>
    <row r="379" spans="1:15" hidden="1" x14ac:dyDescent="0.2">
      <c r="A379" s="182">
        <f>+'09'!A72</f>
        <v>0</v>
      </c>
      <c r="C379" s="182" t="str">
        <f>IFERROR(LEFT(IFERROR(INDEX(Sheet5!$C$2:$C$1300,MATCH($A379,Sheet5!$A$2:$A$1300,0)),"-"),FIND(",",IFERROR(INDEX(Sheet5!$C$2:$C$1300,MATCH($A379,Sheet5!$A$2:$A$1300,0)),"-"),1)-1),IFERROR(INDEX(Sheet5!$C$2:$C$1300,MATCH($A379,Sheet5!$A$2:$A$1300,0)),"-"))</f>
        <v>-</v>
      </c>
      <c r="D379" s="204">
        <f>IFERROR(INDEX(Lookup!$BG$9:$BG$3000,MATCH($A379,Lookup!$A$9:$A$3000,0)),0)</f>
        <v>0</v>
      </c>
      <c r="E379" s="204">
        <f>IFERROR(INDEX(Lookup!$BF$9:$BF$3000,MATCH($A379,Lookup!$A$9:$A$3000,0)),0)</f>
        <v>0</v>
      </c>
      <c r="F379" s="204">
        <f>IFERROR(INDEX(Lookup!$BE$9:$BE$3000,MATCH($A379,Lookup!$A$9:$A$3000,0)),0)</f>
        <v>0</v>
      </c>
      <c r="G379" s="205"/>
      <c r="H379" s="205"/>
      <c r="I379" s="204">
        <f>IFERROR(INDEX(Lookup!$BJ$9:$BJ$3000,MATCH($A379,Lookup!$A$9:$A$3000,0)),0)</f>
        <v>0</v>
      </c>
      <c r="J379" s="204">
        <f>IFERROR(INDEX(Lookup!$BI$9:$BI$3000,MATCH($A379,Lookup!$A$9:$A$3000,0)),0)</f>
        <v>0</v>
      </c>
      <c r="K379" s="204">
        <f>IFERROR(INDEX(Lookup!$BH$9:$BH$3000,MATCH($A379,Lookup!$A$9:$A$3000,0)),0)</f>
        <v>0</v>
      </c>
      <c r="L379" s="204">
        <f t="shared" si="18"/>
        <v>0</v>
      </c>
      <c r="O379" s="182">
        <f t="shared" si="19"/>
        <v>0</v>
      </c>
    </row>
    <row r="380" spans="1:15" hidden="1" x14ac:dyDescent="0.2">
      <c r="A380" s="182">
        <f>+'09'!A73</f>
        <v>0</v>
      </c>
      <c r="C380" s="182" t="str">
        <f>IFERROR(LEFT(IFERROR(INDEX(Sheet5!$C$2:$C$1300,MATCH($A380,Sheet5!$A$2:$A$1300,0)),"-"),FIND(",",IFERROR(INDEX(Sheet5!$C$2:$C$1300,MATCH($A380,Sheet5!$A$2:$A$1300,0)),"-"),1)-1),IFERROR(INDEX(Sheet5!$C$2:$C$1300,MATCH($A380,Sheet5!$A$2:$A$1300,0)),"-"))</f>
        <v>-</v>
      </c>
      <c r="D380" s="204">
        <f>IFERROR(INDEX(Lookup!$BG$9:$BG$3000,MATCH($A380,Lookup!$A$9:$A$3000,0)),0)</f>
        <v>0</v>
      </c>
      <c r="E380" s="204">
        <f>IFERROR(INDEX(Lookup!$BF$9:$BF$3000,MATCH($A380,Lookup!$A$9:$A$3000,0)),0)</f>
        <v>0</v>
      </c>
      <c r="F380" s="204">
        <f>IFERROR(INDEX(Lookup!$BE$9:$BE$3000,MATCH($A380,Lookup!$A$9:$A$3000,0)),0)</f>
        <v>0</v>
      </c>
      <c r="G380" s="205"/>
      <c r="H380" s="205"/>
      <c r="I380" s="204">
        <f>IFERROR(INDEX(Lookup!$BJ$9:$BJ$3000,MATCH($A380,Lookup!$A$9:$A$3000,0)),0)</f>
        <v>0</v>
      </c>
      <c r="J380" s="204">
        <f>IFERROR(INDEX(Lookup!$BI$9:$BI$3000,MATCH($A380,Lookup!$A$9:$A$3000,0)),0)</f>
        <v>0</v>
      </c>
      <c r="K380" s="204">
        <f>IFERROR(INDEX(Lookup!$BH$9:$BH$3000,MATCH($A380,Lookup!$A$9:$A$3000,0)),0)</f>
        <v>0</v>
      </c>
      <c r="L380" s="204">
        <f t="shared" si="18"/>
        <v>0</v>
      </c>
      <c r="O380" s="182">
        <f t="shared" si="19"/>
        <v>0</v>
      </c>
    </row>
    <row r="381" spans="1:15" hidden="1" x14ac:dyDescent="0.2">
      <c r="A381" s="182">
        <f>+'09'!A74</f>
        <v>0</v>
      </c>
      <c r="C381" s="182" t="str">
        <f>IFERROR(LEFT(IFERROR(INDEX(Sheet5!$C$2:$C$1300,MATCH($A381,Sheet5!$A$2:$A$1300,0)),"-"),FIND(",",IFERROR(INDEX(Sheet5!$C$2:$C$1300,MATCH($A381,Sheet5!$A$2:$A$1300,0)),"-"),1)-1),IFERROR(INDEX(Sheet5!$C$2:$C$1300,MATCH($A381,Sheet5!$A$2:$A$1300,0)),"-"))</f>
        <v>-</v>
      </c>
      <c r="D381" s="204">
        <f>IFERROR(INDEX(Lookup!$BG$9:$BG$3000,MATCH($A381,Lookup!$A$9:$A$3000,0)),0)</f>
        <v>0</v>
      </c>
      <c r="E381" s="204">
        <f>IFERROR(INDEX(Lookup!$BF$9:$BF$3000,MATCH($A381,Lookup!$A$9:$A$3000,0)),0)</f>
        <v>0</v>
      </c>
      <c r="F381" s="204">
        <f>IFERROR(INDEX(Lookup!$BE$9:$BE$3000,MATCH($A381,Lookup!$A$9:$A$3000,0)),0)</f>
        <v>0</v>
      </c>
      <c r="G381" s="205"/>
      <c r="H381" s="205"/>
      <c r="I381" s="204">
        <f>IFERROR(INDEX(Lookup!$BJ$9:$BJ$3000,MATCH($A381,Lookup!$A$9:$A$3000,0)),0)</f>
        <v>0</v>
      </c>
      <c r="J381" s="204">
        <f>IFERROR(INDEX(Lookup!$BI$9:$BI$3000,MATCH($A381,Lookup!$A$9:$A$3000,0)),0)</f>
        <v>0</v>
      </c>
      <c r="K381" s="204">
        <f>IFERROR(INDEX(Lookup!$BH$9:$BH$3000,MATCH($A381,Lookup!$A$9:$A$3000,0)),0)</f>
        <v>0</v>
      </c>
      <c r="L381" s="204">
        <f t="shared" si="18"/>
        <v>0</v>
      </c>
      <c r="O381" s="182">
        <f t="shared" si="19"/>
        <v>0</v>
      </c>
    </row>
    <row r="382" spans="1:15" hidden="1" x14ac:dyDescent="0.2">
      <c r="A382" s="182">
        <f>+'09'!A75</f>
        <v>0</v>
      </c>
      <c r="C382" s="182" t="str">
        <f>IFERROR(LEFT(IFERROR(INDEX(Sheet5!$C$2:$C$1300,MATCH($A382,Sheet5!$A$2:$A$1300,0)),"-"),FIND(",",IFERROR(INDEX(Sheet5!$C$2:$C$1300,MATCH($A382,Sheet5!$A$2:$A$1300,0)),"-"),1)-1),IFERROR(INDEX(Sheet5!$C$2:$C$1300,MATCH($A382,Sheet5!$A$2:$A$1300,0)),"-"))</f>
        <v>-</v>
      </c>
      <c r="D382" s="204">
        <f>IFERROR(INDEX(Lookup!$BG$9:$BG$3000,MATCH($A382,Lookup!$A$9:$A$3000,0)),0)</f>
        <v>0</v>
      </c>
      <c r="E382" s="204">
        <f>IFERROR(INDEX(Lookup!$BF$9:$BF$3000,MATCH($A382,Lookup!$A$9:$A$3000,0)),0)</f>
        <v>0</v>
      </c>
      <c r="F382" s="204">
        <f>IFERROR(INDEX(Lookup!$BE$9:$BE$3000,MATCH($A382,Lookup!$A$9:$A$3000,0)),0)</f>
        <v>0</v>
      </c>
      <c r="G382" s="205"/>
      <c r="H382" s="205"/>
      <c r="I382" s="204">
        <f>IFERROR(INDEX(Lookup!$BJ$9:$BJ$3000,MATCH($A382,Lookup!$A$9:$A$3000,0)),0)</f>
        <v>0</v>
      </c>
      <c r="J382" s="204">
        <f>IFERROR(INDEX(Lookup!$BI$9:$BI$3000,MATCH($A382,Lookup!$A$9:$A$3000,0)),0)</f>
        <v>0</v>
      </c>
      <c r="K382" s="204">
        <f>IFERROR(INDEX(Lookup!$BH$9:$BH$3000,MATCH($A382,Lookup!$A$9:$A$3000,0)),0)</f>
        <v>0</v>
      </c>
      <c r="L382" s="204">
        <f t="shared" si="18"/>
        <v>0</v>
      </c>
      <c r="O382" s="182">
        <f t="shared" si="19"/>
        <v>0</v>
      </c>
    </row>
    <row r="383" spans="1:15" hidden="1" x14ac:dyDescent="0.2">
      <c r="A383" s="182">
        <f>+'09'!A76</f>
        <v>0</v>
      </c>
      <c r="C383" s="182" t="str">
        <f>IFERROR(LEFT(IFERROR(INDEX(Sheet5!$C$2:$C$1300,MATCH($A383,Sheet5!$A$2:$A$1300,0)),"-"),FIND(",",IFERROR(INDEX(Sheet5!$C$2:$C$1300,MATCH($A383,Sheet5!$A$2:$A$1300,0)),"-"),1)-1),IFERROR(INDEX(Sheet5!$C$2:$C$1300,MATCH($A383,Sheet5!$A$2:$A$1300,0)),"-"))</f>
        <v>-</v>
      </c>
      <c r="D383" s="204">
        <f>IFERROR(INDEX(Lookup!$BG$9:$BG$3000,MATCH($A383,Lookup!$A$9:$A$3000,0)),0)</f>
        <v>0</v>
      </c>
      <c r="E383" s="204">
        <f>IFERROR(INDEX(Lookup!$BF$9:$BF$3000,MATCH($A383,Lookup!$A$9:$A$3000,0)),0)</f>
        <v>0</v>
      </c>
      <c r="F383" s="204">
        <f>IFERROR(INDEX(Lookup!$BE$9:$BE$3000,MATCH($A383,Lookup!$A$9:$A$3000,0)),0)</f>
        <v>0</v>
      </c>
      <c r="G383" s="205"/>
      <c r="H383" s="205"/>
      <c r="I383" s="204">
        <f>IFERROR(INDEX(Lookup!$BJ$9:$BJ$3000,MATCH($A383,Lookup!$A$9:$A$3000,0)),0)</f>
        <v>0</v>
      </c>
      <c r="J383" s="204">
        <f>IFERROR(INDEX(Lookup!$BI$9:$BI$3000,MATCH($A383,Lookup!$A$9:$A$3000,0)),0)</f>
        <v>0</v>
      </c>
      <c r="K383" s="204">
        <f>IFERROR(INDEX(Lookup!$BH$9:$BH$3000,MATCH($A383,Lookup!$A$9:$A$3000,0)),0)</f>
        <v>0</v>
      </c>
      <c r="L383" s="204">
        <f t="shared" si="18"/>
        <v>0</v>
      </c>
      <c r="O383" s="182">
        <f t="shared" si="19"/>
        <v>0</v>
      </c>
    </row>
    <row r="384" spans="1:15" hidden="1" x14ac:dyDescent="0.2">
      <c r="A384" s="182">
        <f>+'09'!A77</f>
        <v>0</v>
      </c>
      <c r="C384" s="182" t="str">
        <f>IFERROR(LEFT(IFERROR(INDEX(Sheet5!$C$2:$C$1300,MATCH($A384,Sheet5!$A$2:$A$1300,0)),"-"),FIND(",",IFERROR(INDEX(Sheet5!$C$2:$C$1300,MATCH($A384,Sheet5!$A$2:$A$1300,0)),"-"),1)-1),IFERROR(INDEX(Sheet5!$C$2:$C$1300,MATCH($A384,Sheet5!$A$2:$A$1300,0)),"-"))</f>
        <v>-</v>
      </c>
      <c r="D384" s="204">
        <f>IFERROR(INDEX(Lookup!$BG$9:$BG$3000,MATCH($A384,Lookup!$A$9:$A$3000,0)),0)</f>
        <v>0</v>
      </c>
      <c r="E384" s="204">
        <f>IFERROR(INDEX(Lookup!$BF$9:$BF$3000,MATCH($A384,Lookup!$A$9:$A$3000,0)),0)</f>
        <v>0</v>
      </c>
      <c r="F384" s="204">
        <f>IFERROR(INDEX(Lookup!$BE$9:$BE$3000,MATCH($A384,Lookup!$A$9:$A$3000,0)),0)</f>
        <v>0</v>
      </c>
      <c r="G384" s="205"/>
      <c r="H384" s="205"/>
      <c r="I384" s="204">
        <f>IFERROR(INDEX(Lookup!$BJ$9:$BJ$3000,MATCH($A384,Lookup!$A$9:$A$3000,0)),0)</f>
        <v>0</v>
      </c>
      <c r="J384" s="204">
        <f>IFERROR(INDEX(Lookup!$BI$9:$BI$3000,MATCH($A384,Lookup!$A$9:$A$3000,0)),0)</f>
        <v>0</v>
      </c>
      <c r="K384" s="204">
        <f>IFERROR(INDEX(Lookup!$BH$9:$BH$3000,MATCH($A384,Lookup!$A$9:$A$3000,0)),0)</f>
        <v>0</v>
      </c>
      <c r="L384" s="204">
        <f t="shared" si="18"/>
        <v>0</v>
      </c>
      <c r="O384" s="182">
        <f t="shared" si="19"/>
        <v>0</v>
      </c>
    </row>
    <row r="385" spans="1:15" hidden="1" x14ac:dyDescent="0.2">
      <c r="A385" s="182">
        <f>+'09'!A78</f>
        <v>0</v>
      </c>
      <c r="C385" s="182" t="str">
        <f>IFERROR(LEFT(IFERROR(INDEX(Sheet5!$C$2:$C$1300,MATCH($A385,Sheet5!$A$2:$A$1300,0)),"-"),FIND(",",IFERROR(INDEX(Sheet5!$C$2:$C$1300,MATCH($A385,Sheet5!$A$2:$A$1300,0)),"-"),1)-1),IFERROR(INDEX(Sheet5!$C$2:$C$1300,MATCH($A385,Sheet5!$A$2:$A$1300,0)),"-"))</f>
        <v>-</v>
      </c>
      <c r="D385" s="204">
        <f>IFERROR(INDEX(Lookup!$BG$9:$BG$3000,MATCH($A385,Lookup!$A$9:$A$3000,0)),0)</f>
        <v>0</v>
      </c>
      <c r="E385" s="204">
        <f>IFERROR(INDEX(Lookup!$BF$9:$BF$3000,MATCH($A385,Lookup!$A$9:$A$3000,0)),0)</f>
        <v>0</v>
      </c>
      <c r="F385" s="204">
        <f>IFERROR(INDEX(Lookup!$BE$9:$BE$3000,MATCH($A385,Lookup!$A$9:$A$3000,0)),0)</f>
        <v>0</v>
      </c>
      <c r="G385" s="205"/>
      <c r="H385" s="205"/>
      <c r="I385" s="204">
        <f>IFERROR(INDEX(Lookup!$BJ$9:$BJ$3000,MATCH($A385,Lookup!$A$9:$A$3000,0)),0)</f>
        <v>0</v>
      </c>
      <c r="J385" s="204">
        <f>IFERROR(INDEX(Lookup!$BI$9:$BI$3000,MATCH($A385,Lookup!$A$9:$A$3000,0)),0)</f>
        <v>0</v>
      </c>
      <c r="K385" s="204">
        <f>IFERROR(INDEX(Lookup!$BH$9:$BH$3000,MATCH($A385,Lookup!$A$9:$A$3000,0)),0)</f>
        <v>0</v>
      </c>
      <c r="L385" s="204">
        <f t="shared" si="18"/>
        <v>0</v>
      </c>
      <c r="O385" s="182">
        <f t="shared" si="19"/>
        <v>0</v>
      </c>
    </row>
    <row r="386" spans="1:15" hidden="1" x14ac:dyDescent="0.2">
      <c r="A386" s="182">
        <f>+'09'!A79</f>
        <v>0</v>
      </c>
      <c r="C386" s="182" t="str">
        <f>IFERROR(LEFT(IFERROR(INDEX(Sheet5!$C$2:$C$1300,MATCH($A386,Sheet5!$A$2:$A$1300,0)),"-"),FIND(",",IFERROR(INDEX(Sheet5!$C$2:$C$1300,MATCH($A386,Sheet5!$A$2:$A$1300,0)),"-"),1)-1),IFERROR(INDEX(Sheet5!$C$2:$C$1300,MATCH($A386,Sheet5!$A$2:$A$1300,0)),"-"))</f>
        <v>-</v>
      </c>
      <c r="D386" s="204">
        <f>IFERROR(INDEX(Lookup!$BG$9:$BG$3000,MATCH($A386,Lookup!$A$9:$A$3000,0)),0)</f>
        <v>0</v>
      </c>
      <c r="E386" s="204">
        <f>IFERROR(INDEX(Lookup!$BF$9:$BF$3000,MATCH($A386,Lookup!$A$9:$A$3000,0)),0)</f>
        <v>0</v>
      </c>
      <c r="F386" s="204">
        <f>IFERROR(INDEX(Lookup!$BE$9:$BE$3000,MATCH($A386,Lookup!$A$9:$A$3000,0)),0)</f>
        <v>0</v>
      </c>
      <c r="G386" s="205"/>
      <c r="H386" s="205"/>
      <c r="I386" s="204">
        <f>IFERROR(INDEX(Lookup!$BJ$9:$BJ$3000,MATCH($A386,Lookup!$A$9:$A$3000,0)),0)</f>
        <v>0</v>
      </c>
      <c r="J386" s="204">
        <f>IFERROR(INDEX(Lookup!$BI$9:$BI$3000,MATCH($A386,Lookup!$A$9:$A$3000,0)),0)</f>
        <v>0</v>
      </c>
      <c r="K386" s="204">
        <f>IFERROR(INDEX(Lookup!$BH$9:$BH$3000,MATCH($A386,Lookup!$A$9:$A$3000,0)),0)</f>
        <v>0</v>
      </c>
      <c r="L386" s="204">
        <f t="shared" si="18"/>
        <v>0</v>
      </c>
      <c r="O386" s="182">
        <f t="shared" si="19"/>
        <v>0</v>
      </c>
    </row>
    <row r="387" spans="1:15" hidden="1" x14ac:dyDescent="0.2">
      <c r="A387" s="182">
        <f>+'09'!A80</f>
        <v>0</v>
      </c>
      <c r="C387" s="182" t="str">
        <f>IFERROR(LEFT(IFERROR(INDEX(Sheet5!$C$2:$C$1300,MATCH($A387,Sheet5!$A$2:$A$1300,0)),"-"),FIND(",",IFERROR(INDEX(Sheet5!$C$2:$C$1300,MATCH($A387,Sheet5!$A$2:$A$1300,0)),"-"),1)-1),IFERROR(INDEX(Sheet5!$C$2:$C$1300,MATCH($A387,Sheet5!$A$2:$A$1300,0)),"-"))</f>
        <v>-</v>
      </c>
      <c r="D387" s="204">
        <f>IFERROR(INDEX(Lookup!$BG$9:$BG$3000,MATCH($A387,Lookup!$A$9:$A$3000,0)),0)</f>
        <v>0</v>
      </c>
      <c r="E387" s="204">
        <f>IFERROR(INDEX(Lookup!$BF$9:$BF$3000,MATCH($A387,Lookup!$A$9:$A$3000,0)),0)</f>
        <v>0</v>
      </c>
      <c r="F387" s="204">
        <f>IFERROR(INDEX(Lookup!$BE$9:$BE$3000,MATCH($A387,Lookup!$A$9:$A$3000,0)),0)</f>
        <v>0</v>
      </c>
      <c r="G387" s="205"/>
      <c r="H387" s="205"/>
      <c r="I387" s="204">
        <f>IFERROR(INDEX(Lookup!$BJ$9:$BJ$3000,MATCH($A387,Lookup!$A$9:$A$3000,0)),0)</f>
        <v>0</v>
      </c>
      <c r="J387" s="204">
        <f>IFERROR(INDEX(Lookup!$BI$9:$BI$3000,MATCH($A387,Lookup!$A$9:$A$3000,0)),0)</f>
        <v>0</v>
      </c>
      <c r="K387" s="204">
        <f>IFERROR(INDEX(Lookup!$BH$9:$BH$3000,MATCH($A387,Lookup!$A$9:$A$3000,0)),0)</f>
        <v>0</v>
      </c>
      <c r="L387" s="204">
        <f t="shared" si="18"/>
        <v>0</v>
      </c>
      <c r="O387" s="182">
        <f t="shared" si="19"/>
        <v>0</v>
      </c>
    </row>
    <row r="388" spans="1:15" hidden="1" x14ac:dyDescent="0.2">
      <c r="A388" s="182">
        <f>+'09'!A81</f>
        <v>0</v>
      </c>
      <c r="C388" s="182" t="str">
        <f>IFERROR(LEFT(IFERROR(INDEX(Sheet5!$C$2:$C$1300,MATCH($A388,Sheet5!$A$2:$A$1300,0)),"-"),FIND(",",IFERROR(INDEX(Sheet5!$C$2:$C$1300,MATCH($A388,Sheet5!$A$2:$A$1300,0)),"-"),1)-1),IFERROR(INDEX(Sheet5!$C$2:$C$1300,MATCH($A388,Sheet5!$A$2:$A$1300,0)),"-"))</f>
        <v>-</v>
      </c>
      <c r="D388" s="204">
        <f>IFERROR(INDEX(Lookup!$BG$9:$BG$3000,MATCH($A388,Lookup!$A$9:$A$3000,0)),0)</f>
        <v>0</v>
      </c>
      <c r="E388" s="204">
        <f>IFERROR(INDEX(Lookup!$BF$9:$BF$3000,MATCH($A388,Lookup!$A$9:$A$3000,0)),0)</f>
        <v>0</v>
      </c>
      <c r="F388" s="204">
        <f>IFERROR(INDEX(Lookup!$BE$9:$BE$3000,MATCH($A388,Lookup!$A$9:$A$3000,0)),0)</f>
        <v>0</v>
      </c>
      <c r="G388" s="205"/>
      <c r="H388" s="205"/>
      <c r="I388" s="204">
        <f>IFERROR(INDEX(Lookup!$BJ$9:$BJ$3000,MATCH($A388,Lookup!$A$9:$A$3000,0)),0)</f>
        <v>0</v>
      </c>
      <c r="J388" s="204">
        <f>IFERROR(INDEX(Lookup!$BI$9:$BI$3000,MATCH($A388,Lookup!$A$9:$A$3000,0)),0)</f>
        <v>0</v>
      </c>
      <c r="K388" s="204">
        <f>IFERROR(INDEX(Lookup!$BH$9:$BH$3000,MATCH($A388,Lookup!$A$9:$A$3000,0)),0)</f>
        <v>0</v>
      </c>
      <c r="L388" s="204">
        <f t="shared" si="18"/>
        <v>0</v>
      </c>
      <c r="O388" s="182">
        <f t="shared" si="19"/>
        <v>0</v>
      </c>
    </row>
    <row r="389" spans="1:15" hidden="1" x14ac:dyDescent="0.2">
      <c r="A389" s="182">
        <f>+'09'!A82</f>
        <v>0</v>
      </c>
      <c r="C389" s="182" t="str">
        <f>IFERROR(LEFT(IFERROR(INDEX(Sheet5!$C$2:$C$1300,MATCH($A389,Sheet5!$A$2:$A$1300,0)),"-"),FIND(",",IFERROR(INDEX(Sheet5!$C$2:$C$1300,MATCH($A389,Sheet5!$A$2:$A$1300,0)),"-"),1)-1),IFERROR(INDEX(Sheet5!$C$2:$C$1300,MATCH($A389,Sheet5!$A$2:$A$1300,0)),"-"))</f>
        <v>-</v>
      </c>
      <c r="D389" s="204">
        <f>IFERROR(INDEX(Lookup!$BG$9:$BG$3000,MATCH($A389,Lookup!$A$9:$A$3000,0)),0)</f>
        <v>0</v>
      </c>
      <c r="E389" s="204">
        <f>IFERROR(INDEX(Lookup!$BF$9:$BF$3000,MATCH($A389,Lookup!$A$9:$A$3000,0)),0)</f>
        <v>0</v>
      </c>
      <c r="F389" s="204">
        <f>IFERROR(INDEX(Lookup!$BE$9:$BE$3000,MATCH($A389,Lookup!$A$9:$A$3000,0)),0)</f>
        <v>0</v>
      </c>
      <c r="G389" s="205"/>
      <c r="H389" s="205"/>
      <c r="I389" s="204">
        <f>IFERROR(INDEX(Lookup!$BJ$9:$BJ$3000,MATCH($A389,Lookup!$A$9:$A$3000,0)),0)</f>
        <v>0</v>
      </c>
      <c r="J389" s="204">
        <f>IFERROR(INDEX(Lookup!$BI$9:$BI$3000,MATCH($A389,Lookup!$A$9:$A$3000,0)),0)</f>
        <v>0</v>
      </c>
      <c r="K389" s="204">
        <f>IFERROR(INDEX(Lookup!$BH$9:$BH$3000,MATCH($A389,Lookup!$A$9:$A$3000,0)),0)</f>
        <v>0</v>
      </c>
      <c r="L389" s="204">
        <f t="shared" si="18"/>
        <v>0</v>
      </c>
      <c r="O389" s="182">
        <f t="shared" si="19"/>
        <v>0</v>
      </c>
    </row>
    <row r="390" spans="1:15" hidden="1" x14ac:dyDescent="0.2">
      <c r="A390" s="182">
        <f>+'09'!A83</f>
        <v>0</v>
      </c>
      <c r="C390" s="182" t="str">
        <f>IFERROR(LEFT(IFERROR(INDEX(Sheet5!$C$2:$C$1300,MATCH($A390,Sheet5!$A$2:$A$1300,0)),"-"),FIND(",",IFERROR(INDEX(Sheet5!$C$2:$C$1300,MATCH($A390,Sheet5!$A$2:$A$1300,0)),"-"),1)-1),IFERROR(INDEX(Sheet5!$C$2:$C$1300,MATCH($A390,Sheet5!$A$2:$A$1300,0)),"-"))</f>
        <v>-</v>
      </c>
      <c r="D390" s="204">
        <f>IFERROR(INDEX(Lookup!$BG$9:$BG$3000,MATCH($A390,Lookup!$A$9:$A$3000,0)),0)</f>
        <v>0</v>
      </c>
      <c r="E390" s="204">
        <f>IFERROR(INDEX(Lookup!$BF$9:$BF$3000,MATCH($A390,Lookup!$A$9:$A$3000,0)),0)</f>
        <v>0</v>
      </c>
      <c r="F390" s="204">
        <f>IFERROR(INDEX(Lookup!$BE$9:$BE$3000,MATCH($A390,Lookup!$A$9:$A$3000,0)),0)</f>
        <v>0</v>
      </c>
      <c r="G390" s="205"/>
      <c r="H390" s="205"/>
      <c r="I390" s="204">
        <f>IFERROR(INDEX(Lookup!$BJ$9:$BJ$3000,MATCH($A390,Lookup!$A$9:$A$3000,0)),0)</f>
        <v>0</v>
      </c>
      <c r="J390" s="204">
        <f>IFERROR(INDEX(Lookup!$BI$9:$BI$3000,MATCH($A390,Lookup!$A$9:$A$3000,0)),0)</f>
        <v>0</v>
      </c>
      <c r="K390" s="204">
        <f>IFERROR(INDEX(Lookup!$BH$9:$BH$3000,MATCH($A390,Lookup!$A$9:$A$3000,0)),0)</f>
        <v>0</v>
      </c>
      <c r="L390" s="204">
        <f t="shared" si="18"/>
        <v>0</v>
      </c>
      <c r="O390" s="182">
        <f t="shared" si="19"/>
        <v>0</v>
      </c>
    </row>
    <row r="391" spans="1:15" hidden="1" x14ac:dyDescent="0.2">
      <c r="A391" s="182">
        <f>+'09'!A84</f>
        <v>0</v>
      </c>
      <c r="C391" s="182" t="str">
        <f>IFERROR(LEFT(IFERROR(INDEX(Sheet5!$C$2:$C$1300,MATCH($A391,Sheet5!$A$2:$A$1300,0)),"-"),FIND(",",IFERROR(INDEX(Sheet5!$C$2:$C$1300,MATCH($A391,Sheet5!$A$2:$A$1300,0)),"-"),1)-1),IFERROR(INDEX(Sheet5!$C$2:$C$1300,MATCH($A391,Sheet5!$A$2:$A$1300,0)),"-"))</f>
        <v>-</v>
      </c>
      <c r="D391" s="204">
        <f>IFERROR(INDEX(Lookup!$BG$9:$BG$3000,MATCH($A391,Lookup!$A$9:$A$3000,0)),0)</f>
        <v>0</v>
      </c>
      <c r="E391" s="204">
        <f>IFERROR(INDEX(Lookup!$BF$9:$BF$3000,MATCH($A391,Lookup!$A$9:$A$3000,0)),0)</f>
        <v>0</v>
      </c>
      <c r="F391" s="204">
        <f>IFERROR(INDEX(Lookup!$BE$9:$BE$3000,MATCH($A391,Lookup!$A$9:$A$3000,0)),0)</f>
        <v>0</v>
      </c>
      <c r="G391" s="205"/>
      <c r="H391" s="205"/>
      <c r="I391" s="204">
        <f>IFERROR(INDEX(Lookup!$BJ$9:$BJ$3000,MATCH($A391,Lookup!$A$9:$A$3000,0)),0)</f>
        <v>0</v>
      </c>
      <c r="J391" s="204">
        <f>IFERROR(INDEX(Lookup!$BI$9:$BI$3000,MATCH($A391,Lookup!$A$9:$A$3000,0)),0)</f>
        <v>0</v>
      </c>
      <c r="K391" s="204">
        <f>IFERROR(INDEX(Lookup!$BH$9:$BH$3000,MATCH($A391,Lookup!$A$9:$A$3000,0)),0)</f>
        <v>0</v>
      </c>
      <c r="L391" s="204">
        <f t="shared" si="18"/>
        <v>0</v>
      </c>
      <c r="O391" s="182">
        <f t="shared" si="19"/>
        <v>0</v>
      </c>
    </row>
    <row r="392" spans="1:15" hidden="1" x14ac:dyDescent="0.2">
      <c r="A392" s="182">
        <f>+'09'!A85</f>
        <v>0</v>
      </c>
      <c r="C392" s="182" t="str">
        <f>IFERROR(LEFT(IFERROR(INDEX(Sheet5!$C$2:$C$1300,MATCH($A392,Sheet5!$A$2:$A$1300,0)),"-"),FIND(",",IFERROR(INDEX(Sheet5!$C$2:$C$1300,MATCH($A392,Sheet5!$A$2:$A$1300,0)),"-"),1)-1),IFERROR(INDEX(Sheet5!$C$2:$C$1300,MATCH($A392,Sheet5!$A$2:$A$1300,0)),"-"))</f>
        <v>-</v>
      </c>
      <c r="D392" s="204">
        <f>IFERROR(INDEX(Lookup!$BG$9:$BG$3000,MATCH($A392,Lookup!$A$9:$A$3000,0)),0)</f>
        <v>0</v>
      </c>
      <c r="E392" s="204">
        <f>IFERROR(INDEX(Lookup!$BF$9:$BF$3000,MATCH($A392,Lookup!$A$9:$A$3000,0)),0)</f>
        <v>0</v>
      </c>
      <c r="F392" s="204">
        <f>IFERROR(INDEX(Lookup!$BE$9:$BE$3000,MATCH($A392,Lookup!$A$9:$A$3000,0)),0)</f>
        <v>0</v>
      </c>
      <c r="G392" s="205"/>
      <c r="H392" s="205"/>
      <c r="I392" s="204">
        <f>IFERROR(INDEX(Lookup!$BJ$9:$BJ$3000,MATCH($A392,Lookup!$A$9:$A$3000,0)),0)</f>
        <v>0</v>
      </c>
      <c r="J392" s="204">
        <f>IFERROR(INDEX(Lookup!$BI$9:$BI$3000,MATCH($A392,Lookup!$A$9:$A$3000,0)),0)</f>
        <v>0</v>
      </c>
      <c r="K392" s="204">
        <f>IFERROR(INDEX(Lookup!$BH$9:$BH$3000,MATCH($A392,Lookup!$A$9:$A$3000,0)),0)</f>
        <v>0</v>
      </c>
      <c r="L392" s="204">
        <f t="shared" si="18"/>
        <v>0</v>
      </c>
      <c r="O392" s="182">
        <f t="shared" si="19"/>
        <v>0</v>
      </c>
    </row>
    <row r="393" spans="1:15" hidden="1" x14ac:dyDescent="0.2">
      <c r="A393" s="182">
        <f>+'09'!A86</f>
        <v>0</v>
      </c>
      <c r="C393" s="182" t="str">
        <f>IFERROR(LEFT(IFERROR(INDEX(Sheet5!$C$2:$C$1300,MATCH($A393,Sheet5!$A$2:$A$1300,0)),"-"),FIND(",",IFERROR(INDEX(Sheet5!$C$2:$C$1300,MATCH($A393,Sheet5!$A$2:$A$1300,0)),"-"),1)-1),IFERROR(INDEX(Sheet5!$C$2:$C$1300,MATCH($A393,Sheet5!$A$2:$A$1300,0)),"-"))</f>
        <v>-</v>
      </c>
      <c r="D393" s="204">
        <f>IFERROR(INDEX(Lookup!$BG$9:$BG$3000,MATCH($A393,Lookup!$A$9:$A$3000,0)),0)</f>
        <v>0</v>
      </c>
      <c r="E393" s="204">
        <f>IFERROR(INDEX(Lookup!$BF$9:$BF$3000,MATCH($A393,Lookup!$A$9:$A$3000,0)),0)</f>
        <v>0</v>
      </c>
      <c r="F393" s="204">
        <f>IFERROR(INDEX(Lookup!$BE$9:$BE$3000,MATCH($A393,Lookup!$A$9:$A$3000,0)),0)</f>
        <v>0</v>
      </c>
      <c r="G393" s="205"/>
      <c r="H393" s="205"/>
      <c r="I393" s="204">
        <f>IFERROR(INDEX(Lookup!$BJ$9:$BJ$3000,MATCH($A393,Lookup!$A$9:$A$3000,0)),0)</f>
        <v>0</v>
      </c>
      <c r="J393" s="204">
        <f>IFERROR(INDEX(Lookup!$BI$9:$BI$3000,MATCH($A393,Lookup!$A$9:$A$3000,0)),0)</f>
        <v>0</v>
      </c>
      <c r="K393" s="204">
        <f>IFERROR(INDEX(Lookup!$BH$9:$BH$3000,MATCH($A393,Lookup!$A$9:$A$3000,0)),0)</f>
        <v>0</v>
      </c>
      <c r="L393" s="204">
        <f t="shared" si="18"/>
        <v>0</v>
      </c>
      <c r="O393" s="182">
        <f t="shared" si="19"/>
        <v>0</v>
      </c>
    </row>
    <row r="394" spans="1:15" hidden="1" x14ac:dyDescent="0.2">
      <c r="A394" s="182">
        <f>+'09'!A87</f>
        <v>0</v>
      </c>
      <c r="C394" s="182" t="str">
        <f>IFERROR(LEFT(IFERROR(INDEX(Sheet5!$C$2:$C$1300,MATCH($A394,Sheet5!$A$2:$A$1300,0)),"-"),FIND(",",IFERROR(INDEX(Sheet5!$C$2:$C$1300,MATCH($A394,Sheet5!$A$2:$A$1300,0)),"-"),1)-1),IFERROR(INDEX(Sheet5!$C$2:$C$1300,MATCH($A394,Sheet5!$A$2:$A$1300,0)),"-"))</f>
        <v>-</v>
      </c>
      <c r="D394" s="204">
        <f>IFERROR(INDEX(Lookup!$BG$9:$BG$3000,MATCH($A394,Lookup!$A$9:$A$3000,0)),0)</f>
        <v>0</v>
      </c>
      <c r="E394" s="204">
        <f>IFERROR(INDEX(Lookup!$BF$9:$BF$3000,MATCH($A394,Lookup!$A$9:$A$3000,0)),0)</f>
        <v>0</v>
      </c>
      <c r="F394" s="204">
        <f>IFERROR(INDEX(Lookup!$BE$9:$BE$3000,MATCH($A394,Lookup!$A$9:$A$3000,0)),0)</f>
        <v>0</v>
      </c>
      <c r="G394" s="205"/>
      <c r="H394" s="205"/>
      <c r="I394" s="204">
        <f>IFERROR(INDEX(Lookup!$BJ$9:$BJ$3000,MATCH($A394,Lookup!$A$9:$A$3000,0)),0)</f>
        <v>0</v>
      </c>
      <c r="J394" s="204">
        <f>IFERROR(INDEX(Lookup!$BI$9:$BI$3000,MATCH($A394,Lookup!$A$9:$A$3000,0)),0)</f>
        <v>0</v>
      </c>
      <c r="K394" s="204">
        <f>IFERROR(INDEX(Lookup!$BH$9:$BH$3000,MATCH($A394,Lookup!$A$9:$A$3000,0)),0)</f>
        <v>0</v>
      </c>
      <c r="L394" s="204">
        <f t="shared" si="18"/>
        <v>0</v>
      </c>
      <c r="O394" s="182">
        <f t="shared" si="19"/>
        <v>0</v>
      </c>
    </row>
    <row r="395" spans="1:15" hidden="1" x14ac:dyDescent="0.2">
      <c r="A395" s="182">
        <f>+'09'!A88</f>
        <v>0</v>
      </c>
      <c r="C395" s="182" t="str">
        <f>IFERROR(LEFT(IFERROR(INDEX(Sheet5!$C$2:$C$1300,MATCH($A395,Sheet5!$A$2:$A$1300,0)),"-"),FIND(",",IFERROR(INDEX(Sheet5!$C$2:$C$1300,MATCH($A395,Sheet5!$A$2:$A$1300,0)),"-"),1)-1),IFERROR(INDEX(Sheet5!$C$2:$C$1300,MATCH($A395,Sheet5!$A$2:$A$1300,0)),"-"))</f>
        <v>-</v>
      </c>
      <c r="D395" s="204">
        <f>IFERROR(INDEX(Lookup!$BG$9:$BG$3000,MATCH($A395,Lookup!$A$9:$A$3000,0)),0)</f>
        <v>0</v>
      </c>
      <c r="E395" s="204">
        <f>IFERROR(INDEX(Lookup!$BF$9:$BF$3000,MATCH($A395,Lookup!$A$9:$A$3000,0)),0)</f>
        <v>0</v>
      </c>
      <c r="F395" s="204">
        <f>IFERROR(INDEX(Lookup!$BE$9:$BE$3000,MATCH($A395,Lookup!$A$9:$A$3000,0)),0)</f>
        <v>0</v>
      </c>
      <c r="G395" s="205"/>
      <c r="H395" s="205"/>
      <c r="I395" s="204">
        <f>IFERROR(INDEX(Lookup!$BJ$9:$BJ$3000,MATCH($A395,Lookup!$A$9:$A$3000,0)),0)</f>
        <v>0</v>
      </c>
      <c r="J395" s="204">
        <f>IFERROR(INDEX(Lookup!$BI$9:$BI$3000,MATCH($A395,Lookup!$A$9:$A$3000,0)),0)</f>
        <v>0</v>
      </c>
      <c r="K395" s="204">
        <f>IFERROR(INDEX(Lookup!$BH$9:$BH$3000,MATCH($A395,Lookup!$A$9:$A$3000,0)),0)</f>
        <v>0</v>
      </c>
      <c r="L395" s="204">
        <f t="shared" si="18"/>
        <v>0</v>
      </c>
      <c r="O395" s="182">
        <f t="shared" si="19"/>
        <v>0</v>
      </c>
    </row>
    <row r="396" spans="1:15" hidden="1" x14ac:dyDescent="0.2">
      <c r="A396" s="182">
        <f>+'09'!A89</f>
        <v>0</v>
      </c>
      <c r="C396" s="182" t="str">
        <f>IFERROR(LEFT(IFERROR(INDEX(Sheet5!$C$2:$C$1300,MATCH($A396,Sheet5!$A$2:$A$1300,0)),"-"),FIND(",",IFERROR(INDEX(Sheet5!$C$2:$C$1300,MATCH($A396,Sheet5!$A$2:$A$1300,0)),"-"),1)-1),IFERROR(INDEX(Sheet5!$C$2:$C$1300,MATCH($A396,Sheet5!$A$2:$A$1300,0)),"-"))</f>
        <v>-</v>
      </c>
      <c r="D396" s="204">
        <f>IFERROR(INDEX(Lookup!$BG$9:$BG$3000,MATCH($A396,Lookup!$A$9:$A$3000,0)),0)</f>
        <v>0</v>
      </c>
      <c r="E396" s="204">
        <f>IFERROR(INDEX(Lookup!$BF$9:$BF$3000,MATCH($A396,Lookup!$A$9:$A$3000,0)),0)</f>
        <v>0</v>
      </c>
      <c r="F396" s="204">
        <f>IFERROR(INDEX(Lookup!$BE$9:$BE$3000,MATCH($A396,Lookup!$A$9:$A$3000,0)),0)</f>
        <v>0</v>
      </c>
      <c r="G396" s="205"/>
      <c r="H396" s="205"/>
      <c r="I396" s="204">
        <f>IFERROR(INDEX(Lookup!$BJ$9:$BJ$3000,MATCH($A396,Lookup!$A$9:$A$3000,0)),0)</f>
        <v>0</v>
      </c>
      <c r="J396" s="204">
        <f>IFERROR(INDEX(Lookup!$BI$9:$BI$3000,MATCH($A396,Lookup!$A$9:$A$3000,0)),0)</f>
        <v>0</v>
      </c>
      <c r="K396" s="204">
        <f>IFERROR(INDEX(Lookup!$BH$9:$BH$3000,MATCH($A396,Lookup!$A$9:$A$3000,0)),0)</f>
        <v>0</v>
      </c>
      <c r="L396" s="204">
        <f t="shared" si="18"/>
        <v>0</v>
      </c>
      <c r="O396" s="182">
        <f t="shared" si="19"/>
        <v>0</v>
      </c>
    </row>
    <row r="397" spans="1:15" hidden="1" x14ac:dyDescent="0.2">
      <c r="A397" s="182">
        <f>+'09'!A90</f>
        <v>0</v>
      </c>
      <c r="C397" s="182" t="str">
        <f>IFERROR(LEFT(IFERROR(INDEX(Sheet5!$C$2:$C$1300,MATCH($A397,Sheet5!$A$2:$A$1300,0)),"-"),FIND(",",IFERROR(INDEX(Sheet5!$C$2:$C$1300,MATCH($A397,Sheet5!$A$2:$A$1300,0)),"-"),1)-1),IFERROR(INDEX(Sheet5!$C$2:$C$1300,MATCH($A397,Sheet5!$A$2:$A$1300,0)),"-"))</f>
        <v>-</v>
      </c>
      <c r="D397" s="204">
        <f>IFERROR(INDEX(Lookup!$BG$9:$BG$3000,MATCH($A397,Lookup!$A$9:$A$3000,0)),0)</f>
        <v>0</v>
      </c>
      <c r="E397" s="204">
        <f>IFERROR(INDEX(Lookup!$BF$9:$BF$3000,MATCH($A397,Lookup!$A$9:$A$3000,0)),0)</f>
        <v>0</v>
      </c>
      <c r="F397" s="204">
        <f>IFERROR(INDEX(Lookup!$BE$9:$BE$3000,MATCH($A397,Lookup!$A$9:$A$3000,0)),0)</f>
        <v>0</v>
      </c>
      <c r="G397" s="205"/>
      <c r="H397" s="205"/>
      <c r="I397" s="204">
        <f>IFERROR(INDEX(Lookup!$BJ$9:$BJ$3000,MATCH($A397,Lookup!$A$9:$A$3000,0)),0)</f>
        <v>0</v>
      </c>
      <c r="J397" s="204">
        <f>IFERROR(INDEX(Lookup!$BI$9:$BI$3000,MATCH($A397,Lookup!$A$9:$A$3000,0)),0)</f>
        <v>0</v>
      </c>
      <c r="K397" s="204">
        <f>IFERROR(INDEX(Lookup!$BH$9:$BH$3000,MATCH($A397,Lookup!$A$9:$A$3000,0)),0)</f>
        <v>0</v>
      </c>
      <c r="L397" s="204">
        <f t="shared" si="18"/>
        <v>0</v>
      </c>
      <c r="O397" s="182">
        <f t="shared" si="19"/>
        <v>0</v>
      </c>
    </row>
    <row r="398" spans="1:15" hidden="1" x14ac:dyDescent="0.2">
      <c r="A398" s="182">
        <f>+'09'!A91</f>
        <v>0</v>
      </c>
      <c r="C398" s="182" t="str">
        <f>IFERROR(LEFT(IFERROR(INDEX(Sheet5!$C$2:$C$1300,MATCH($A398,Sheet5!$A$2:$A$1300,0)),"-"),FIND(",",IFERROR(INDEX(Sheet5!$C$2:$C$1300,MATCH($A398,Sheet5!$A$2:$A$1300,0)),"-"),1)-1),IFERROR(INDEX(Sheet5!$C$2:$C$1300,MATCH($A398,Sheet5!$A$2:$A$1300,0)),"-"))</f>
        <v>-</v>
      </c>
      <c r="D398" s="204">
        <f>IFERROR(INDEX(Lookup!$BG$9:$BG$3000,MATCH($A398,Lookup!$A$9:$A$3000,0)),0)</f>
        <v>0</v>
      </c>
      <c r="E398" s="204">
        <f>IFERROR(INDEX(Lookup!$BF$9:$BF$3000,MATCH($A398,Lookup!$A$9:$A$3000,0)),0)</f>
        <v>0</v>
      </c>
      <c r="F398" s="204">
        <f>IFERROR(INDEX(Lookup!$BE$9:$BE$3000,MATCH($A398,Lookup!$A$9:$A$3000,0)),0)</f>
        <v>0</v>
      </c>
      <c r="G398" s="205"/>
      <c r="H398" s="205"/>
      <c r="I398" s="204">
        <f>IFERROR(INDEX(Lookup!$BJ$9:$BJ$3000,MATCH($A398,Lookup!$A$9:$A$3000,0)),0)</f>
        <v>0</v>
      </c>
      <c r="J398" s="204">
        <f>IFERROR(INDEX(Lookup!$BI$9:$BI$3000,MATCH($A398,Lookup!$A$9:$A$3000,0)),0)</f>
        <v>0</v>
      </c>
      <c r="K398" s="204">
        <f>IFERROR(INDEX(Lookup!$BH$9:$BH$3000,MATCH($A398,Lookup!$A$9:$A$3000,0)),0)</f>
        <v>0</v>
      </c>
      <c r="L398" s="204">
        <f t="shared" si="18"/>
        <v>0</v>
      </c>
      <c r="O398" s="182">
        <f t="shared" si="19"/>
        <v>0</v>
      </c>
    </row>
    <row r="399" spans="1:15" hidden="1" x14ac:dyDescent="0.2">
      <c r="A399" s="182">
        <f>+'09'!A92</f>
        <v>0</v>
      </c>
      <c r="C399" s="182" t="str">
        <f>IFERROR(LEFT(IFERROR(INDEX(Sheet5!$C$2:$C$1300,MATCH($A399,Sheet5!$A$2:$A$1300,0)),"-"),FIND(",",IFERROR(INDEX(Sheet5!$C$2:$C$1300,MATCH($A399,Sheet5!$A$2:$A$1300,0)),"-"),1)-1),IFERROR(INDEX(Sheet5!$C$2:$C$1300,MATCH($A399,Sheet5!$A$2:$A$1300,0)),"-"))</f>
        <v>-</v>
      </c>
      <c r="D399" s="204">
        <f>IFERROR(INDEX(Lookup!$BG$9:$BG$3000,MATCH($A399,Lookup!$A$9:$A$3000,0)),0)</f>
        <v>0</v>
      </c>
      <c r="E399" s="204">
        <f>IFERROR(INDEX(Lookup!$BF$9:$BF$3000,MATCH($A399,Lookup!$A$9:$A$3000,0)),0)</f>
        <v>0</v>
      </c>
      <c r="F399" s="204">
        <f>IFERROR(INDEX(Lookup!$BE$9:$BE$3000,MATCH($A399,Lookup!$A$9:$A$3000,0)),0)</f>
        <v>0</v>
      </c>
      <c r="G399" s="205"/>
      <c r="H399" s="205"/>
      <c r="I399" s="204">
        <f>IFERROR(INDEX(Lookup!$BJ$9:$BJ$3000,MATCH($A399,Lookup!$A$9:$A$3000,0)),0)</f>
        <v>0</v>
      </c>
      <c r="J399" s="204">
        <f>IFERROR(INDEX(Lookup!$BI$9:$BI$3000,MATCH($A399,Lookup!$A$9:$A$3000,0)),0)</f>
        <v>0</v>
      </c>
      <c r="K399" s="204">
        <f>IFERROR(INDEX(Lookup!$BH$9:$BH$3000,MATCH($A399,Lookup!$A$9:$A$3000,0)),0)</f>
        <v>0</v>
      </c>
      <c r="L399" s="204">
        <f t="shared" si="18"/>
        <v>0</v>
      </c>
      <c r="O399" s="182">
        <f t="shared" si="19"/>
        <v>0</v>
      </c>
    </row>
    <row r="400" spans="1:15" hidden="1" x14ac:dyDescent="0.2">
      <c r="A400" s="182">
        <f>+'09'!A93</f>
        <v>0</v>
      </c>
      <c r="C400" s="182" t="str">
        <f>IFERROR(LEFT(IFERROR(INDEX(Sheet5!$C$2:$C$1300,MATCH($A400,Sheet5!$A$2:$A$1300,0)),"-"),FIND(",",IFERROR(INDEX(Sheet5!$C$2:$C$1300,MATCH($A400,Sheet5!$A$2:$A$1300,0)),"-"),1)-1),IFERROR(INDEX(Sheet5!$C$2:$C$1300,MATCH($A400,Sheet5!$A$2:$A$1300,0)),"-"))</f>
        <v>-</v>
      </c>
      <c r="D400" s="204">
        <f>IFERROR(INDEX(Lookup!$BG$9:$BG$3000,MATCH($A400,Lookup!$A$9:$A$3000,0)),0)</f>
        <v>0</v>
      </c>
      <c r="E400" s="204">
        <f>IFERROR(INDEX(Lookup!$BF$9:$BF$3000,MATCH($A400,Lookup!$A$9:$A$3000,0)),0)</f>
        <v>0</v>
      </c>
      <c r="F400" s="204">
        <f>IFERROR(INDEX(Lookup!$BE$9:$BE$3000,MATCH($A400,Lookup!$A$9:$A$3000,0)),0)</f>
        <v>0</v>
      </c>
      <c r="G400" s="205"/>
      <c r="H400" s="205"/>
      <c r="I400" s="204">
        <f>IFERROR(INDEX(Lookup!$BJ$9:$BJ$3000,MATCH($A400,Lookup!$A$9:$A$3000,0)),0)</f>
        <v>0</v>
      </c>
      <c r="J400" s="204">
        <f>IFERROR(INDEX(Lookup!$BI$9:$BI$3000,MATCH($A400,Lookup!$A$9:$A$3000,0)),0)</f>
        <v>0</v>
      </c>
      <c r="K400" s="204">
        <f>IFERROR(INDEX(Lookup!$BH$9:$BH$3000,MATCH($A400,Lookup!$A$9:$A$3000,0)),0)</f>
        <v>0</v>
      </c>
      <c r="L400" s="204">
        <f t="shared" si="18"/>
        <v>0</v>
      </c>
      <c r="O400" s="182">
        <f t="shared" si="19"/>
        <v>0</v>
      </c>
    </row>
    <row r="401" spans="1:15" hidden="1" x14ac:dyDescent="0.2">
      <c r="A401" s="182">
        <f>+'09'!A94</f>
        <v>0</v>
      </c>
      <c r="C401" s="182" t="str">
        <f>IFERROR(LEFT(IFERROR(INDEX(Sheet5!$C$2:$C$1300,MATCH($A401,Sheet5!$A$2:$A$1300,0)),"-"),FIND(",",IFERROR(INDEX(Sheet5!$C$2:$C$1300,MATCH($A401,Sheet5!$A$2:$A$1300,0)),"-"),1)-1),IFERROR(INDEX(Sheet5!$C$2:$C$1300,MATCH($A401,Sheet5!$A$2:$A$1300,0)),"-"))</f>
        <v>-</v>
      </c>
      <c r="D401" s="204">
        <f>IFERROR(INDEX(Lookup!$BG$9:$BG$3000,MATCH($A401,Lookup!$A$9:$A$3000,0)),0)</f>
        <v>0</v>
      </c>
      <c r="E401" s="204">
        <f>IFERROR(INDEX(Lookup!$BF$9:$BF$3000,MATCH($A401,Lookup!$A$9:$A$3000,0)),0)</f>
        <v>0</v>
      </c>
      <c r="F401" s="204">
        <f>IFERROR(INDEX(Lookup!$BE$9:$BE$3000,MATCH($A401,Lookup!$A$9:$A$3000,0)),0)</f>
        <v>0</v>
      </c>
      <c r="G401" s="205"/>
      <c r="H401" s="205"/>
      <c r="I401" s="204">
        <f>IFERROR(INDEX(Lookup!$BJ$9:$BJ$3000,MATCH($A401,Lookup!$A$9:$A$3000,0)),0)</f>
        <v>0</v>
      </c>
      <c r="J401" s="204">
        <f>IFERROR(INDEX(Lookup!$BI$9:$BI$3000,MATCH($A401,Lookup!$A$9:$A$3000,0)),0)</f>
        <v>0</v>
      </c>
      <c r="K401" s="204">
        <f>IFERROR(INDEX(Lookup!$BH$9:$BH$3000,MATCH($A401,Lookup!$A$9:$A$3000,0)),0)</f>
        <v>0</v>
      </c>
      <c r="L401" s="204">
        <f t="shared" si="18"/>
        <v>0</v>
      </c>
      <c r="O401" s="182">
        <f t="shared" si="19"/>
        <v>0</v>
      </c>
    </row>
    <row r="402" spans="1:15" hidden="1" x14ac:dyDescent="0.2">
      <c r="A402" s="182">
        <f>+'09'!A95</f>
        <v>0</v>
      </c>
      <c r="C402" s="182" t="str">
        <f>IFERROR(LEFT(IFERROR(INDEX(Sheet5!$C$2:$C$1300,MATCH($A402,Sheet5!$A$2:$A$1300,0)),"-"),FIND(",",IFERROR(INDEX(Sheet5!$C$2:$C$1300,MATCH($A402,Sheet5!$A$2:$A$1300,0)),"-"),1)-1),IFERROR(INDEX(Sheet5!$C$2:$C$1300,MATCH($A402,Sheet5!$A$2:$A$1300,0)),"-"))</f>
        <v>-</v>
      </c>
      <c r="D402" s="204">
        <f>IFERROR(INDEX(Lookup!$BG$9:$BG$3000,MATCH($A402,Lookup!$A$9:$A$3000,0)),0)</f>
        <v>0</v>
      </c>
      <c r="E402" s="204">
        <f>IFERROR(INDEX(Lookup!$BF$9:$BF$3000,MATCH($A402,Lookup!$A$9:$A$3000,0)),0)</f>
        <v>0</v>
      </c>
      <c r="F402" s="204">
        <f>IFERROR(INDEX(Lookup!$BE$9:$BE$3000,MATCH($A402,Lookup!$A$9:$A$3000,0)),0)</f>
        <v>0</v>
      </c>
      <c r="G402" s="205"/>
      <c r="H402" s="205"/>
      <c r="I402" s="204">
        <f>IFERROR(INDEX(Lookup!$BJ$9:$BJ$3000,MATCH($A402,Lookup!$A$9:$A$3000,0)),0)</f>
        <v>0</v>
      </c>
      <c r="J402" s="204">
        <f>IFERROR(INDEX(Lookup!$BI$9:$BI$3000,MATCH($A402,Lookup!$A$9:$A$3000,0)),0)</f>
        <v>0</v>
      </c>
      <c r="K402" s="204">
        <f>IFERROR(INDEX(Lookup!$BH$9:$BH$3000,MATCH($A402,Lookup!$A$9:$A$3000,0)),0)</f>
        <v>0</v>
      </c>
      <c r="L402" s="204">
        <f t="shared" si="18"/>
        <v>0</v>
      </c>
      <c r="O402" s="182">
        <f t="shared" si="19"/>
        <v>0</v>
      </c>
    </row>
    <row r="403" spans="1:15" hidden="1" x14ac:dyDescent="0.2">
      <c r="A403" s="182">
        <f>+'09'!A96</f>
        <v>0</v>
      </c>
      <c r="C403" s="182" t="str">
        <f>IFERROR(LEFT(IFERROR(INDEX(Sheet5!$C$2:$C$1300,MATCH($A403,Sheet5!$A$2:$A$1300,0)),"-"),FIND(",",IFERROR(INDEX(Sheet5!$C$2:$C$1300,MATCH($A403,Sheet5!$A$2:$A$1300,0)),"-"),1)-1),IFERROR(INDEX(Sheet5!$C$2:$C$1300,MATCH($A403,Sheet5!$A$2:$A$1300,0)),"-"))</f>
        <v>-</v>
      </c>
      <c r="D403" s="204">
        <f>IFERROR(INDEX(Lookup!$BG$9:$BG$3000,MATCH($A403,Lookup!$A$9:$A$3000,0)),0)</f>
        <v>0</v>
      </c>
      <c r="E403" s="204">
        <f>IFERROR(INDEX(Lookup!$BF$9:$BF$3000,MATCH($A403,Lookup!$A$9:$A$3000,0)),0)</f>
        <v>0</v>
      </c>
      <c r="F403" s="204">
        <f>IFERROR(INDEX(Lookup!$BE$9:$BE$3000,MATCH($A403,Lookup!$A$9:$A$3000,0)),0)</f>
        <v>0</v>
      </c>
      <c r="G403" s="205"/>
      <c r="H403" s="205"/>
      <c r="I403" s="204">
        <f>IFERROR(INDEX(Lookup!$BJ$9:$BJ$3000,MATCH($A403,Lookup!$A$9:$A$3000,0)),0)</f>
        <v>0</v>
      </c>
      <c r="J403" s="204">
        <f>IFERROR(INDEX(Lookup!$BI$9:$BI$3000,MATCH($A403,Lookup!$A$9:$A$3000,0)),0)</f>
        <v>0</v>
      </c>
      <c r="K403" s="204">
        <f>IFERROR(INDEX(Lookup!$BH$9:$BH$3000,MATCH($A403,Lookup!$A$9:$A$3000,0)),0)</f>
        <v>0</v>
      </c>
      <c r="L403" s="204">
        <f t="shared" si="18"/>
        <v>0</v>
      </c>
      <c r="O403" s="182">
        <f t="shared" si="19"/>
        <v>0</v>
      </c>
    </row>
    <row r="404" spans="1:15" hidden="1" x14ac:dyDescent="0.2">
      <c r="A404" s="182">
        <f>+'09'!A97</f>
        <v>0</v>
      </c>
      <c r="C404" s="182" t="str">
        <f>IFERROR(LEFT(IFERROR(INDEX(Sheet5!$C$2:$C$1300,MATCH($A404,Sheet5!$A$2:$A$1300,0)),"-"),FIND(",",IFERROR(INDEX(Sheet5!$C$2:$C$1300,MATCH($A404,Sheet5!$A$2:$A$1300,0)),"-"),1)-1),IFERROR(INDEX(Sheet5!$C$2:$C$1300,MATCH($A404,Sheet5!$A$2:$A$1300,0)),"-"))</f>
        <v>-</v>
      </c>
      <c r="D404" s="204">
        <f>IFERROR(INDEX(Lookup!$BG$9:$BG$3000,MATCH($A404,Lookup!$A$9:$A$3000,0)),0)</f>
        <v>0</v>
      </c>
      <c r="E404" s="204">
        <f>IFERROR(INDEX(Lookup!$BF$9:$BF$3000,MATCH($A404,Lookup!$A$9:$A$3000,0)),0)</f>
        <v>0</v>
      </c>
      <c r="F404" s="204">
        <f>IFERROR(INDEX(Lookup!$BE$9:$BE$3000,MATCH($A404,Lookup!$A$9:$A$3000,0)),0)</f>
        <v>0</v>
      </c>
      <c r="G404" s="205"/>
      <c r="H404" s="205"/>
      <c r="I404" s="204">
        <f>IFERROR(INDEX(Lookup!$BJ$9:$BJ$3000,MATCH($A404,Lookup!$A$9:$A$3000,0)),0)</f>
        <v>0</v>
      </c>
      <c r="J404" s="204">
        <f>IFERROR(INDEX(Lookup!$BI$9:$BI$3000,MATCH($A404,Lookup!$A$9:$A$3000,0)),0)</f>
        <v>0</v>
      </c>
      <c r="K404" s="204">
        <f>IFERROR(INDEX(Lookup!$BH$9:$BH$3000,MATCH($A404,Lookup!$A$9:$A$3000,0)),0)</f>
        <v>0</v>
      </c>
      <c r="L404" s="204">
        <f t="shared" si="18"/>
        <v>0</v>
      </c>
      <c r="O404" s="182">
        <f t="shared" si="19"/>
        <v>0</v>
      </c>
    </row>
    <row r="405" spans="1:15" hidden="1" x14ac:dyDescent="0.2">
      <c r="A405" s="182">
        <f>+'09'!A98</f>
        <v>0</v>
      </c>
      <c r="C405" s="182" t="str">
        <f>IFERROR(LEFT(IFERROR(INDEX(Sheet5!$C$2:$C$1300,MATCH($A405,Sheet5!$A$2:$A$1300,0)),"-"),FIND(",",IFERROR(INDEX(Sheet5!$C$2:$C$1300,MATCH($A405,Sheet5!$A$2:$A$1300,0)),"-"),1)-1),IFERROR(INDEX(Sheet5!$C$2:$C$1300,MATCH($A405,Sheet5!$A$2:$A$1300,0)),"-"))</f>
        <v>-</v>
      </c>
      <c r="D405" s="204">
        <f>IFERROR(INDEX(Lookup!$BG$9:$BG$3000,MATCH($A405,Lookup!$A$9:$A$3000,0)),0)</f>
        <v>0</v>
      </c>
      <c r="E405" s="204">
        <f>IFERROR(INDEX(Lookup!$BF$9:$BF$3000,MATCH($A405,Lookup!$A$9:$A$3000,0)),0)</f>
        <v>0</v>
      </c>
      <c r="F405" s="204">
        <f>IFERROR(INDEX(Lookup!$BE$9:$BE$3000,MATCH($A405,Lookup!$A$9:$A$3000,0)),0)</f>
        <v>0</v>
      </c>
      <c r="G405" s="205"/>
      <c r="H405" s="205"/>
      <c r="I405" s="204">
        <f>IFERROR(INDEX(Lookup!$BJ$9:$BJ$3000,MATCH($A405,Lookup!$A$9:$A$3000,0)),0)</f>
        <v>0</v>
      </c>
      <c r="J405" s="204">
        <f>IFERROR(INDEX(Lookup!$BI$9:$BI$3000,MATCH($A405,Lookup!$A$9:$A$3000,0)),0)</f>
        <v>0</v>
      </c>
      <c r="K405" s="204">
        <f>IFERROR(INDEX(Lookup!$BH$9:$BH$3000,MATCH($A405,Lookup!$A$9:$A$3000,0)),0)</f>
        <v>0</v>
      </c>
      <c r="L405" s="204">
        <f t="shared" si="18"/>
        <v>0</v>
      </c>
      <c r="O405" s="182">
        <f t="shared" si="19"/>
        <v>0</v>
      </c>
    </row>
    <row r="406" spans="1:15" hidden="1" x14ac:dyDescent="0.2">
      <c r="A406" s="182">
        <f>+'09'!A99</f>
        <v>0</v>
      </c>
      <c r="C406" s="182" t="str">
        <f>IFERROR(LEFT(IFERROR(INDEX(Sheet5!$C$2:$C$1300,MATCH($A406,Sheet5!$A$2:$A$1300,0)),"-"),FIND(",",IFERROR(INDEX(Sheet5!$C$2:$C$1300,MATCH($A406,Sheet5!$A$2:$A$1300,0)),"-"),1)-1),IFERROR(INDEX(Sheet5!$C$2:$C$1300,MATCH($A406,Sheet5!$A$2:$A$1300,0)),"-"))</f>
        <v>-</v>
      </c>
      <c r="D406" s="204">
        <f>IFERROR(INDEX(Lookup!$BG$9:$BG$3000,MATCH($A406,Lookup!$A$9:$A$3000,0)),0)</f>
        <v>0</v>
      </c>
      <c r="E406" s="204">
        <f>IFERROR(INDEX(Lookup!$BF$9:$BF$3000,MATCH($A406,Lookup!$A$9:$A$3000,0)),0)</f>
        <v>0</v>
      </c>
      <c r="F406" s="204">
        <f>IFERROR(INDEX(Lookup!$BE$9:$BE$3000,MATCH($A406,Lookup!$A$9:$A$3000,0)),0)</f>
        <v>0</v>
      </c>
      <c r="G406" s="205"/>
      <c r="H406" s="205"/>
      <c r="I406" s="204">
        <f>IFERROR(INDEX(Lookup!$BJ$9:$BJ$3000,MATCH($A406,Lookup!$A$9:$A$3000,0)),0)</f>
        <v>0</v>
      </c>
      <c r="J406" s="204">
        <f>IFERROR(INDEX(Lookup!$BI$9:$BI$3000,MATCH($A406,Lookup!$A$9:$A$3000,0)),0)</f>
        <v>0</v>
      </c>
      <c r="K406" s="204">
        <f>IFERROR(INDEX(Lookup!$BH$9:$BH$3000,MATCH($A406,Lookup!$A$9:$A$3000,0)),0)</f>
        <v>0</v>
      </c>
      <c r="L406" s="204">
        <f t="shared" si="18"/>
        <v>0</v>
      </c>
      <c r="O406" s="182">
        <f t="shared" si="19"/>
        <v>0</v>
      </c>
    </row>
    <row r="407" spans="1:15" hidden="1" x14ac:dyDescent="0.2">
      <c r="A407" s="182">
        <f>+'09'!A100</f>
        <v>0</v>
      </c>
      <c r="C407" s="182" t="str">
        <f>IFERROR(LEFT(IFERROR(INDEX(Sheet5!$C$2:$C$1300,MATCH($A407,Sheet5!$A$2:$A$1300,0)),"-"),FIND(",",IFERROR(INDEX(Sheet5!$C$2:$C$1300,MATCH($A407,Sheet5!$A$2:$A$1300,0)),"-"),1)-1),IFERROR(INDEX(Sheet5!$C$2:$C$1300,MATCH($A407,Sheet5!$A$2:$A$1300,0)),"-"))</f>
        <v>-</v>
      </c>
      <c r="D407" s="204">
        <f>IFERROR(INDEX(Lookup!$BG$9:$BG$3000,MATCH($A407,Lookup!$A$9:$A$3000,0)),0)</f>
        <v>0</v>
      </c>
      <c r="E407" s="204">
        <f>IFERROR(INDEX(Lookup!$BF$9:$BF$3000,MATCH($A407,Lookup!$A$9:$A$3000,0)),0)</f>
        <v>0</v>
      </c>
      <c r="F407" s="204">
        <f>IFERROR(INDEX(Lookup!$BE$9:$BE$3000,MATCH($A407,Lookup!$A$9:$A$3000,0)),0)</f>
        <v>0</v>
      </c>
      <c r="G407" s="205"/>
      <c r="H407" s="205"/>
      <c r="I407" s="204">
        <f>IFERROR(INDEX(Lookup!$BJ$9:$BJ$3000,MATCH($A407,Lookup!$A$9:$A$3000,0)),0)</f>
        <v>0</v>
      </c>
      <c r="J407" s="204">
        <f>IFERROR(INDEX(Lookup!$BI$9:$BI$3000,MATCH($A407,Lookup!$A$9:$A$3000,0)),0)</f>
        <v>0</v>
      </c>
      <c r="K407" s="204">
        <f>IFERROR(INDEX(Lookup!$BH$9:$BH$3000,MATCH($A407,Lookup!$A$9:$A$3000,0)),0)</f>
        <v>0</v>
      </c>
      <c r="L407" s="204">
        <f t="shared" si="18"/>
        <v>0</v>
      </c>
      <c r="O407" s="182">
        <f t="shared" si="19"/>
        <v>0</v>
      </c>
    </row>
    <row r="408" spans="1:15" hidden="1" x14ac:dyDescent="0.2">
      <c r="A408" s="182">
        <f>+'09'!A101</f>
        <v>0</v>
      </c>
      <c r="C408" s="182" t="str">
        <f>IFERROR(LEFT(IFERROR(INDEX(Sheet5!$C$2:$C$1300,MATCH($A408,Sheet5!$A$2:$A$1300,0)),"-"),FIND(",",IFERROR(INDEX(Sheet5!$C$2:$C$1300,MATCH($A408,Sheet5!$A$2:$A$1300,0)),"-"),1)-1),IFERROR(INDEX(Sheet5!$C$2:$C$1300,MATCH($A408,Sheet5!$A$2:$A$1300,0)),"-"))</f>
        <v>-</v>
      </c>
      <c r="D408" s="204">
        <f>IFERROR(INDEX(Lookup!$BG$9:$BG$3000,MATCH($A408,Lookup!$A$9:$A$3000,0)),0)</f>
        <v>0</v>
      </c>
      <c r="E408" s="204">
        <f>IFERROR(INDEX(Lookup!$BF$9:$BF$3000,MATCH($A408,Lookup!$A$9:$A$3000,0)),0)</f>
        <v>0</v>
      </c>
      <c r="F408" s="204">
        <f>IFERROR(INDEX(Lookup!$BE$9:$BE$3000,MATCH($A408,Lookup!$A$9:$A$3000,0)),0)</f>
        <v>0</v>
      </c>
      <c r="G408" s="205"/>
      <c r="H408" s="205"/>
      <c r="I408" s="204">
        <f>IFERROR(INDEX(Lookup!$BJ$9:$BJ$3000,MATCH($A408,Lookup!$A$9:$A$3000,0)),0)</f>
        <v>0</v>
      </c>
      <c r="J408" s="204">
        <f>IFERROR(INDEX(Lookup!$BI$9:$BI$3000,MATCH($A408,Lookup!$A$9:$A$3000,0)),0)</f>
        <v>0</v>
      </c>
      <c r="K408" s="204">
        <f>IFERROR(INDEX(Lookup!$BH$9:$BH$3000,MATCH($A408,Lookup!$A$9:$A$3000,0)),0)</f>
        <v>0</v>
      </c>
      <c r="L408" s="204">
        <f t="shared" si="18"/>
        <v>0</v>
      </c>
      <c r="O408" s="182">
        <f t="shared" si="19"/>
        <v>0</v>
      </c>
    </row>
    <row r="409" spans="1:15" hidden="1" x14ac:dyDescent="0.2">
      <c r="A409" s="182">
        <f>+'09'!A102</f>
        <v>0</v>
      </c>
      <c r="C409" s="182" t="str">
        <f>IFERROR(LEFT(IFERROR(INDEX(Sheet5!$C$2:$C$1300,MATCH($A409,Sheet5!$A$2:$A$1300,0)),"-"),FIND(",",IFERROR(INDEX(Sheet5!$C$2:$C$1300,MATCH($A409,Sheet5!$A$2:$A$1300,0)),"-"),1)-1),IFERROR(INDEX(Sheet5!$C$2:$C$1300,MATCH($A409,Sheet5!$A$2:$A$1300,0)),"-"))</f>
        <v>-</v>
      </c>
      <c r="D409" s="204">
        <f>IFERROR(INDEX(Lookup!$BG$9:$BG$3000,MATCH($A409,Lookup!$A$9:$A$3000,0)),0)</f>
        <v>0</v>
      </c>
      <c r="E409" s="204">
        <f>IFERROR(INDEX(Lookup!$BF$9:$BF$3000,MATCH($A409,Lookup!$A$9:$A$3000,0)),0)</f>
        <v>0</v>
      </c>
      <c r="F409" s="204">
        <f>IFERROR(INDEX(Lookup!$BE$9:$BE$3000,MATCH($A409,Lookup!$A$9:$A$3000,0)),0)</f>
        <v>0</v>
      </c>
      <c r="G409" s="205"/>
      <c r="H409" s="205"/>
      <c r="I409" s="204">
        <f>IFERROR(INDEX(Lookup!$BJ$9:$BJ$3000,MATCH($A409,Lookup!$A$9:$A$3000,0)),0)</f>
        <v>0</v>
      </c>
      <c r="J409" s="204">
        <f>IFERROR(INDEX(Lookup!$BI$9:$BI$3000,MATCH($A409,Lookup!$A$9:$A$3000,0)),0)</f>
        <v>0</v>
      </c>
      <c r="K409" s="204">
        <f>IFERROR(INDEX(Lookup!$BH$9:$BH$3000,MATCH($A409,Lookup!$A$9:$A$3000,0)),0)</f>
        <v>0</v>
      </c>
      <c r="L409" s="204">
        <f t="shared" si="18"/>
        <v>0</v>
      </c>
      <c r="O409" s="182">
        <f t="shared" si="19"/>
        <v>0</v>
      </c>
    </row>
    <row r="410" spans="1:15" hidden="1" x14ac:dyDescent="0.2">
      <c r="A410" s="182">
        <f>+'09'!A103</f>
        <v>0</v>
      </c>
      <c r="C410" s="182" t="str">
        <f>IFERROR(LEFT(IFERROR(INDEX(Sheet5!$C$2:$C$1300,MATCH($A410,Sheet5!$A$2:$A$1300,0)),"-"),FIND(",",IFERROR(INDEX(Sheet5!$C$2:$C$1300,MATCH($A410,Sheet5!$A$2:$A$1300,0)),"-"),1)-1),IFERROR(INDEX(Sheet5!$C$2:$C$1300,MATCH($A410,Sheet5!$A$2:$A$1300,0)),"-"))</f>
        <v>-</v>
      </c>
      <c r="D410" s="204">
        <f>IFERROR(INDEX(Lookup!$BG$9:$BG$3000,MATCH($A410,Lookup!$A$9:$A$3000,0)),0)</f>
        <v>0</v>
      </c>
      <c r="E410" s="204">
        <f>IFERROR(INDEX(Lookup!$BF$9:$BF$3000,MATCH($A410,Lookup!$A$9:$A$3000,0)),0)</f>
        <v>0</v>
      </c>
      <c r="F410" s="204">
        <f>IFERROR(INDEX(Lookup!$BE$9:$BE$3000,MATCH($A410,Lookup!$A$9:$A$3000,0)),0)</f>
        <v>0</v>
      </c>
      <c r="G410" s="205"/>
      <c r="H410" s="205"/>
      <c r="I410" s="204">
        <f>IFERROR(INDEX(Lookup!$BJ$9:$BJ$3000,MATCH($A410,Lookup!$A$9:$A$3000,0)),0)</f>
        <v>0</v>
      </c>
      <c r="J410" s="204">
        <f>IFERROR(INDEX(Lookup!$BI$9:$BI$3000,MATCH($A410,Lookup!$A$9:$A$3000,0)),0)</f>
        <v>0</v>
      </c>
      <c r="K410" s="204">
        <f>IFERROR(INDEX(Lookup!$BH$9:$BH$3000,MATCH($A410,Lookup!$A$9:$A$3000,0)),0)</f>
        <v>0</v>
      </c>
      <c r="L410" s="204">
        <f t="shared" si="18"/>
        <v>0</v>
      </c>
      <c r="O410" s="182">
        <f t="shared" si="19"/>
        <v>0</v>
      </c>
    </row>
    <row r="411" spans="1:15" hidden="1" x14ac:dyDescent="0.2">
      <c r="A411" s="182">
        <f>+'09'!A104</f>
        <v>0</v>
      </c>
      <c r="C411" s="182" t="str">
        <f>IFERROR(LEFT(IFERROR(INDEX(Sheet5!$C$2:$C$1300,MATCH($A411,Sheet5!$A$2:$A$1300,0)),"-"),FIND(",",IFERROR(INDEX(Sheet5!$C$2:$C$1300,MATCH($A411,Sheet5!$A$2:$A$1300,0)),"-"),1)-1),IFERROR(INDEX(Sheet5!$C$2:$C$1300,MATCH($A411,Sheet5!$A$2:$A$1300,0)),"-"))</f>
        <v>-</v>
      </c>
      <c r="D411" s="204">
        <f>IFERROR(INDEX(Lookup!$BG$9:$BG$3000,MATCH($A411,Lookup!$A$9:$A$3000,0)),0)</f>
        <v>0</v>
      </c>
      <c r="E411" s="204">
        <f>IFERROR(INDEX(Lookup!$BF$9:$BF$3000,MATCH($A411,Lookup!$A$9:$A$3000,0)),0)</f>
        <v>0</v>
      </c>
      <c r="F411" s="204">
        <f>IFERROR(INDEX(Lookup!$BE$9:$BE$3000,MATCH($A411,Lookup!$A$9:$A$3000,0)),0)</f>
        <v>0</v>
      </c>
      <c r="G411" s="205"/>
      <c r="H411" s="205"/>
      <c r="I411" s="204">
        <f>IFERROR(INDEX(Lookup!$BJ$9:$BJ$3000,MATCH($A411,Lookup!$A$9:$A$3000,0)),0)</f>
        <v>0</v>
      </c>
      <c r="J411" s="204">
        <f>IFERROR(INDEX(Lookup!$BI$9:$BI$3000,MATCH($A411,Lookup!$A$9:$A$3000,0)),0)</f>
        <v>0</v>
      </c>
      <c r="K411" s="204">
        <f>IFERROR(INDEX(Lookup!$BH$9:$BH$3000,MATCH($A411,Lookup!$A$9:$A$3000,0)),0)</f>
        <v>0</v>
      </c>
      <c r="L411" s="204">
        <f t="shared" si="18"/>
        <v>0</v>
      </c>
      <c r="O411" s="182">
        <f t="shared" si="19"/>
        <v>0</v>
      </c>
    </row>
    <row r="412" spans="1:15" hidden="1" x14ac:dyDescent="0.2">
      <c r="A412" s="182">
        <f>+'09'!A105</f>
        <v>0</v>
      </c>
      <c r="C412" s="182" t="str">
        <f>IFERROR(LEFT(IFERROR(INDEX(Sheet5!$C$2:$C$1300,MATCH($A412,Sheet5!$A$2:$A$1300,0)),"-"),FIND(",",IFERROR(INDEX(Sheet5!$C$2:$C$1300,MATCH($A412,Sheet5!$A$2:$A$1300,0)),"-"),1)-1),IFERROR(INDEX(Sheet5!$C$2:$C$1300,MATCH($A412,Sheet5!$A$2:$A$1300,0)),"-"))</f>
        <v>-</v>
      </c>
      <c r="D412" s="204">
        <f>IFERROR(INDEX(Lookup!$BG$9:$BG$3000,MATCH($A412,Lookup!$A$9:$A$3000,0)),0)</f>
        <v>0</v>
      </c>
      <c r="E412" s="204">
        <f>IFERROR(INDEX(Lookup!$BF$9:$BF$3000,MATCH($A412,Lookup!$A$9:$A$3000,0)),0)</f>
        <v>0</v>
      </c>
      <c r="F412" s="204">
        <f>IFERROR(INDEX(Lookup!$BE$9:$BE$3000,MATCH($A412,Lookup!$A$9:$A$3000,0)),0)</f>
        <v>0</v>
      </c>
      <c r="G412" s="205"/>
      <c r="H412" s="205"/>
      <c r="I412" s="204">
        <f>IFERROR(INDEX(Lookup!$BJ$9:$BJ$3000,MATCH($A412,Lookup!$A$9:$A$3000,0)),0)</f>
        <v>0</v>
      </c>
      <c r="J412" s="204">
        <f>IFERROR(INDEX(Lookup!$BI$9:$BI$3000,MATCH($A412,Lookup!$A$9:$A$3000,0)),0)</f>
        <v>0</v>
      </c>
      <c r="K412" s="204">
        <f>IFERROR(INDEX(Lookup!$BH$9:$BH$3000,MATCH($A412,Lookup!$A$9:$A$3000,0)),0)</f>
        <v>0</v>
      </c>
      <c r="L412" s="204">
        <f t="shared" si="18"/>
        <v>0</v>
      </c>
      <c r="O412" s="182">
        <f t="shared" si="19"/>
        <v>0</v>
      </c>
    </row>
    <row r="413" spans="1:15" hidden="1" x14ac:dyDescent="0.2">
      <c r="A413" s="182">
        <f>+'09'!A106</f>
        <v>0</v>
      </c>
      <c r="C413" s="182" t="str">
        <f>IFERROR(LEFT(IFERROR(INDEX(Sheet5!$C$2:$C$1300,MATCH($A413,Sheet5!$A$2:$A$1300,0)),"-"),FIND(",",IFERROR(INDEX(Sheet5!$C$2:$C$1300,MATCH($A413,Sheet5!$A$2:$A$1300,0)),"-"),1)-1),IFERROR(INDEX(Sheet5!$C$2:$C$1300,MATCH($A413,Sheet5!$A$2:$A$1300,0)),"-"))</f>
        <v>-</v>
      </c>
      <c r="D413" s="204">
        <f>IFERROR(INDEX(Lookup!$BG$9:$BG$3000,MATCH($A413,Lookup!$A$9:$A$3000,0)),0)</f>
        <v>0</v>
      </c>
      <c r="E413" s="204">
        <f>IFERROR(INDEX(Lookup!$BF$9:$BF$3000,MATCH($A413,Lookup!$A$9:$A$3000,0)),0)</f>
        <v>0</v>
      </c>
      <c r="F413" s="204">
        <f>IFERROR(INDEX(Lookup!$BE$9:$BE$3000,MATCH($A413,Lookup!$A$9:$A$3000,0)),0)</f>
        <v>0</v>
      </c>
      <c r="G413" s="205"/>
      <c r="H413" s="205"/>
      <c r="I413" s="204">
        <f>IFERROR(INDEX(Lookup!$BJ$9:$BJ$3000,MATCH($A413,Lookup!$A$9:$A$3000,0)),0)</f>
        <v>0</v>
      </c>
      <c r="J413" s="204">
        <f>IFERROR(INDEX(Lookup!$BI$9:$BI$3000,MATCH($A413,Lookup!$A$9:$A$3000,0)),0)</f>
        <v>0</v>
      </c>
      <c r="K413" s="204">
        <f>IFERROR(INDEX(Lookup!$BH$9:$BH$3000,MATCH($A413,Lookup!$A$9:$A$3000,0)),0)</f>
        <v>0</v>
      </c>
      <c r="L413" s="204">
        <f t="shared" si="18"/>
        <v>0</v>
      </c>
      <c r="O413" s="182">
        <f t="shared" si="19"/>
        <v>0</v>
      </c>
    </row>
    <row r="414" spans="1:15" hidden="1" x14ac:dyDescent="0.2">
      <c r="A414" s="182">
        <f>+'09'!A107</f>
        <v>0</v>
      </c>
      <c r="C414" s="182" t="str">
        <f>IFERROR(LEFT(IFERROR(INDEX(Sheet5!$C$2:$C$1300,MATCH($A414,Sheet5!$A$2:$A$1300,0)),"-"),FIND(",",IFERROR(INDEX(Sheet5!$C$2:$C$1300,MATCH($A414,Sheet5!$A$2:$A$1300,0)),"-"),1)-1),IFERROR(INDEX(Sheet5!$C$2:$C$1300,MATCH($A414,Sheet5!$A$2:$A$1300,0)),"-"))</f>
        <v>-</v>
      </c>
      <c r="D414" s="204">
        <f>IFERROR(INDEX(Lookup!$BG$9:$BG$3000,MATCH($A414,Lookup!$A$9:$A$3000,0)),0)</f>
        <v>0</v>
      </c>
      <c r="E414" s="204">
        <f>IFERROR(INDEX(Lookup!$BF$9:$BF$3000,MATCH($A414,Lookup!$A$9:$A$3000,0)),0)</f>
        <v>0</v>
      </c>
      <c r="F414" s="204">
        <f>IFERROR(INDEX(Lookup!$BE$9:$BE$3000,MATCH($A414,Lookup!$A$9:$A$3000,0)),0)</f>
        <v>0</v>
      </c>
      <c r="G414" s="205"/>
      <c r="H414" s="205"/>
      <c r="I414" s="204">
        <f>IFERROR(INDEX(Lookup!$BJ$9:$BJ$3000,MATCH($A414,Lookup!$A$9:$A$3000,0)),0)</f>
        <v>0</v>
      </c>
      <c r="J414" s="204">
        <f>IFERROR(INDEX(Lookup!$BI$9:$BI$3000,MATCH($A414,Lookup!$A$9:$A$3000,0)),0)</f>
        <v>0</v>
      </c>
      <c r="K414" s="204">
        <f>IFERROR(INDEX(Lookup!$BH$9:$BH$3000,MATCH($A414,Lookup!$A$9:$A$3000,0)),0)</f>
        <v>0</v>
      </c>
      <c r="L414" s="204">
        <f t="shared" si="18"/>
        <v>0</v>
      </c>
      <c r="O414" s="182">
        <f t="shared" si="19"/>
        <v>0</v>
      </c>
    </row>
    <row r="415" spans="1:15" hidden="1" x14ac:dyDescent="0.2">
      <c r="A415" s="182">
        <f>+'09'!A108</f>
        <v>0</v>
      </c>
      <c r="C415" s="182" t="str">
        <f>IFERROR(LEFT(IFERROR(INDEX(Sheet5!$C$2:$C$1300,MATCH($A415,Sheet5!$A$2:$A$1300,0)),"-"),FIND(",",IFERROR(INDEX(Sheet5!$C$2:$C$1300,MATCH($A415,Sheet5!$A$2:$A$1300,0)),"-"),1)-1),IFERROR(INDEX(Sheet5!$C$2:$C$1300,MATCH($A415,Sheet5!$A$2:$A$1300,0)),"-"))</f>
        <v>-</v>
      </c>
      <c r="D415" s="204">
        <f>IFERROR(INDEX(Lookup!$BG$9:$BG$3000,MATCH($A415,Lookup!$A$9:$A$3000,0)),0)</f>
        <v>0</v>
      </c>
      <c r="E415" s="204">
        <f>IFERROR(INDEX(Lookup!$BF$9:$BF$3000,MATCH($A415,Lookup!$A$9:$A$3000,0)),0)</f>
        <v>0</v>
      </c>
      <c r="F415" s="204">
        <f>IFERROR(INDEX(Lookup!$BE$9:$BE$3000,MATCH($A415,Lookup!$A$9:$A$3000,0)),0)</f>
        <v>0</v>
      </c>
      <c r="G415" s="205"/>
      <c r="H415" s="205"/>
      <c r="I415" s="204">
        <f>IFERROR(INDEX(Lookup!$BJ$9:$BJ$3000,MATCH($A415,Lookup!$A$9:$A$3000,0)),0)</f>
        <v>0</v>
      </c>
      <c r="J415" s="204">
        <f>IFERROR(INDEX(Lookup!$BI$9:$BI$3000,MATCH($A415,Lookup!$A$9:$A$3000,0)),0)</f>
        <v>0</v>
      </c>
      <c r="K415" s="204">
        <f>IFERROR(INDEX(Lookup!$BH$9:$BH$3000,MATCH($A415,Lookup!$A$9:$A$3000,0)),0)</f>
        <v>0</v>
      </c>
      <c r="L415" s="204">
        <f t="shared" si="18"/>
        <v>0</v>
      </c>
      <c r="O415" s="182">
        <f t="shared" si="19"/>
        <v>0</v>
      </c>
    </row>
    <row r="416" spans="1:15" hidden="1" x14ac:dyDescent="0.2">
      <c r="A416" s="182">
        <f>+'09'!A109</f>
        <v>0</v>
      </c>
      <c r="C416" s="182" t="str">
        <f>IFERROR(LEFT(IFERROR(INDEX(Sheet5!$C$2:$C$1300,MATCH($A416,Sheet5!$A$2:$A$1300,0)),"-"),FIND(",",IFERROR(INDEX(Sheet5!$C$2:$C$1300,MATCH($A416,Sheet5!$A$2:$A$1300,0)),"-"),1)-1),IFERROR(INDEX(Sheet5!$C$2:$C$1300,MATCH($A416,Sheet5!$A$2:$A$1300,0)),"-"))</f>
        <v>-</v>
      </c>
      <c r="D416" s="204">
        <f>IFERROR(INDEX(Lookup!$BG$9:$BG$3000,MATCH($A416,Lookup!$A$9:$A$3000,0)),0)</f>
        <v>0</v>
      </c>
      <c r="E416" s="204">
        <f>IFERROR(INDEX(Lookup!$BF$9:$BF$3000,MATCH($A416,Lookup!$A$9:$A$3000,0)),0)</f>
        <v>0</v>
      </c>
      <c r="F416" s="204">
        <f>IFERROR(INDEX(Lookup!$BE$9:$BE$3000,MATCH($A416,Lookup!$A$9:$A$3000,0)),0)</f>
        <v>0</v>
      </c>
      <c r="G416" s="205"/>
      <c r="H416" s="205"/>
      <c r="I416" s="204">
        <f>IFERROR(INDEX(Lookup!$BJ$9:$BJ$3000,MATCH($A416,Lookup!$A$9:$A$3000,0)),0)</f>
        <v>0</v>
      </c>
      <c r="J416" s="204">
        <f>IFERROR(INDEX(Lookup!$BI$9:$BI$3000,MATCH($A416,Lookup!$A$9:$A$3000,0)),0)</f>
        <v>0</v>
      </c>
      <c r="K416" s="204">
        <f>IFERROR(INDEX(Lookup!$BH$9:$BH$3000,MATCH($A416,Lookup!$A$9:$A$3000,0)),0)</f>
        <v>0</v>
      </c>
      <c r="L416" s="204">
        <f t="shared" si="18"/>
        <v>0</v>
      </c>
      <c r="O416" s="182">
        <f t="shared" si="19"/>
        <v>0</v>
      </c>
    </row>
    <row r="417" spans="1:15" hidden="1" x14ac:dyDescent="0.2">
      <c r="A417" s="182">
        <f>+'09'!A110</f>
        <v>0</v>
      </c>
      <c r="C417" s="182" t="str">
        <f>IFERROR(LEFT(IFERROR(INDEX(Sheet5!$C$2:$C$1300,MATCH($A417,Sheet5!$A$2:$A$1300,0)),"-"),FIND(",",IFERROR(INDEX(Sheet5!$C$2:$C$1300,MATCH($A417,Sheet5!$A$2:$A$1300,0)),"-"),1)-1),IFERROR(INDEX(Sheet5!$C$2:$C$1300,MATCH($A417,Sheet5!$A$2:$A$1300,0)),"-"))</f>
        <v>-</v>
      </c>
      <c r="D417" s="204">
        <f>IFERROR(INDEX(Lookup!$BG$9:$BG$3000,MATCH($A417,Lookup!$A$9:$A$3000,0)),0)</f>
        <v>0</v>
      </c>
      <c r="E417" s="204">
        <f>IFERROR(INDEX(Lookup!$BF$9:$BF$3000,MATCH($A417,Lookup!$A$9:$A$3000,0)),0)</f>
        <v>0</v>
      </c>
      <c r="F417" s="204">
        <f>IFERROR(INDEX(Lookup!$BE$9:$BE$3000,MATCH($A417,Lookup!$A$9:$A$3000,0)),0)</f>
        <v>0</v>
      </c>
      <c r="G417" s="205"/>
      <c r="H417" s="205"/>
      <c r="I417" s="204">
        <f>IFERROR(INDEX(Lookup!$BJ$9:$BJ$3000,MATCH($A417,Lookup!$A$9:$A$3000,0)),0)</f>
        <v>0</v>
      </c>
      <c r="J417" s="204">
        <f>IFERROR(INDEX(Lookup!$BI$9:$BI$3000,MATCH($A417,Lookup!$A$9:$A$3000,0)),0)</f>
        <v>0</v>
      </c>
      <c r="K417" s="204">
        <f>IFERROR(INDEX(Lookup!$BH$9:$BH$3000,MATCH($A417,Lookup!$A$9:$A$3000,0)),0)</f>
        <v>0</v>
      </c>
      <c r="L417" s="204">
        <f t="shared" si="18"/>
        <v>0</v>
      </c>
      <c r="O417" s="182">
        <f t="shared" si="19"/>
        <v>0</v>
      </c>
    </row>
    <row r="418" spans="1:15" hidden="1" x14ac:dyDescent="0.2">
      <c r="A418" s="182">
        <f>+'09'!A111</f>
        <v>0</v>
      </c>
      <c r="C418" s="182" t="str">
        <f>IFERROR(LEFT(IFERROR(INDEX(Sheet5!$C$2:$C$1300,MATCH($A418,Sheet5!$A$2:$A$1300,0)),"-"),FIND(",",IFERROR(INDEX(Sheet5!$C$2:$C$1300,MATCH($A418,Sheet5!$A$2:$A$1300,0)),"-"),1)-1),IFERROR(INDEX(Sheet5!$C$2:$C$1300,MATCH($A418,Sheet5!$A$2:$A$1300,0)),"-"))</f>
        <v>-</v>
      </c>
      <c r="D418" s="204">
        <f>IFERROR(INDEX(Lookup!$BG$9:$BG$3000,MATCH($A418,Lookup!$A$9:$A$3000,0)),0)</f>
        <v>0</v>
      </c>
      <c r="E418" s="204">
        <f>IFERROR(INDEX(Lookup!$BF$9:$BF$3000,MATCH($A418,Lookup!$A$9:$A$3000,0)),0)</f>
        <v>0</v>
      </c>
      <c r="F418" s="204">
        <f>IFERROR(INDEX(Lookup!$BE$9:$BE$3000,MATCH($A418,Lookup!$A$9:$A$3000,0)),0)</f>
        <v>0</v>
      </c>
      <c r="G418" s="205"/>
      <c r="H418" s="205"/>
      <c r="I418" s="204">
        <f>IFERROR(INDEX(Lookup!$BJ$9:$BJ$3000,MATCH($A418,Lookup!$A$9:$A$3000,0)),0)</f>
        <v>0</v>
      </c>
      <c r="J418" s="204">
        <f>IFERROR(INDEX(Lookup!$BI$9:$BI$3000,MATCH($A418,Lookup!$A$9:$A$3000,0)),0)</f>
        <v>0</v>
      </c>
      <c r="K418" s="204">
        <f>IFERROR(INDEX(Lookup!$BH$9:$BH$3000,MATCH($A418,Lookup!$A$9:$A$3000,0)),0)</f>
        <v>0</v>
      </c>
      <c r="L418" s="204">
        <f t="shared" si="18"/>
        <v>0</v>
      </c>
      <c r="O418" s="182">
        <f t="shared" si="19"/>
        <v>0</v>
      </c>
    </row>
    <row r="419" spans="1:15" hidden="1" x14ac:dyDescent="0.2">
      <c r="A419" s="182">
        <f>+'09'!A112</f>
        <v>0</v>
      </c>
      <c r="C419" s="182" t="str">
        <f>IFERROR(LEFT(IFERROR(INDEX(Sheet5!$C$2:$C$1300,MATCH($A419,Sheet5!$A$2:$A$1300,0)),"-"),FIND(",",IFERROR(INDEX(Sheet5!$C$2:$C$1300,MATCH($A419,Sheet5!$A$2:$A$1300,0)),"-"),1)-1),IFERROR(INDEX(Sheet5!$C$2:$C$1300,MATCH($A419,Sheet5!$A$2:$A$1300,0)),"-"))</f>
        <v>-</v>
      </c>
      <c r="D419" s="204">
        <f>IFERROR(INDEX(Lookup!$BG$9:$BG$3000,MATCH($A419,Lookup!$A$9:$A$3000,0)),0)</f>
        <v>0</v>
      </c>
      <c r="E419" s="204">
        <f>IFERROR(INDEX(Lookup!$BF$9:$BF$3000,MATCH($A419,Lookup!$A$9:$A$3000,0)),0)</f>
        <v>0</v>
      </c>
      <c r="F419" s="204">
        <f>IFERROR(INDEX(Lookup!$BE$9:$BE$3000,MATCH($A419,Lookup!$A$9:$A$3000,0)),0)</f>
        <v>0</v>
      </c>
      <c r="G419" s="205"/>
      <c r="H419" s="205"/>
      <c r="I419" s="204">
        <f>IFERROR(INDEX(Lookup!$BJ$9:$BJ$3000,MATCH($A419,Lookup!$A$9:$A$3000,0)),0)</f>
        <v>0</v>
      </c>
      <c r="J419" s="204">
        <f>IFERROR(INDEX(Lookup!$BI$9:$BI$3000,MATCH($A419,Lookup!$A$9:$A$3000,0)),0)</f>
        <v>0</v>
      </c>
      <c r="K419" s="204">
        <f>IFERROR(INDEX(Lookup!$BH$9:$BH$3000,MATCH($A419,Lookup!$A$9:$A$3000,0)),0)</f>
        <v>0</v>
      </c>
      <c r="L419" s="204">
        <f t="shared" si="18"/>
        <v>0</v>
      </c>
      <c r="O419" s="182">
        <f t="shared" si="19"/>
        <v>0</v>
      </c>
    </row>
    <row r="420" spans="1:15" hidden="1" x14ac:dyDescent="0.2">
      <c r="A420" s="182">
        <f>+'09'!A113</f>
        <v>0</v>
      </c>
      <c r="C420" s="182" t="str">
        <f>IFERROR(LEFT(IFERROR(INDEX(Sheet5!$C$2:$C$1300,MATCH($A420,Sheet5!$A$2:$A$1300,0)),"-"),FIND(",",IFERROR(INDEX(Sheet5!$C$2:$C$1300,MATCH($A420,Sheet5!$A$2:$A$1300,0)),"-"),1)-1),IFERROR(INDEX(Sheet5!$C$2:$C$1300,MATCH($A420,Sheet5!$A$2:$A$1300,0)),"-"))</f>
        <v>-</v>
      </c>
      <c r="D420" s="204">
        <f>IFERROR(INDEX(Lookup!$BG$9:$BG$3000,MATCH($A420,Lookup!$A$9:$A$3000,0)),0)</f>
        <v>0</v>
      </c>
      <c r="E420" s="204">
        <f>IFERROR(INDEX(Lookup!$BF$9:$BF$3000,MATCH($A420,Lookup!$A$9:$A$3000,0)),0)</f>
        <v>0</v>
      </c>
      <c r="F420" s="204">
        <f>IFERROR(INDEX(Lookup!$BE$9:$BE$3000,MATCH($A420,Lookup!$A$9:$A$3000,0)),0)</f>
        <v>0</v>
      </c>
      <c r="G420" s="205"/>
      <c r="H420" s="205"/>
      <c r="I420" s="204">
        <f>IFERROR(INDEX(Lookup!$BJ$9:$BJ$3000,MATCH($A420,Lookup!$A$9:$A$3000,0)),0)</f>
        <v>0</v>
      </c>
      <c r="J420" s="204">
        <f>IFERROR(INDEX(Lookup!$BI$9:$BI$3000,MATCH($A420,Lookup!$A$9:$A$3000,0)),0)</f>
        <v>0</v>
      </c>
      <c r="K420" s="204">
        <f>IFERROR(INDEX(Lookup!$BH$9:$BH$3000,MATCH($A420,Lookup!$A$9:$A$3000,0)),0)</f>
        <v>0</v>
      </c>
      <c r="L420" s="204">
        <f t="shared" si="18"/>
        <v>0</v>
      </c>
      <c r="O420" s="182">
        <f t="shared" si="19"/>
        <v>0</v>
      </c>
    </row>
    <row r="421" spans="1:15" hidden="1" x14ac:dyDescent="0.2">
      <c r="A421" s="182">
        <f>+'09'!A114</f>
        <v>0</v>
      </c>
      <c r="C421" s="182" t="str">
        <f>IFERROR(LEFT(IFERROR(INDEX(Sheet5!$C$2:$C$1300,MATCH($A421,Sheet5!$A$2:$A$1300,0)),"-"),FIND(",",IFERROR(INDEX(Sheet5!$C$2:$C$1300,MATCH($A421,Sheet5!$A$2:$A$1300,0)),"-"),1)-1),IFERROR(INDEX(Sheet5!$C$2:$C$1300,MATCH($A421,Sheet5!$A$2:$A$1300,0)),"-"))</f>
        <v>-</v>
      </c>
      <c r="D421" s="204">
        <f>IFERROR(INDEX(Lookup!$BG$9:$BG$3000,MATCH($A421,Lookup!$A$9:$A$3000,0)),0)</f>
        <v>0</v>
      </c>
      <c r="E421" s="204">
        <f>IFERROR(INDEX(Lookup!$BF$9:$BF$3000,MATCH($A421,Lookup!$A$9:$A$3000,0)),0)</f>
        <v>0</v>
      </c>
      <c r="F421" s="204">
        <f>IFERROR(INDEX(Lookup!$BE$9:$BE$3000,MATCH($A421,Lookup!$A$9:$A$3000,0)),0)</f>
        <v>0</v>
      </c>
      <c r="G421" s="205"/>
      <c r="H421" s="205"/>
      <c r="I421" s="204">
        <f>IFERROR(INDEX(Lookup!$BJ$9:$BJ$3000,MATCH($A421,Lookup!$A$9:$A$3000,0)),0)</f>
        <v>0</v>
      </c>
      <c r="J421" s="204">
        <f>IFERROR(INDEX(Lookup!$BI$9:$BI$3000,MATCH($A421,Lookup!$A$9:$A$3000,0)),0)</f>
        <v>0</v>
      </c>
      <c r="K421" s="204">
        <f>IFERROR(INDEX(Lookup!$BH$9:$BH$3000,MATCH($A421,Lookup!$A$9:$A$3000,0)),0)</f>
        <v>0</v>
      </c>
      <c r="L421" s="204">
        <f t="shared" si="18"/>
        <v>0</v>
      </c>
      <c r="O421" s="182">
        <f t="shared" si="19"/>
        <v>0</v>
      </c>
    </row>
    <row r="422" spans="1:15" hidden="1" x14ac:dyDescent="0.2">
      <c r="A422" s="182">
        <f>+'09'!A115</f>
        <v>0</v>
      </c>
      <c r="C422" s="182" t="str">
        <f>IFERROR(LEFT(IFERROR(INDEX(Sheet5!$C$2:$C$1300,MATCH($A422,Sheet5!$A$2:$A$1300,0)),"-"),FIND(",",IFERROR(INDEX(Sheet5!$C$2:$C$1300,MATCH($A422,Sheet5!$A$2:$A$1300,0)),"-"),1)-1),IFERROR(INDEX(Sheet5!$C$2:$C$1300,MATCH($A422,Sheet5!$A$2:$A$1300,0)),"-"))</f>
        <v>-</v>
      </c>
      <c r="D422" s="204">
        <f>IFERROR(INDEX(Lookup!$BG$9:$BG$3000,MATCH($A422,Lookup!$A$9:$A$3000,0)),0)</f>
        <v>0</v>
      </c>
      <c r="E422" s="204">
        <f>IFERROR(INDEX(Lookup!$BF$9:$BF$3000,MATCH($A422,Lookup!$A$9:$A$3000,0)),0)</f>
        <v>0</v>
      </c>
      <c r="F422" s="204">
        <f>IFERROR(INDEX(Lookup!$BE$9:$BE$3000,MATCH($A422,Lookup!$A$9:$A$3000,0)),0)</f>
        <v>0</v>
      </c>
      <c r="G422" s="205"/>
      <c r="H422" s="205"/>
      <c r="I422" s="204">
        <f>IFERROR(INDEX(Lookup!$BJ$9:$BJ$3000,MATCH($A422,Lookup!$A$9:$A$3000,0)),0)</f>
        <v>0</v>
      </c>
      <c r="J422" s="204">
        <f>IFERROR(INDEX(Lookup!$BI$9:$BI$3000,MATCH($A422,Lookup!$A$9:$A$3000,0)),0)</f>
        <v>0</v>
      </c>
      <c r="K422" s="204">
        <f>IFERROR(INDEX(Lookup!$BH$9:$BH$3000,MATCH($A422,Lookup!$A$9:$A$3000,0)),0)</f>
        <v>0</v>
      </c>
      <c r="L422" s="204">
        <f t="shared" si="18"/>
        <v>0</v>
      </c>
      <c r="O422" s="182">
        <f t="shared" si="19"/>
        <v>0</v>
      </c>
    </row>
    <row r="423" spans="1:15" hidden="1" x14ac:dyDescent="0.2">
      <c r="A423" s="182">
        <f>+'09'!A116</f>
        <v>0</v>
      </c>
      <c r="C423" s="182" t="str">
        <f>IFERROR(LEFT(IFERROR(INDEX(Sheet5!$C$2:$C$1300,MATCH($A423,Sheet5!$A$2:$A$1300,0)),"-"),FIND(",",IFERROR(INDEX(Sheet5!$C$2:$C$1300,MATCH($A423,Sheet5!$A$2:$A$1300,0)),"-"),1)-1),IFERROR(INDEX(Sheet5!$C$2:$C$1300,MATCH($A423,Sheet5!$A$2:$A$1300,0)),"-"))</f>
        <v>-</v>
      </c>
      <c r="D423" s="204">
        <f>IFERROR(INDEX(Lookup!$BG$9:$BG$3000,MATCH($A423,Lookup!$A$9:$A$3000,0)),0)</f>
        <v>0</v>
      </c>
      <c r="E423" s="204">
        <f>IFERROR(INDEX(Lookup!$BF$9:$BF$3000,MATCH($A423,Lookup!$A$9:$A$3000,0)),0)</f>
        <v>0</v>
      </c>
      <c r="F423" s="204">
        <f>IFERROR(INDEX(Lookup!$BE$9:$BE$3000,MATCH($A423,Lookup!$A$9:$A$3000,0)),0)</f>
        <v>0</v>
      </c>
      <c r="G423" s="205"/>
      <c r="H423" s="205"/>
      <c r="I423" s="204">
        <f>IFERROR(INDEX(Lookup!$BJ$9:$BJ$3000,MATCH($A423,Lookup!$A$9:$A$3000,0)),0)</f>
        <v>0</v>
      </c>
      <c r="J423" s="204">
        <f>IFERROR(INDEX(Lookup!$BI$9:$BI$3000,MATCH($A423,Lookup!$A$9:$A$3000,0)),0)</f>
        <v>0</v>
      </c>
      <c r="K423" s="204">
        <f>IFERROR(INDEX(Lookup!$BH$9:$BH$3000,MATCH($A423,Lookup!$A$9:$A$3000,0)),0)</f>
        <v>0</v>
      </c>
      <c r="L423" s="204">
        <f t="shared" si="18"/>
        <v>0</v>
      </c>
      <c r="O423" s="182">
        <f t="shared" si="19"/>
        <v>0</v>
      </c>
    </row>
    <row r="424" spans="1:15" hidden="1" x14ac:dyDescent="0.2">
      <c r="A424" s="182">
        <f>+'09'!A117</f>
        <v>0</v>
      </c>
      <c r="C424" s="182" t="str">
        <f>IFERROR(LEFT(IFERROR(INDEX(Sheet5!$C$2:$C$1300,MATCH($A424,Sheet5!$A$2:$A$1300,0)),"-"),FIND(",",IFERROR(INDEX(Sheet5!$C$2:$C$1300,MATCH($A424,Sheet5!$A$2:$A$1300,0)),"-"),1)-1),IFERROR(INDEX(Sheet5!$C$2:$C$1300,MATCH($A424,Sheet5!$A$2:$A$1300,0)),"-"))</f>
        <v>-</v>
      </c>
      <c r="D424" s="204">
        <f>IFERROR(INDEX(Lookup!$BG$9:$BG$3000,MATCH($A424,Lookup!$A$9:$A$3000,0)),0)</f>
        <v>0</v>
      </c>
      <c r="E424" s="204">
        <f>IFERROR(INDEX(Lookup!$BF$9:$BF$3000,MATCH($A424,Lookup!$A$9:$A$3000,0)),0)</f>
        <v>0</v>
      </c>
      <c r="F424" s="204">
        <f>IFERROR(INDEX(Lookup!$BE$9:$BE$3000,MATCH($A424,Lookup!$A$9:$A$3000,0)),0)</f>
        <v>0</v>
      </c>
      <c r="G424" s="205"/>
      <c r="H424" s="205"/>
      <c r="I424" s="204">
        <f>IFERROR(INDEX(Lookup!$BJ$9:$BJ$3000,MATCH($A424,Lookup!$A$9:$A$3000,0)),0)</f>
        <v>0</v>
      </c>
      <c r="J424" s="204">
        <f>IFERROR(INDEX(Lookup!$BI$9:$BI$3000,MATCH($A424,Lookup!$A$9:$A$3000,0)),0)</f>
        <v>0</v>
      </c>
      <c r="K424" s="204">
        <f>IFERROR(INDEX(Lookup!$BH$9:$BH$3000,MATCH($A424,Lookup!$A$9:$A$3000,0)),0)</f>
        <v>0</v>
      </c>
      <c r="L424" s="204">
        <f t="shared" si="18"/>
        <v>0</v>
      </c>
      <c r="O424" s="182">
        <f t="shared" si="19"/>
        <v>0</v>
      </c>
    </row>
    <row r="425" spans="1:15" hidden="1" x14ac:dyDescent="0.2">
      <c r="A425" s="182">
        <f>+'09'!A118</f>
        <v>0</v>
      </c>
      <c r="C425" s="182" t="str">
        <f>IFERROR(LEFT(IFERROR(INDEX(Sheet5!$C$2:$C$1300,MATCH($A425,Sheet5!$A$2:$A$1300,0)),"-"),FIND(",",IFERROR(INDEX(Sheet5!$C$2:$C$1300,MATCH($A425,Sheet5!$A$2:$A$1300,0)),"-"),1)-1),IFERROR(INDEX(Sheet5!$C$2:$C$1300,MATCH($A425,Sheet5!$A$2:$A$1300,0)),"-"))</f>
        <v>-</v>
      </c>
      <c r="D425" s="204">
        <f>IFERROR(INDEX(Lookup!$BG$9:$BG$3000,MATCH($A425,Lookup!$A$9:$A$3000,0)),0)</f>
        <v>0</v>
      </c>
      <c r="E425" s="204">
        <f>IFERROR(INDEX(Lookup!$BF$9:$BF$3000,MATCH($A425,Lookup!$A$9:$A$3000,0)),0)</f>
        <v>0</v>
      </c>
      <c r="F425" s="204">
        <f>IFERROR(INDEX(Lookup!$BE$9:$BE$3000,MATCH($A425,Lookup!$A$9:$A$3000,0)),0)</f>
        <v>0</v>
      </c>
      <c r="G425" s="205"/>
      <c r="H425" s="205"/>
      <c r="I425" s="204">
        <f>IFERROR(INDEX(Lookup!$BJ$9:$BJ$3000,MATCH($A425,Lookup!$A$9:$A$3000,0)),0)</f>
        <v>0</v>
      </c>
      <c r="J425" s="204">
        <f>IFERROR(INDEX(Lookup!$BI$9:$BI$3000,MATCH($A425,Lookup!$A$9:$A$3000,0)),0)</f>
        <v>0</v>
      </c>
      <c r="K425" s="204">
        <f>IFERROR(INDEX(Lookup!$BH$9:$BH$3000,MATCH($A425,Lookup!$A$9:$A$3000,0)),0)</f>
        <v>0</v>
      </c>
      <c r="L425" s="204">
        <f t="shared" si="18"/>
        <v>0</v>
      </c>
      <c r="O425" s="182">
        <f t="shared" si="19"/>
        <v>0</v>
      </c>
    </row>
    <row r="426" spans="1:15" hidden="1" x14ac:dyDescent="0.2">
      <c r="A426" s="182">
        <f>+'09'!A119</f>
        <v>0</v>
      </c>
      <c r="C426" s="182" t="str">
        <f>IFERROR(LEFT(IFERROR(INDEX(Sheet5!$C$2:$C$1300,MATCH($A426,Sheet5!$A$2:$A$1300,0)),"-"),FIND(",",IFERROR(INDEX(Sheet5!$C$2:$C$1300,MATCH($A426,Sheet5!$A$2:$A$1300,0)),"-"),1)-1),IFERROR(INDEX(Sheet5!$C$2:$C$1300,MATCH($A426,Sheet5!$A$2:$A$1300,0)),"-"))</f>
        <v>-</v>
      </c>
      <c r="D426" s="204">
        <f>IFERROR(INDEX(Lookup!$BG$9:$BG$3000,MATCH($A426,Lookup!$A$9:$A$3000,0)),0)</f>
        <v>0</v>
      </c>
      <c r="E426" s="204">
        <f>IFERROR(INDEX(Lookup!$BF$9:$BF$3000,MATCH($A426,Lookup!$A$9:$A$3000,0)),0)</f>
        <v>0</v>
      </c>
      <c r="F426" s="204">
        <f>IFERROR(INDEX(Lookup!$BE$9:$BE$3000,MATCH($A426,Lookup!$A$9:$A$3000,0)),0)</f>
        <v>0</v>
      </c>
      <c r="G426" s="205"/>
      <c r="H426" s="205"/>
      <c r="I426" s="204">
        <f>IFERROR(INDEX(Lookup!$BJ$9:$BJ$3000,MATCH($A426,Lookup!$A$9:$A$3000,0)),0)</f>
        <v>0</v>
      </c>
      <c r="J426" s="204">
        <f>IFERROR(INDEX(Lookup!$BI$9:$BI$3000,MATCH($A426,Lookup!$A$9:$A$3000,0)),0)</f>
        <v>0</v>
      </c>
      <c r="K426" s="204">
        <f>IFERROR(INDEX(Lookup!$BH$9:$BH$3000,MATCH($A426,Lookup!$A$9:$A$3000,0)),0)</f>
        <v>0</v>
      </c>
      <c r="L426" s="204">
        <f t="shared" si="18"/>
        <v>0</v>
      </c>
      <c r="O426" s="182">
        <f t="shared" si="19"/>
        <v>0</v>
      </c>
    </row>
    <row r="427" spans="1:15" hidden="1" x14ac:dyDescent="0.2">
      <c r="A427" s="182">
        <f>+'09'!A120</f>
        <v>0</v>
      </c>
      <c r="C427" s="182" t="str">
        <f>IFERROR(LEFT(IFERROR(INDEX(Sheet5!$C$2:$C$1300,MATCH($A427,Sheet5!$A$2:$A$1300,0)),"-"),FIND(",",IFERROR(INDEX(Sheet5!$C$2:$C$1300,MATCH($A427,Sheet5!$A$2:$A$1300,0)),"-"),1)-1),IFERROR(INDEX(Sheet5!$C$2:$C$1300,MATCH($A427,Sheet5!$A$2:$A$1300,0)),"-"))</f>
        <v>-</v>
      </c>
      <c r="D427" s="204">
        <f>IFERROR(INDEX(Lookup!$BG$9:$BG$3000,MATCH($A427,Lookup!$A$9:$A$3000,0)),0)</f>
        <v>0</v>
      </c>
      <c r="E427" s="204">
        <f>IFERROR(INDEX(Lookup!$BF$9:$BF$3000,MATCH($A427,Lookup!$A$9:$A$3000,0)),0)</f>
        <v>0</v>
      </c>
      <c r="F427" s="204">
        <f>IFERROR(INDEX(Lookup!$BE$9:$BE$3000,MATCH($A427,Lookup!$A$9:$A$3000,0)),0)</f>
        <v>0</v>
      </c>
      <c r="G427" s="205"/>
      <c r="H427" s="205"/>
      <c r="I427" s="204">
        <f>IFERROR(INDEX(Lookup!$BJ$9:$BJ$3000,MATCH($A427,Lookup!$A$9:$A$3000,0)),0)</f>
        <v>0</v>
      </c>
      <c r="J427" s="204">
        <f>IFERROR(INDEX(Lookup!$BI$9:$BI$3000,MATCH($A427,Lookup!$A$9:$A$3000,0)),0)</f>
        <v>0</v>
      </c>
      <c r="K427" s="204">
        <f>IFERROR(INDEX(Lookup!$BH$9:$BH$3000,MATCH($A427,Lookup!$A$9:$A$3000,0)),0)</f>
        <v>0</v>
      </c>
      <c r="L427" s="204">
        <f t="shared" si="18"/>
        <v>0</v>
      </c>
      <c r="O427" s="182">
        <f t="shared" si="19"/>
        <v>0</v>
      </c>
    </row>
    <row r="428" spans="1:15" hidden="1" x14ac:dyDescent="0.2">
      <c r="A428" s="182">
        <f>+'09'!A121</f>
        <v>0</v>
      </c>
      <c r="C428" s="182" t="str">
        <f>IFERROR(LEFT(IFERROR(INDEX(Sheet5!$C$2:$C$1300,MATCH($A428,Sheet5!$A$2:$A$1300,0)),"-"),FIND(",",IFERROR(INDEX(Sheet5!$C$2:$C$1300,MATCH($A428,Sheet5!$A$2:$A$1300,0)),"-"),1)-1),IFERROR(INDEX(Sheet5!$C$2:$C$1300,MATCH($A428,Sheet5!$A$2:$A$1300,0)),"-"))</f>
        <v>-</v>
      </c>
      <c r="D428" s="204">
        <f>IFERROR(INDEX(Lookup!$BG$9:$BG$3000,MATCH($A428,Lookup!$A$9:$A$3000,0)),0)</f>
        <v>0</v>
      </c>
      <c r="E428" s="204">
        <f>IFERROR(INDEX(Lookup!$BF$9:$BF$3000,MATCH($A428,Lookup!$A$9:$A$3000,0)),0)</f>
        <v>0</v>
      </c>
      <c r="F428" s="204">
        <f>IFERROR(INDEX(Lookup!$BE$9:$BE$3000,MATCH($A428,Lookup!$A$9:$A$3000,0)),0)</f>
        <v>0</v>
      </c>
      <c r="G428" s="205"/>
      <c r="H428" s="205"/>
      <c r="I428" s="204">
        <f>IFERROR(INDEX(Lookup!$BJ$9:$BJ$3000,MATCH($A428,Lookup!$A$9:$A$3000,0)),0)</f>
        <v>0</v>
      </c>
      <c r="J428" s="204">
        <f>IFERROR(INDEX(Lookup!$BI$9:$BI$3000,MATCH($A428,Lookup!$A$9:$A$3000,0)),0)</f>
        <v>0</v>
      </c>
      <c r="K428" s="204">
        <f>IFERROR(INDEX(Lookup!$BH$9:$BH$3000,MATCH($A428,Lookup!$A$9:$A$3000,0)),0)</f>
        <v>0</v>
      </c>
      <c r="L428" s="204">
        <f t="shared" si="18"/>
        <v>0</v>
      </c>
      <c r="O428" s="182">
        <f t="shared" si="19"/>
        <v>0</v>
      </c>
    </row>
    <row r="429" spans="1:15" hidden="1" x14ac:dyDescent="0.2">
      <c r="A429" s="182">
        <f>+'09'!A122</f>
        <v>0</v>
      </c>
      <c r="C429" s="182" t="str">
        <f>IFERROR(LEFT(IFERROR(INDEX(Sheet5!$C$2:$C$1300,MATCH($A429,Sheet5!$A$2:$A$1300,0)),"-"),FIND(",",IFERROR(INDEX(Sheet5!$C$2:$C$1300,MATCH($A429,Sheet5!$A$2:$A$1300,0)),"-"),1)-1),IFERROR(INDEX(Sheet5!$C$2:$C$1300,MATCH($A429,Sheet5!$A$2:$A$1300,0)),"-"))</f>
        <v>-</v>
      </c>
      <c r="D429" s="204">
        <f>IFERROR(INDEX(Lookup!$BG$9:$BG$3000,MATCH($A429,Lookup!$A$9:$A$3000,0)),0)</f>
        <v>0</v>
      </c>
      <c r="E429" s="204">
        <f>IFERROR(INDEX(Lookup!$BF$9:$BF$3000,MATCH($A429,Lookup!$A$9:$A$3000,0)),0)</f>
        <v>0</v>
      </c>
      <c r="F429" s="204">
        <f>IFERROR(INDEX(Lookup!$BE$9:$BE$3000,MATCH($A429,Lookup!$A$9:$A$3000,0)),0)</f>
        <v>0</v>
      </c>
      <c r="G429" s="205"/>
      <c r="H429" s="205"/>
      <c r="I429" s="204">
        <f>IFERROR(INDEX(Lookup!$BJ$9:$BJ$3000,MATCH($A429,Lookup!$A$9:$A$3000,0)),0)</f>
        <v>0</v>
      </c>
      <c r="J429" s="204">
        <f>IFERROR(INDEX(Lookup!$BI$9:$BI$3000,MATCH($A429,Lookup!$A$9:$A$3000,0)),0)</f>
        <v>0</v>
      </c>
      <c r="K429" s="204">
        <f>IFERROR(INDEX(Lookup!$BH$9:$BH$3000,MATCH($A429,Lookup!$A$9:$A$3000,0)),0)</f>
        <v>0</v>
      </c>
      <c r="L429" s="204">
        <f t="shared" si="18"/>
        <v>0</v>
      </c>
      <c r="O429" s="182">
        <f t="shared" si="19"/>
        <v>0</v>
      </c>
    </row>
    <row r="430" spans="1:15" hidden="1" x14ac:dyDescent="0.2">
      <c r="A430" s="182">
        <f>+'09'!A123</f>
        <v>0</v>
      </c>
      <c r="C430" s="182" t="str">
        <f>IFERROR(LEFT(IFERROR(INDEX(Sheet5!$C$2:$C$1300,MATCH($A430,Sheet5!$A$2:$A$1300,0)),"-"),FIND(",",IFERROR(INDEX(Sheet5!$C$2:$C$1300,MATCH($A430,Sheet5!$A$2:$A$1300,0)),"-"),1)-1),IFERROR(INDEX(Sheet5!$C$2:$C$1300,MATCH($A430,Sheet5!$A$2:$A$1300,0)),"-"))</f>
        <v>-</v>
      </c>
      <c r="D430" s="204">
        <f>IFERROR(INDEX(Lookup!$BG$9:$BG$3000,MATCH($A430,Lookup!$A$9:$A$3000,0)),0)</f>
        <v>0</v>
      </c>
      <c r="E430" s="204">
        <f>IFERROR(INDEX(Lookup!$BF$9:$BF$3000,MATCH($A430,Lookup!$A$9:$A$3000,0)),0)</f>
        <v>0</v>
      </c>
      <c r="F430" s="204">
        <f>IFERROR(INDEX(Lookup!$BE$9:$BE$3000,MATCH($A430,Lookup!$A$9:$A$3000,0)),0)</f>
        <v>0</v>
      </c>
      <c r="G430" s="205"/>
      <c r="H430" s="205"/>
      <c r="I430" s="204">
        <f>IFERROR(INDEX(Lookup!$BJ$9:$BJ$3000,MATCH($A430,Lookup!$A$9:$A$3000,0)),0)</f>
        <v>0</v>
      </c>
      <c r="J430" s="204">
        <f>IFERROR(INDEX(Lookup!$BI$9:$BI$3000,MATCH($A430,Lookup!$A$9:$A$3000,0)),0)</f>
        <v>0</v>
      </c>
      <c r="K430" s="204">
        <f>IFERROR(INDEX(Lookup!$BH$9:$BH$3000,MATCH($A430,Lookup!$A$9:$A$3000,0)),0)</f>
        <v>0</v>
      </c>
      <c r="L430" s="204">
        <f t="shared" si="18"/>
        <v>0</v>
      </c>
      <c r="O430" s="182">
        <f t="shared" si="19"/>
        <v>0</v>
      </c>
    </row>
    <row r="431" spans="1:15" hidden="1" x14ac:dyDescent="0.2">
      <c r="A431" s="182">
        <f>+'09'!A124</f>
        <v>0</v>
      </c>
      <c r="C431" s="182" t="str">
        <f>IFERROR(LEFT(IFERROR(INDEX(Sheet5!$C$2:$C$1300,MATCH($A431,Sheet5!$A$2:$A$1300,0)),"-"),FIND(",",IFERROR(INDEX(Sheet5!$C$2:$C$1300,MATCH($A431,Sheet5!$A$2:$A$1300,0)),"-"),1)-1),IFERROR(INDEX(Sheet5!$C$2:$C$1300,MATCH($A431,Sheet5!$A$2:$A$1300,0)),"-"))</f>
        <v>-</v>
      </c>
      <c r="D431" s="204">
        <f>IFERROR(INDEX(Lookup!$BG$9:$BG$3000,MATCH($A431,Lookup!$A$9:$A$3000,0)),0)</f>
        <v>0</v>
      </c>
      <c r="E431" s="204">
        <f>IFERROR(INDEX(Lookup!$BF$9:$BF$3000,MATCH($A431,Lookup!$A$9:$A$3000,0)),0)</f>
        <v>0</v>
      </c>
      <c r="F431" s="204">
        <f>IFERROR(INDEX(Lookup!$BE$9:$BE$3000,MATCH($A431,Lookup!$A$9:$A$3000,0)),0)</f>
        <v>0</v>
      </c>
      <c r="G431" s="205"/>
      <c r="H431" s="205"/>
      <c r="I431" s="204">
        <f>IFERROR(INDEX(Lookup!$BJ$9:$BJ$3000,MATCH($A431,Lookup!$A$9:$A$3000,0)),0)</f>
        <v>0</v>
      </c>
      <c r="J431" s="204">
        <f>IFERROR(INDEX(Lookup!$BI$9:$BI$3000,MATCH($A431,Lookup!$A$9:$A$3000,0)),0)</f>
        <v>0</v>
      </c>
      <c r="K431" s="204">
        <f>IFERROR(INDEX(Lookup!$BH$9:$BH$3000,MATCH($A431,Lookup!$A$9:$A$3000,0)),0)</f>
        <v>0</v>
      </c>
      <c r="L431" s="204">
        <f t="shared" si="18"/>
        <v>0</v>
      </c>
      <c r="O431" s="182">
        <f t="shared" si="19"/>
        <v>0</v>
      </c>
    </row>
    <row r="432" spans="1:15" hidden="1" x14ac:dyDescent="0.2">
      <c r="A432" s="182">
        <f>+'09'!A125</f>
        <v>0</v>
      </c>
      <c r="C432" s="182" t="str">
        <f>IFERROR(LEFT(IFERROR(INDEX(Sheet5!$C$2:$C$1300,MATCH($A432,Sheet5!$A$2:$A$1300,0)),"-"),FIND(",",IFERROR(INDEX(Sheet5!$C$2:$C$1300,MATCH($A432,Sheet5!$A$2:$A$1300,0)),"-"),1)-1),IFERROR(INDEX(Sheet5!$C$2:$C$1300,MATCH($A432,Sheet5!$A$2:$A$1300,0)),"-"))</f>
        <v>-</v>
      </c>
      <c r="D432" s="204">
        <f>IFERROR(INDEX(Lookup!$BG$9:$BG$3000,MATCH($A432,Lookup!$A$9:$A$3000,0)),0)</f>
        <v>0</v>
      </c>
      <c r="E432" s="204">
        <f>IFERROR(INDEX(Lookup!$BF$9:$BF$3000,MATCH($A432,Lookup!$A$9:$A$3000,0)),0)</f>
        <v>0</v>
      </c>
      <c r="F432" s="204">
        <f>IFERROR(INDEX(Lookup!$BE$9:$BE$3000,MATCH($A432,Lookup!$A$9:$A$3000,0)),0)</f>
        <v>0</v>
      </c>
      <c r="G432" s="205"/>
      <c r="H432" s="205"/>
      <c r="I432" s="204">
        <f>IFERROR(INDEX(Lookup!$BJ$9:$BJ$3000,MATCH($A432,Lookup!$A$9:$A$3000,0)),0)</f>
        <v>0</v>
      </c>
      <c r="J432" s="204">
        <f>IFERROR(INDEX(Lookup!$BI$9:$BI$3000,MATCH($A432,Lookup!$A$9:$A$3000,0)),0)</f>
        <v>0</v>
      </c>
      <c r="K432" s="204">
        <f>IFERROR(INDEX(Lookup!$BH$9:$BH$3000,MATCH($A432,Lookup!$A$9:$A$3000,0)),0)</f>
        <v>0</v>
      </c>
      <c r="L432" s="204">
        <f t="shared" si="18"/>
        <v>0</v>
      </c>
      <c r="O432" s="182">
        <f t="shared" si="19"/>
        <v>0</v>
      </c>
    </row>
    <row r="433" spans="1:15" hidden="1" x14ac:dyDescent="0.2">
      <c r="A433" s="182">
        <f>+'09'!A126</f>
        <v>0</v>
      </c>
      <c r="C433" s="182" t="str">
        <f>IFERROR(LEFT(IFERROR(INDEX(Sheet5!$C$2:$C$1300,MATCH($A433,Sheet5!$A$2:$A$1300,0)),"-"),FIND(",",IFERROR(INDEX(Sheet5!$C$2:$C$1300,MATCH($A433,Sheet5!$A$2:$A$1300,0)),"-"),1)-1),IFERROR(INDEX(Sheet5!$C$2:$C$1300,MATCH($A433,Sheet5!$A$2:$A$1300,0)),"-"))</f>
        <v>-</v>
      </c>
      <c r="D433" s="204">
        <f>IFERROR(INDEX(Lookup!$BG$9:$BG$3000,MATCH($A433,Lookup!$A$9:$A$3000,0)),0)</f>
        <v>0</v>
      </c>
      <c r="E433" s="204">
        <f>IFERROR(INDEX(Lookup!$BF$9:$BF$3000,MATCH($A433,Lookup!$A$9:$A$3000,0)),0)</f>
        <v>0</v>
      </c>
      <c r="F433" s="204">
        <f>IFERROR(INDEX(Lookup!$BE$9:$BE$3000,MATCH($A433,Lookup!$A$9:$A$3000,0)),0)</f>
        <v>0</v>
      </c>
      <c r="G433" s="205"/>
      <c r="H433" s="205"/>
      <c r="I433" s="204">
        <f>IFERROR(INDEX(Lookup!$BJ$9:$BJ$3000,MATCH($A433,Lookup!$A$9:$A$3000,0)),0)</f>
        <v>0</v>
      </c>
      <c r="J433" s="204">
        <f>IFERROR(INDEX(Lookup!$BI$9:$BI$3000,MATCH($A433,Lookup!$A$9:$A$3000,0)),0)</f>
        <v>0</v>
      </c>
      <c r="K433" s="204">
        <f>IFERROR(INDEX(Lookup!$BH$9:$BH$3000,MATCH($A433,Lookup!$A$9:$A$3000,0)),0)</f>
        <v>0</v>
      </c>
      <c r="L433" s="204">
        <f t="shared" si="18"/>
        <v>0</v>
      </c>
      <c r="O433" s="182">
        <f t="shared" si="19"/>
        <v>0</v>
      </c>
    </row>
    <row r="434" spans="1:15" hidden="1" x14ac:dyDescent="0.2">
      <c r="A434" s="182">
        <f>+'09'!A127</f>
        <v>0</v>
      </c>
      <c r="C434" s="182" t="str">
        <f>IFERROR(LEFT(IFERROR(INDEX(Sheet5!$C$2:$C$1300,MATCH($A434,Sheet5!$A$2:$A$1300,0)),"-"),FIND(",",IFERROR(INDEX(Sheet5!$C$2:$C$1300,MATCH($A434,Sheet5!$A$2:$A$1300,0)),"-"),1)-1),IFERROR(INDEX(Sheet5!$C$2:$C$1300,MATCH($A434,Sheet5!$A$2:$A$1300,0)),"-"))</f>
        <v>-</v>
      </c>
      <c r="D434" s="204">
        <f>IFERROR(INDEX(Lookup!$BG$9:$BG$3000,MATCH($A434,Lookup!$A$9:$A$3000,0)),0)</f>
        <v>0</v>
      </c>
      <c r="E434" s="204">
        <f>IFERROR(INDEX(Lookup!$BF$9:$BF$3000,MATCH($A434,Lookup!$A$9:$A$3000,0)),0)</f>
        <v>0</v>
      </c>
      <c r="F434" s="204">
        <f>IFERROR(INDEX(Lookup!$BE$9:$BE$3000,MATCH($A434,Lookup!$A$9:$A$3000,0)),0)</f>
        <v>0</v>
      </c>
      <c r="G434" s="205"/>
      <c r="H434" s="205"/>
      <c r="I434" s="204">
        <f>IFERROR(INDEX(Lookup!$BJ$9:$BJ$3000,MATCH($A434,Lookup!$A$9:$A$3000,0)),0)</f>
        <v>0</v>
      </c>
      <c r="J434" s="204">
        <f>IFERROR(INDEX(Lookup!$BI$9:$BI$3000,MATCH($A434,Lookup!$A$9:$A$3000,0)),0)</f>
        <v>0</v>
      </c>
      <c r="K434" s="204">
        <f>IFERROR(INDEX(Lookup!$BH$9:$BH$3000,MATCH($A434,Lookup!$A$9:$A$3000,0)),0)</f>
        <v>0</v>
      </c>
      <c r="L434" s="204">
        <f t="shared" si="18"/>
        <v>0</v>
      </c>
      <c r="O434" s="182">
        <f t="shared" si="19"/>
        <v>0</v>
      </c>
    </row>
    <row r="435" spans="1:15" hidden="1" x14ac:dyDescent="0.2">
      <c r="A435" s="182">
        <f>+'09'!A128</f>
        <v>0</v>
      </c>
      <c r="C435" s="182" t="str">
        <f>IFERROR(LEFT(IFERROR(INDEX(Sheet5!$C$2:$C$1300,MATCH($A435,Sheet5!$A$2:$A$1300,0)),"-"),FIND(",",IFERROR(INDEX(Sheet5!$C$2:$C$1300,MATCH($A435,Sheet5!$A$2:$A$1300,0)),"-"),1)-1),IFERROR(INDEX(Sheet5!$C$2:$C$1300,MATCH($A435,Sheet5!$A$2:$A$1300,0)),"-"))</f>
        <v>-</v>
      </c>
      <c r="D435" s="204">
        <f>IFERROR(INDEX(Lookup!$BG$9:$BG$3000,MATCH($A435,Lookup!$A$9:$A$3000,0)),0)</f>
        <v>0</v>
      </c>
      <c r="E435" s="204">
        <f>IFERROR(INDEX(Lookup!$BF$9:$BF$3000,MATCH($A435,Lookup!$A$9:$A$3000,0)),0)</f>
        <v>0</v>
      </c>
      <c r="F435" s="204">
        <f>IFERROR(INDEX(Lookup!$BE$9:$BE$3000,MATCH($A435,Lookup!$A$9:$A$3000,0)),0)</f>
        <v>0</v>
      </c>
      <c r="G435" s="205"/>
      <c r="H435" s="205"/>
      <c r="I435" s="204">
        <f>IFERROR(INDEX(Lookup!$BJ$9:$BJ$3000,MATCH($A435,Lookup!$A$9:$A$3000,0)),0)</f>
        <v>0</v>
      </c>
      <c r="J435" s="204">
        <f>IFERROR(INDEX(Lookup!$BI$9:$BI$3000,MATCH($A435,Lookup!$A$9:$A$3000,0)),0)</f>
        <v>0</v>
      </c>
      <c r="K435" s="204">
        <f>IFERROR(INDEX(Lookup!$BH$9:$BH$3000,MATCH($A435,Lookup!$A$9:$A$3000,0)),0)</f>
        <v>0</v>
      </c>
      <c r="L435" s="204">
        <f t="shared" si="18"/>
        <v>0</v>
      </c>
      <c r="O435" s="182">
        <f t="shared" si="19"/>
        <v>0</v>
      </c>
    </row>
    <row r="436" spans="1:15" hidden="1" x14ac:dyDescent="0.2">
      <c r="A436" s="182">
        <f>+'09'!A129</f>
        <v>0</v>
      </c>
      <c r="C436" s="182" t="str">
        <f>IFERROR(LEFT(IFERROR(INDEX(Sheet5!$C$2:$C$1300,MATCH($A436,Sheet5!$A$2:$A$1300,0)),"-"),FIND(",",IFERROR(INDEX(Sheet5!$C$2:$C$1300,MATCH($A436,Sheet5!$A$2:$A$1300,0)),"-"),1)-1),IFERROR(INDEX(Sheet5!$C$2:$C$1300,MATCH($A436,Sheet5!$A$2:$A$1300,0)),"-"))</f>
        <v>-</v>
      </c>
      <c r="D436" s="204">
        <f>IFERROR(INDEX(Lookup!$BG$9:$BG$3000,MATCH($A436,Lookup!$A$9:$A$3000,0)),0)</f>
        <v>0</v>
      </c>
      <c r="E436" s="204">
        <f>IFERROR(INDEX(Lookup!$BF$9:$BF$3000,MATCH($A436,Lookup!$A$9:$A$3000,0)),0)</f>
        <v>0</v>
      </c>
      <c r="F436" s="204">
        <f>IFERROR(INDEX(Lookup!$BE$9:$BE$3000,MATCH($A436,Lookup!$A$9:$A$3000,0)),0)</f>
        <v>0</v>
      </c>
      <c r="G436" s="205"/>
      <c r="H436" s="205"/>
      <c r="I436" s="204">
        <f>IFERROR(INDEX(Lookup!$BJ$9:$BJ$3000,MATCH($A436,Lookup!$A$9:$A$3000,0)),0)</f>
        <v>0</v>
      </c>
      <c r="J436" s="204">
        <f>IFERROR(INDEX(Lookup!$BI$9:$BI$3000,MATCH($A436,Lookup!$A$9:$A$3000,0)),0)</f>
        <v>0</v>
      </c>
      <c r="K436" s="204">
        <f>IFERROR(INDEX(Lookup!$BH$9:$BH$3000,MATCH($A436,Lookup!$A$9:$A$3000,0)),0)</f>
        <v>0</v>
      </c>
      <c r="L436" s="204">
        <f t="shared" si="18"/>
        <v>0</v>
      </c>
      <c r="O436" s="182">
        <f t="shared" si="19"/>
        <v>0</v>
      </c>
    </row>
    <row r="437" spans="1:15" hidden="1" x14ac:dyDescent="0.2">
      <c r="A437" s="182">
        <f>+'09'!A130</f>
        <v>0</v>
      </c>
      <c r="C437" s="182" t="str">
        <f>IFERROR(LEFT(IFERROR(INDEX(Sheet5!$C$2:$C$1300,MATCH($A437,Sheet5!$A$2:$A$1300,0)),"-"),FIND(",",IFERROR(INDEX(Sheet5!$C$2:$C$1300,MATCH($A437,Sheet5!$A$2:$A$1300,0)),"-"),1)-1),IFERROR(INDEX(Sheet5!$C$2:$C$1300,MATCH($A437,Sheet5!$A$2:$A$1300,0)),"-"))</f>
        <v>-</v>
      </c>
      <c r="D437" s="204">
        <f>IFERROR(INDEX(Lookup!$BG$9:$BG$3000,MATCH($A437,Lookup!$A$9:$A$3000,0)),0)</f>
        <v>0</v>
      </c>
      <c r="E437" s="204">
        <f>IFERROR(INDEX(Lookup!$BF$9:$BF$3000,MATCH($A437,Lookup!$A$9:$A$3000,0)),0)</f>
        <v>0</v>
      </c>
      <c r="F437" s="204">
        <f>IFERROR(INDEX(Lookup!$BE$9:$BE$3000,MATCH($A437,Lookup!$A$9:$A$3000,0)),0)</f>
        <v>0</v>
      </c>
      <c r="G437" s="205"/>
      <c r="H437" s="205"/>
      <c r="I437" s="204">
        <f>IFERROR(INDEX(Lookup!$BJ$9:$BJ$3000,MATCH($A437,Lookup!$A$9:$A$3000,0)),0)</f>
        <v>0</v>
      </c>
      <c r="J437" s="204">
        <f>IFERROR(INDEX(Lookup!$BI$9:$BI$3000,MATCH($A437,Lookup!$A$9:$A$3000,0)),0)</f>
        <v>0</v>
      </c>
      <c r="K437" s="204">
        <f>IFERROR(INDEX(Lookup!$BH$9:$BH$3000,MATCH($A437,Lookup!$A$9:$A$3000,0)),0)</f>
        <v>0</v>
      </c>
      <c r="L437" s="204">
        <f t="shared" ref="L437:L500" si="20">K437-J437</f>
        <v>0</v>
      </c>
      <c r="O437" s="182">
        <f t="shared" ref="O437:O500" si="21">+IF(A437&gt;0,1,0)</f>
        <v>0</v>
      </c>
    </row>
    <row r="438" spans="1:15" hidden="1" x14ac:dyDescent="0.2">
      <c r="A438" s="182">
        <f>+'09'!A131</f>
        <v>0</v>
      </c>
      <c r="C438" s="182" t="str">
        <f>IFERROR(LEFT(IFERROR(INDEX(Sheet5!$C$2:$C$1300,MATCH($A438,Sheet5!$A$2:$A$1300,0)),"-"),FIND(",",IFERROR(INDEX(Sheet5!$C$2:$C$1300,MATCH($A438,Sheet5!$A$2:$A$1300,0)),"-"),1)-1),IFERROR(INDEX(Sheet5!$C$2:$C$1300,MATCH($A438,Sheet5!$A$2:$A$1300,0)),"-"))</f>
        <v>-</v>
      </c>
      <c r="D438" s="204">
        <f>IFERROR(INDEX(Lookup!$BG$9:$BG$3000,MATCH($A438,Lookup!$A$9:$A$3000,0)),0)</f>
        <v>0</v>
      </c>
      <c r="E438" s="204">
        <f>IFERROR(INDEX(Lookup!$BF$9:$BF$3000,MATCH($A438,Lookup!$A$9:$A$3000,0)),0)</f>
        <v>0</v>
      </c>
      <c r="F438" s="204">
        <f>IFERROR(INDEX(Lookup!$BE$9:$BE$3000,MATCH($A438,Lookup!$A$9:$A$3000,0)),0)</f>
        <v>0</v>
      </c>
      <c r="G438" s="205"/>
      <c r="H438" s="205"/>
      <c r="I438" s="204">
        <f>IFERROR(INDEX(Lookup!$BJ$9:$BJ$3000,MATCH($A438,Lookup!$A$9:$A$3000,0)),0)</f>
        <v>0</v>
      </c>
      <c r="J438" s="204">
        <f>IFERROR(INDEX(Lookup!$BI$9:$BI$3000,MATCH($A438,Lookup!$A$9:$A$3000,0)),0)</f>
        <v>0</v>
      </c>
      <c r="K438" s="204">
        <f>IFERROR(INDEX(Lookup!$BH$9:$BH$3000,MATCH($A438,Lookup!$A$9:$A$3000,0)),0)</f>
        <v>0</v>
      </c>
      <c r="L438" s="204">
        <f t="shared" si="20"/>
        <v>0</v>
      </c>
      <c r="O438" s="182">
        <f t="shared" si="21"/>
        <v>0</v>
      </c>
    </row>
    <row r="439" spans="1:15" hidden="1" x14ac:dyDescent="0.2">
      <c r="A439" s="182">
        <f>+'09'!A132</f>
        <v>0</v>
      </c>
      <c r="C439" s="182" t="str">
        <f>IFERROR(LEFT(IFERROR(INDEX(Sheet5!$C$2:$C$1300,MATCH($A439,Sheet5!$A$2:$A$1300,0)),"-"),FIND(",",IFERROR(INDEX(Sheet5!$C$2:$C$1300,MATCH($A439,Sheet5!$A$2:$A$1300,0)),"-"),1)-1),IFERROR(INDEX(Sheet5!$C$2:$C$1300,MATCH($A439,Sheet5!$A$2:$A$1300,0)),"-"))</f>
        <v>-</v>
      </c>
      <c r="D439" s="204">
        <f>IFERROR(INDEX(Lookup!$BG$9:$BG$3000,MATCH($A439,Lookup!$A$9:$A$3000,0)),0)</f>
        <v>0</v>
      </c>
      <c r="E439" s="204">
        <f>IFERROR(INDEX(Lookup!$BF$9:$BF$3000,MATCH($A439,Lookup!$A$9:$A$3000,0)),0)</f>
        <v>0</v>
      </c>
      <c r="F439" s="204">
        <f>IFERROR(INDEX(Lookup!$BE$9:$BE$3000,MATCH($A439,Lookup!$A$9:$A$3000,0)),0)</f>
        <v>0</v>
      </c>
      <c r="G439" s="205"/>
      <c r="H439" s="205"/>
      <c r="I439" s="204">
        <f>IFERROR(INDEX(Lookup!$BJ$9:$BJ$3000,MATCH($A439,Lookup!$A$9:$A$3000,0)),0)</f>
        <v>0</v>
      </c>
      <c r="J439" s="204">
        <f>IFERROR(INDEX(Lookup!$BI$9:$BI$3000,MATCH($A439,Lookup!$A$9:$A$3000,0)),0)</f>
        <v>0</v>
      </c>
      <c r="K439" s="204">
        <f>IFERROR(INDEX(Lookup!$BH$9:$BH$3000,MATCH($A439,Lookup!$A$9:$A$3000,0)),0)</f>
        <v>0</v>
      </c>
      <c r="L439" s="204">
        <f t="shared" si="20"/>
        <v>0</v>
      </c>
      <c r="O439" s="182">
        <f t="shared" si="21"/>
        <v>0</v>
      </c>
    </row>
    <row r="440" spans="1:15" hidden="1" x14ac:dyDescent="0.2">
      <c r="A440" s="182">
        <f>+'09'!A133</f>
        <v>0</v>
      </c>
      <c r="C440" s="182" t="str">
        <f>IFERROR(LEFT(IFERROR(INDEX(Sheet5!$C$2:$C$1300,MATCH($A440,Sheet5!$A$2:$A$1300,0)),"-"),FIND(",",IFERROR(INDEX(Sheet5!$C$2:$C$1300,MATCH($A440,Sheet5!$A$2:$A$1300,0)),"-"),1)-1),IFERROR(INDEX(Sheet5!$C$2:$C$1300,MATCH($A440,Sheet5!$A$2:$A$1300,0)),"-"))</f>
        <v>-</v>
      </c>
      <c r="D440" s="204">
        <f>IFERROR(INDEX(Lookup!$BG$9:$BG$3000,MATCH($A440,Lookup!$A$9:$A$3000,0)),0)</f>
        <v>0</v>
      </c>
      <c r="E440" s="204">
        <f>IFERROR(INDEX(Lookup!$BF$9:$BF$3000,MATCH($A440,Lookup!$A$9:$A$3000,0)),0)</f>
        <v>0</v>
      </c>
      <c r="F440" s="204">
        <f>IFERROR(INDEX(Lookup!$BE$9:$BE$3000,MATCH($A440,Lookup!$A$9:$A$3000,0)),0)</f>
        <v>0</v>
      </c>
      <c r="G440" s="205"/>
      <c r="H440" s="205"/>
      <c r="I440" s="204">
        <f>IFERROR(INDEX(Lookup!$BJ$9:$BJ$3000,MATCH($A440,Lookup!$A$9:$A$3000,0)),0)</f>
        <v>0</v>
      </c>
      <c r="J440" s="204">
        <f>IFERROR(INDEX(Lookup!$BI$9:$BI$3000,MATCH($A440,Lookup!$A$9:$A$3000,0)),0)</f>
        <v>0</v>
      </c>
      <c r="K440" s="204">
        <f>IFERROR(INDEX(Lookup!$BH$9:$BH$3000,MATCH($A440,Lookup!$A$9:$A$3000,0)),0)</f>
        <v>0</v>
      </c>
      <c r="L440" s="204">
        <f t="shared" si="20"/>
        <v>0</v>
      </c>
      <c r="O440" s="182">
        <f t="shared" si="21"/>
        <v>0</v>
      </c>
    </row>
    <row r="441" spans="1:15" hidden="1" x14ac:dyDescent="0.2">
      <c r="A441" s="182">
        <f>+'09'!A134</f>
        <v>0</v>
      </c>
      <c r="C441" s="182" t="str">
        <f>IFERROR(LEFT(IFERROR(INDEX(Sheet5!$C$2:$C$1300,MATCH($A441,Sheet5!$A$2:$A$1300,0)),"-"),FIND(",",IFERROR(INDEX(Sheet5!$C$2:$C$1300,MATCH($A441,Sheet5!$A$2:$A$1300,0)),"-"),1)-1),IFERROR(INDEX(Sheet5!$C$2:$C$1300,MATCH($A441,Sheet5!$A$2:$A$1300,0)),"-"))</f>
        <v>-</v>
      </c>
      <c r="D441" s="204">
        <f>IFERROR(INDEX(Lookup!$BG$9:$BG$3000,MATCH($A441,Lookup!$A$9:$A$3000,0)),0)</f>
        <v>0</v>
      </c>
      <c r="E441" s="204">
        <f>IFERROR(INDEX(Lookup!$BF$9:$BF$3000,MATCH($A441,Lookup!$A$9:$A$3000,0)),0)</f>
        <v>0</v>
      </c>
      <c r="F441" s="204">
        <f>IFERROR(INDEX(Lookup!$BE$9:$BE$3000,MATCH($A441,Lookup!$A$9:$A$3000,0)),0)</f>
        <v>0</v>
      </c>
      <c r="G441" s="205"/>
      <c r="H441" s="205"/>
      <c r="I441" s="204">
        <f>IFERROR(INDEX(Lookup!$BJ$9:$BJ$3000,MATCH($A441,Lookup!$A$9:$A$3000,0)),0)</f>
        <v>0</v>
      </c>
      <c r="J441" s="204">
        <f>IFERROR(INDEX(Lookup!$BI$9:$BI$3000,MATCH($A441,Lookup!$A$9:$A$3000,0)),0)</f>
        <v>0</v>
      </c>
      <c r="K441" s="204">
        <f>IFERROR(INDEX(Lookup!$BH$9:$BH$3000,MATCH($A441,Lookup!$A$9:$A$3000,0)),0)</f>
        <v>0</v>
      </c>
      <c r="L441" s="204">
        <f t="shared" si="20"/>
        <v>0</v>
      </c>
      <c r="O441" s="182">
        <f t="shared" si="21"/>
        <v>0</v>
      </c>
    </row>
    <row r="442" spans="1:15" hidden="1" x14ac:dyDescent="0.2">
      <c r="A442" s="182">
        <f>+'09'!A135</f>
        <v>0</v>
      </c>
      <c r="C442" s="182" t="str">
        <f>IFERROR(LEFT(IFERROR(INDEX(Sheet5!$C$2:$C$1300,MATCH($A442,Sheet5!$A$2:$A$1300,0)),"-"),FIND(",",IFERROR(INDEX(Sheet5!$C$2:$C$1300,MATCH($A442,Sheet5!$A$2:$A$1300,0)),"-"),1)-1),IFERROR(INDEX(Sheet5!$C$2:$C$1300,MATCH($A442,Sheet5!$A$2:$A$1300,0)),"-"))</f>
        <v>-</v>
      </c>
      <c r="D442" s="204">
        <f>IFERROR(INDEX(Lookup!$BG$9:$BG$3000,MATCH($A442,Lookup!$A$9:$A$3000,0)),0)</f>
        <v>0</v>
      </c>
      <c r="E442" s="204">
        <f>IFERROR(INDEX(Lookup!$BF$9:$BF$3000,MATCH($A442,Lookup!$A$9:$A$3000,0)),0)</f>
        <v>0</v>
      </c>
      <c r="F442" s="204">
        <f>IFERROR(INDEX(Lookup!$BE$9:$BE$3000,MATCH($A442,Lookup!$A$9:$A$3000,0)),0)</f>
        <v>0</v>
      </c>
      <c r="G442" s="205"/>
      <c r="H442" s="205"/>
      <c r="I442" s="204">
        <f>IFERROR(INDEX(Lookup!$BJ$9:$BJ$3000,MATCH($A442,Lookup!$A$9:$A$3000,0)),0)</f>
        <v>0</v>
      </c>
      <c r="J442" s="204">
        <f>IFERROR(INDEX(Lookup!$BI$9:$BI$3000,MATCH($A442,Lookup!$A$9:$A$3000,0)),0)</f>
        <v>0</v>
      </c>
      <c r="K442" s="204">
        <f>IFERROR(INDEX(Lookup!$BH$9:$BH$3000,MATCH($A442,Lookup!$A$9:$A$3000,0)),0)</f>
        <v>0</v>
      </c>
      <c r="L442" s="204">
        <f t="shared" si="20"/>
        <v>0</v>
      </c>
      <c r="O442" s="182">
        <f t="shared" si="21"/>
        <v>0</v>
      </c>
    </row>
    <row r="443" spans="1:15" hidden="1" x14ac:dyDescent="0.2">
      <c r="A443" s="182">
        <f>+'09'!A136</f>
        <v>0</v>
      </c>
      <c r="C443" s="182" t="str">
        <f>IFERROR(LEFT(IFERROR(INDEX(Sheet5!$C$2:$C$1300,MATCH($A443,Sheet5!$A$2:$A$1300,0)),"-"),FIND(",",IFERROR(INDEX(Sheet5!$C$2:$C$1300,MATCH($A443,Sheet5!$A$2:$A$1300,0)),"-"),1)-1),IFERROR(INDEX(Sheet5!$C$2:$C$1300,MATCH($A443,Sheet5!$A$2:$A$1300,0)),"-"))</f>
        <v>-</v>
      </c>
      <c r="D443" s="204">
        <f>IFERROR(INDEX(Lookup!$BG$9:$BG$3000,MATCH($A443,Lookup!$A$9:$A$3000,0)),0)</f>
        <v>0</v>
      </c>
      <c r="E443" s="204">
        <f>IFERROR(INDEX(Lookup!$BF$9:$BF$3000,MATCH($A443,Lookup!$A$9:$A$3000,0)),0)</f>
        <v>0</v>
      </c>
      <c r="F443" s="204">
        <f>IFERROR(INDEX(Lookup!$BE$9:$BE$3000,MATCH($A443,Lookup!$A$9:$A$3000,0)),0)</f>
        <v>0</v>
      </c>
      <c r="G443" s="205"/>
      <c r="H443" s="205"/>
      <c r="I443" s="204">
        <f>IFERROR(INDEX(Lookup!$BJ$9:$BJ$3000,MATCH($A443,Lookup!$A$9:$A$3000,0)),0)</f>
        <v>0</v>
      </c>
      <c r="J443" s="204">
        <f>IFERROR(INDEX(Lookup!$BI$9:$BI$3000,MATCH($A443,Lookup!$A$9:$A$3000,0)),0)</f>
        <v>0</v>
      </c>
      <c r="K443" s="204">
        <f>IFERROR(INDEX(Lookup!$BH$9:$BH$3000,MATCH($A443,Lookup!$A$9:$A$3000,0)),0)</f>
        <v>0</v>
      </c>
      <c r="L443" s="204">
        <f t="shared" si="20"/>
        <v>0</v>
      </c>
      <c r="O443" s="182">
        <f t="shared" si="21"/>
        <v>0</v>
      </c>
    </row>
    <row r="444" spans="1:15" hidden="1" x14ac:dyDescent="0.2">
      <c r="A444" s="182">
        <f>+'09'!A137</f>
        <v>0</v>
      </c>
      <c r="C444" s="182" t="str">
        <f>IFERROR(LEFT(IFERROR(INDEX(Sheet5!$C$2:$C$1300,MATCH($A444,Sheet5!$A$2:$A$1300,0)),"-"),FIND(",",IFERROR(INDEX(Sheet5!$C$2:$C$1300,MATCH($A444,Sheet5!$A$2:$A$1300,0)),"-"),1)-1),IFERROR(INDEX(Sheet5!$C$2:$C$1300,MATCH($A444,Sheet5!$A$2:$A$1300,0)),"-"))</f>
        <v>-</v>
      </c>
      <c r="D444" s="204">
        <f>IFERROR(INDEX(Lookup!$BG$9:$BG$3000,MATCH($A444,Lookup!$A$9:$A$3000,0)),0)</f>
        <v>0</v>
      </c>
      <c r="E444" s="204">
        <f>IFERROR(INDEX(Lookup!$BF$9:$BF$3000,MATCH($A444,Lookup!$A$9:$A$3000,0)),0)</f>
        <v>0</v>
      </c>
      <c r="F444" s="204">
        <f>IFERROR(INDEX(Lookup!$BE$9:$BE$3000,MATCH($A444,Lookup!$A$9:$A$3000,0)),0)</f>
        <v>0</v>
      </c>
      <c r="G444" s="205"/>
      <c r="H444" s="205"/>
      <c r="I444" s="204">
        <f>IFERROR(INDEX(Lookup!$BJ$9:$BJ$3000,MATCH($A444,Lookup!$A$9:$A$3000,0)),0)</f>
        <v>0</v>
      </c>
      <c r="J444" s="204">
        <f>IFERROR(INDEX(Lookup!$BI$9:$BI$3000,MATCH($A444,Lookup!$A$9:$A$3000,0)),0)</f>
        <v>0</v>
      </c>
      <c r="K444" s="204">
        <f>IFERROR(INDEX(Lookup!$BH$9:$BH$3000,MATCH($A444,Lookup!$A$9:$A$3000,0)),0)</f>
        <v>0</v>
      </c>
      <c r="L444" s="204">
        <f t="shared" si="20"/>
        <v>0</v>
      </c>
      <c r="O444" s="182">
        <f t="shared" si="21"/>
        <v>0</v>
      </c>
    </row>
    <row r="445" spans="1:15" hidden="1" x14ac:dyDescent="0.2">
      <c r="A445" s="182">
        <f>+'09'!A138</f>
        <v>0</v>
      </c>
      <c r="C445" s="182" t="str">
        <f>IFERROR(LEFT(IFERROR(INDEX(Sheet5!$C$2:$C$1300,MATCH($A445,Sheet5!$A$2:$A$1300,0)),"-"),FIND(",",IFERROR(INDEX(Sheet5!$C$2:$C$1300,MATCH($A445,Sheet5!$A$2:$A$1300,0)),"-"),1)-1),IFERROR(INDEX(Sheet5!$C$2:$C$1300,MATCH($A445,Sheet5!$A$2:$A$1300,0)),"-"))</f>
        <v>-</v>
      </c>
      <c r="D445" s="204">
        <f>IFERROR(INDEX(Lookup!$BG$9:$BG$3000,MATCH($A445,Lookup!$A$9:$A$3000,0)),0)</f>
        <v>0</v>
      </c>
      <c r="E445" s="204">
        <f>IFERROR(INDEX(Lookup!$BF$9:$BF$3000,MATCH($A445,Lookup!$A$9:$A$3000,0)),0)</f>
        <v>0</v>
      </c>
      <c r="F445" s="204">
        <f>IFERROR(INDEX(Lookup!$BE$9:$BE$3000,MATCH($A445,Lookup!$A$9:$A$3000,0)),0)</f>
        <v>0</v>
      </c>
      <c r="G445" s="205"/>
      <c r="H445" s="205"/>
      <c r="I445" s="204">
        <f>IFERROR(INDEX(Lookup!$BJ$9:$BJ$3000,MATCH($A445,Lookup!$A$9:$A$3000,0)),0)</f>
        <v>0</v>
      </c>
      <c r="J445" s="204">
        <f>IFERROR(INDEX(Lookup!$BI$9:$BI$3000,MATCH($A445,Lookup!$A$9:$A$3000,0)),0)</f>
        <v>0</v>
      </c>
      <c r="K445" s="204">
        <f>IFERROR(INDEX(Lookup!$BH$9:$BH$3000,MATCH($A445,Lookup!$A$9:$A$3000,0)),0)</f>
        <v>0</v>
      </c>
      <c r="L445" s="204">
        <f t="shared" si="20"/>
        <v>0</v>
      </c>
      <c r="O445" s="182">
        <f t="shared" si="21"/>
        <v>0</v>
      </c>
    </row>
    <row r="446" spans="1:15" hidden="1" x14ac:dyDescent="0.2">
      <c r="A446" s="182">
        <f>+'09'!A139</f>
        <v>0</v>
      </c>
      <c r="C446" s="182" t="str">
        <f>IFERROR(LEFT(IFERROR(INDEX(Sheet5!$C$2:$C$1300,MATCH($A446,Sheet5!$A$2:$A$1300,0)),"-"),FIND(",",IFERROR(INDEX(Sheet5!$C$2:$C$1300,MATCH($A446,Sheet5!$A$2:$A$1300,0)),"-"),1)-1),IFERROR(INDEX(Sheet5!$C$2:$C$1300,MATCH($A446,Sheet5!$A$2:$A$1300,0)),"-"))</f>
        <v>-</v>
      </c>
      <c r="D446" s="204">
        <f>IFERROR(INDEX(Lookup!$BG$9:$BG$3000,MATCH($A446,Lookup!$A$9:$A$3000,0)),0)</f>
        <v>0</v>
      </c>
      <c r="E446" s="204">
        <f>IFERROR(INDEX(Lookup!$BF$9:$BF$3000,MATCH($A446,Lookup!$A$9:$A$3000,0)),0)</f>
        <v>0</v>
      </c>
      <c r="F446" s="204">
        <f>IFERROR(INDEX(Lookup!$BE$9:$BE$3000,MATCH($A446,Lookup!$A$9:$A$3000,0)),0)</f>
        <v>0</v>
      </c>
      <c r="G446" s="205"/>
      <c r="H446" s="205"/>
      <c r="I446" s="204">
        <f>IFERROR(INDEX(Lookup!$BJ$9:$BJ$3000,MATCH($A446,Lookup!$A$9:$A$3000,0)),0)</f>
        <v>0</v>
      </c>
      <c r="J446" s="204">
        <f>IFERROR(INDEX(Lookup!$BI$9:$BI$3000,MATCH($A446,Lookup!$A$9:$A$3000,0)),0)</f>
        <v>0</v>
      </c>
      <c r="K446" s="204">
        <f>IFERROR(INDEX(Lookup!$BH$9:$BH$3000,MATCH($A446,Lookup!$A$9:$A$3000,0)),0)</f>
        <v>0</v>
      </c>
      <c r="L446" s="204">
        <f t="shared" si="20"/>
        <v>0</v>
      </c>
      <c r="O446" s="182">
        <f t="shared" si="21"/>
        <v>0</v>
      </c>
    </row>
    <row r="447" spans="1:15" hidden="1" x14ac:dyDescent="0.2">
      <c r="A447" s="182">
        <f>+'09'!A140</f>
        <v>0</v>
      </c>
      <c r="C447" s="182" t="str">
        <f>IFERROR(LEFT(IFERROR(INDEX(Sheet5!$C$2:$C$1300,MATCH($A447,Sheet5!$A$2:$A$1300,0)),"-"),FIND(",",IFERROR(INDEX(Sheet5!$C$2:$C$1300,MATCH($A447,Sheet5!$A$2:$A$1300,0)),"-"),1)-1),IFERROR(INDEX(Sheet5!$C$2:$C$1300,MATCH($A447,Sheet5!$A$2:$A$1300,0)),"-"))</f>
        <v>-</v>
      </c>
      <c r="D447" s="204">
        <f>IFERROR(INDEX(Lookup!$BG$9:$BG$3000,MATCH($A447,Lookup!$A$9:$A$3000,0)),0)</f>
        <v>0</v>
      </c>
      <c r="E447" s="204">
        <f>IFERROR(INDEX(Lookup!$BF$9:$BF$3000,MATCH($A447,Lookup!$A$9:$A$3000,0)),0)</f>
        <v>0</v>
      </c>
      <c r="F447" s="204">
        <f>IFERROR(INDEX(Lookup!$BE$9:$BE$3000,MATCH($A447,Lookup!$A$9:$A$3000,0)),0)</f>
        <v>0</v>
      </c>
      <c r="G447" s="205"/>
      <c r="H447" s="205"/>
      <c r="I447" s="204">
        <f>IFERROR(INDEX(Lookup!$BJ$9:$BJ$3000,MATCH($A447,Lookup!$A$9:$A$3000,0)),0)</f>
        <v>0</v>
      </c>
      <c r="J447" s="204">
        <f>IFERROR(INDEX(Lookup!$BI$9:$BI$3000,MATCH($A447,Lookup!$A$9:$A$3000,0)),0)</f>
        <v>0</v>
      </c>
      <c r="K447" s="204">
        <f>IFERROR(INDEX(Lookup!$BH$9:$BH$3000,MATCH($A447,Lookup!$A$9:$A$3000,0)),0)</f>
        <v>0</v>
      </c>
      <c r="L447" s="204">
        <f t="shared" si="20"/>
        <v>0</v>
      </c>
      <c r="O447" s="182">
        <f t="shared" si="21"/>
        <v>0</v>
      </c>
    </row>
    <row r="448" spans="1:15" hidden="1" x14ac:dyDescent="0.2">
      <c r="A448" s="182">
        <f>+'09'!A141</f>
        <v>0</v>
      </c>
      <c r="C448" s="182" t="str">
        <f>IFERROR(LEFT(IFERROR(INDEX(Sheet5!$C$2:$C$1300,MATCH($A448,Sheet5!$A$2:$A$1300,0)),"-"),FIND(",",IFERROR(INDEX(Sheet5!$C$2:$C$1300,MATCH($A448,Sheet5!$A$2:$A$1300,0)),"-"),1)-1),IFERROR(INDEX(Sheet5!$C$2:$C$1300,MATCH($A448,Sheet5!$A$2:$A$1300,0)),"-"))</f>
        <v>-</v>
      </c>
      <c r="D448" s="204">
        <f>IFERROR(INDEX(Lookup!$BG$9:$BG$3000,MATCH($A448,Lookup!$A$9:$A$3000,0)),0)</f>
        <v>0</v>
      </c>
      <c r="E448" s="204">
        <f>IFERROR(INDEX(Lookup!$BF$9:$BF$3000,MATCH($A448,Lookup!$A$9:$A$3000,0)),0)</f>
        <v>0</v>
      </c>
      <c r="F448" s="204">
        <f>IFERROR(INDEX(Lookup!$BE$9:$BE$3000,MATCH($A448,Lookup!$A$9:$A$3000,0)),0)</f>
        <v>0</v>
      </c>
      <c r="G448" s="205"/>
      <c r="H448" s="205"/>
      <c r="I448" s="204">
        <f>IFERROR(INDEX(Lookup!$BJ$9:$BJ$3000,MATCH($A448,Lookup!$A$9:$A$3000,0)),0)</f>
        <v>0</v>
      </c>
      <c r="J448" s="204">
        <f>IFERROR(INDEX(Lookup!$BI$9:$BI$3000,MATCH($A448,Lookup!$A$9:$A$3000,0)),0)</f>
        <v>0</v>
      </c>
      <c r="K448" s="204">
        <f>IFERROR(INDEX(Lookup!$BH$9:$BH$3000,MATCH($A448,Lookup!$A$9:$A$3000,0)),0)</f>
        <v>0</v>
      </c>
      <c r="L448" s="204">
        <f t="shared" si="20"/>
        <v>0</v>
      </c>
      <c r="O448" s="182">
        <f t="shared" si="21"/>
        <v>0</v>
      </c>
    </row>
    <row r="449" spans="1:15" hidden="1" x14ac:dyDescent="0.2">
      <c r="A449" s="182">
        <f>+'09'!A142</f>
        <v>0</v>
      </c>
      <c r="C449" s="182" t="str">
        <f>IFERROR(LEFT(IFERROR(INDEX(Sheet5!$C$2:$C$1300,MATCH($A449,Sheet5!$A$2:$A$1300,0)),"-"),FIND(",",IFERROR(INDEX(Sheet5!$C$2:$C$1300,MATCH($A449,Sheet5!$A$2:$A$1300,0)),"-"),1)-1),IFERROR(INDEX(Sheet5!$C$2:$C$1300,MATCH($A449,Sheet5!$A$2:$A$1300,0)),"-"))</f>
        <v>-</v>
      </c>
      <c r="D449" s="204">
        <f>IFERROR(INDEX(Lookup!$BG$9:$BG$3000,MATCH($A449,Lookup!$A$9:$A$3000,0)),0)</f>
        <v>0</v>
      </c>
      <c r="E449" s="204">
        <f>IFERROR(INDEX(Lookup!$BF$9:$BF$3000,MATCH($A449,Lookup!$A$9:$A$3000,0)),0)</f>
        <v>0</v>
      </c>
      <c r="F449" s="204">
        <f>IFERROR(INDEX(Lookup!$BE$9:$BE$3000,MATCH($A449,Lookup!$A$9:$A$3000,0)),0)</f>
        <v>0</v>
      </c>
      <c r="G449" s="205"/>
      <c r="H449" s="205"/>
      <c r="I449" s="204">
        <f>IFERROR(INDEX(Lookup!$BJ$9:$BJ$3000,MATCH($A449,Lookup!$A$9:$A$3000,0)),0)</f>
        <v>0</v>
      </c>
      <c r="J449" s="204">
        <f>IFERROR(INDEX(Lookup!$BI$9:$BI$3000,MATCH($A449,Lookup!$A$9:$A$3000,0)),0)</f>
        <v>0</v>
      </c>
      <c r="K449" s="204">
        <f>IFERROR(INDEX(Lookup!$BH$9:$BH$3000,MATCH($A449,Lookup!$A$9:$A$3000,0)),0)</f>
        <v>0</v>
      </c>
      <c r="L449" s="204">
        <f t="shared" si="20"/>
        <v>0</v>
      </c>
      <c r="O449" s="182">
        <f t="shared" si="21"/>
        <v>0</v>
      </c>
    </row>
    <row r="450" spans="1:15" hidden="1" x14ac:dyDescent="0.2">
      <c r="A450" s="182">
        <f>+'09'!A143</f>
        <v>0</v>
      </c>
      <c r="C450" s="182" t="str">
        <f>IFERROR(LEFT(IFERROR(INDEX(Sheet5!$C$2:$C$1300,MATCH($A450,Sheet5!$A$2:$A$1300,0)),"-"),FIND(",",IFERROR(INDEX(Sheet5!$C$2:$C$1300,MATCH($A450,Sheet5!$A$2:$A$1300,0)),"-"),1)-1),IFERROR(INDEX(Sheet5!$C$2:$C$1300,MATCH($A450,Sheet5!$A$2:$A$1300,0)),"-"))</f>
        <v>-</v>
      </c>
      <c r="D450" s="204">
        <f>IFERROR(INDEX(Lookup!$BG$9:$BG$3000,MATCH($A450,Lookup!$A$9:$A$3000,0)),0)</f>
        <v>0</v>
      </c>
      <c r="E450" s="204">
        <f>IFERROR(INDEX(Lookup!$BF$9:$BF$3000,MATCH($A450,Lookup!$A$9:$A$3000,0)),0)</f>
        <v>0</v>
      </c>
      <c r="F450" s="204">
        <f>IFERROR(INDEX(Lookup!$BE$9:$BE$3000,MATCH($A450,Lookup!$A$9:$A$3000,0)),0)</f>
        <v>0</v>
      </c>
      <c r="G450" s="205"/>
      <c r="H450" s="205"/>
      <c r="I450" s="204">
        <f>IFERROR(INDEX(Lookup!$BJ$9:$BJ$3000,MATCH($A450,Lookup!$A$9:$A$3000,0)),0)</f>
        <v>0</v>
      </c>
      <c r="J450" s="204">
        <f>IFERROR(INDEX(Lookup!$BI$9:$BI$3000,MATCH($A450,Lookup!$A$9:$A$3000,0)),0)</f>
        <v>0</v>
      </c>
      <c r="K450" s="204">
        <f>IFERROR(INDEX(Lookup!$BH$9:$BH$3000,MATCH($A450,Lookup!$A$9:$A$3000,0)),0)</f>
        <v>0</v>
      </c>
      <c r="L450" s="204">
        <f t="shared" si="20"/>
        <v>0</v>
      </c>
      <c r="O450" s="182">
        <f t="shared" si="21"/>
        <v>0</v>
      </c>
    </row>
    <row r="451" spans="1:15" hidden="1" x14ac:dyDescent="0.2">
      <c r="A451" s="182">
        <f>+'09'!A144</f>
        <v>0</v>
      </c>
      <c r="C451" s="182" t="str">
        <f>IFERROR(LEFT(IFERROR(INDEX(Sheet5!$C$2:$C$1300,MATCH($A451,Sheet5!$A$2:$A$1300,0)),"-"),FIND(",",IFERROR(INDEX(Sheet5!$C$2:$C$1300,MATCH($A451,Sheet5!$A$2:$A$1300,0)),"-"),1)-1),IFERROR(INDEX(Sheet5!$C$2:$C$1300,MATCH($A451,Sheet5!$A$2:$A$1300,0)),"-"))</f>
        <v>-</v>
      </c>
      <c r="D451" s="204">
        <f>IFERROR(INDEX(Lookup!$BG$9:$BG$3000,MATCH($A451,Lookup!$A$9:$A$3000,0)),0)</f>
        <v>0</v>
      </c>
      <c r="E451" s="204">
        <f>IFERROR(INDEX(Lookup!$BF$9:$BF$3000,MATCH($A451,Lookup!$A$9:$A$3000,0)),0)</f>
        <v>0</v>
      </c>
      <c r="F451" s="204">
        <f>IFERROR(INDEX(Lookup!$BE$9:$BE$3000,MATCH($A451,Lookup!$A$9:$A$3000,0)),0)</f>
        <v>0</v>
      </c>
      <c r="G451" s="205"/>
      <c r="H451" s="205"/>
      <c r="I451" s="204">
        <f>IFERROR(INDEX(Lookup!$BJ$9:$BJ$3000,MATCH($A451,Lookup!$A$9:$A$3000,0)),0)</f>
        <v>0</v>
      </c>
      <c r="J451" s="204">
        <f>IFERROR(INDEX(Lookup!$BI$9:$BI$3000,MATCH($A451,Lookup!$A$9:$A$3000,0)),0)</f>
        <v>0</v>
      </c>
      <c r="K451" s="204">
        <f>IFERROR(INDEX(Lookup!$BH$9:$BH$3000,MATCH($A451,Lookup!$A$9:$A$3000,0)),0)</f>
        <v>0</v>
      </c>
      <c r="L451" s="204">
        <f t="shared" si="20"/>
        <v>0</v>
      </c>
      <c r="O451" s="182">
        <f t="shared" si="21"/>
        <v>0</v>
      </c>
    </row>
    <row r="452" spans="1:15" hidden="1" x14ac:dyDescent="0.2">
      <c r="A452" s="182">
        <f>+'09'!A145</f>
        <v>0</v>
      </c>
      <c r="C452" s="182" t="str">
        <f>IFERROR(LEFT(IFERROR(INDEX(Sheet5!$C$2:$C$1300,MATCH($A452,Sheet5!$A$2:$A$1300,0)),"-"),FIND(",",IFERROR(INDEX(Sheet5!$C$2:$C$1300,MATCH($A452,Sheet5!$A$2:$A$1300,0)),"-"),1)-1),IFERROR(INDEX(Sheet5!$C$2:$C$1300,MATCH($A452,Sheet5!$A$2:$A$1300,0)),"-"))</f>
        <v>-</v>
      </c>
      <c r="D452" s="204">
        <f>IFERROR(INDEX(Lookup!$BG$9:$BG$3000,MATCH($A452,Lookup!$A$9:$A$3000,0)),0)</f>
        <v>0</v>
      </c>
      <c r="E452" s="204">
        <f>IFERROR(INDEX(Lookup!$BF$9:$BF$3000,MATCH($A452,Lookup!$A$9:$A$3000,0)),0)</f>
        <v>0</v>
      </c>
      <c r="F452" s="204">
        <f>IFERROR(INDEX(Lookup!$BE$9:$BE$3000,MATCH($A452,Lookup!$A$9:$A$3000,0)),0)</f>
        <v>0</v>
      </c>
      <c r="G452" s="205"/>
      <c r="H452" s="205"/>
      <c r="I452" s="204">
        <f>IFERROR(INDEX(Lookup!$BJ$9:$BJ$3000,MATCH($A452,Lookup!$A$9:$A$3000,0)),0)</f>
        <v>0</v>
      </c>
      <c r="J452" s="204">
        <f>IFERROR(INDEX(Lookup!$BI$9:$BI$3000,MATCH($A452,Lookup!$A$9:$A$3000,0)),0)</f>
        <v>0</v>
      </c>
      <c r="K452" s="204">
        <f>IFERROR(INDEX(Lookup!$BH$9:$BH$3000,MATCH($A452,Lookup!$A$9:$A$3000,0)),0)</f>
        <v>0</v>
      </c>
      <c r="L452" s="204">
        <f t="shared" si="20"/>
        <v>0</v>
      </c>
      <c r="O452" s="182">
        <f t="shared" si="21"/>
        <v>0</v>
      </c>
    </row>
    <row r="453" spans="1:15" hidden="1" x14ac:dyDescent="0.2">
      <c r="A453" s="182">
        <f>+'09'!A146</f>
        <v>0</v>
      </c>
      <c r="C453" s="182" t="str">
        <f>IFERROR(LEFT(IFERROR(INDEX(Sheet5!$C$2:$C$1300,MATCH($A453,Sheet5!$A$2:$A$1300,0)),"-"),FIND(",",IFERROR(INDEX(Sheet5!$C$2:$C$1300,MATCH($A453,Sheet5!$A$2:$A$1300,0)),"-"),1)-1),IFERROR(INDEX(Sheet5!$C$2:$C$1300,MATCH($A453,Sheet5!$A$2:$A$1300,0)),"-"))</f>
        <v>-</v>
      </c>
      <c r="D453" s="204">
        <f>IFERROR(INDEX(Lookup!$BG$9:$BG$3000,MATCH($A453,Lookup!$A$9:$A$3000,0)),0)</f>
        <v>0</v>
      </c>
      <c r="E453" s="204">
        <f>IFERROR(INDEX(Lookup!$BF$9:$BF$3000,MATCH($A453,Lookup!$A$9:$A$3000,0)),0)</f>
        <v>0</v>
      </c>
      <c r="F453" s="204">
        <f>IFERROR(INDEX(Lookup!$BE$9:$BE$3000,MATCH($A453,Lookup!$A$9:$A$3000,0)),0)</f>
        <v>0</v>
      </c>
      <c r="G453" s="205"/>
      <c r="H453" s="205"/>
      <c r="I453" s="204">
        <f>IFERROR(INDEX(Lookup!$BJ$9:$BJ$3000,MATCH($A453,Lookup!$A$9:$A$3000,0)),0)</f>
        <v>0</v>
      </c>
      <c r="J453" s="204">
        <f>IFERROR(INDEX(Lookup!$BI$9:$BI$3000,MATCH($A453,Lookup!$A$9:$A$3000,0)),0)</f>
        <v>0</v>
      </c>
      <c r="K453" s="204">
        <f>IFERROR(INDEX(Lookup!$BH$9:$BH$3000,MATCH($A453,Lookup!$A$9:$A$3000,0)),0)</f>
        <v>0</v>
      </c>
      <c r="L453" s="204">
        <f t="shared" si="20"/>
        <v>0</v>
      </c>
      <c r="O453" s="182">
        <f t="shared" si="21"/>
        <v>0</v>
      </c>
    </row>
    <row r="454" spans="1:15" hidden="1" x14ac:dyDescent="0.2">
      <c r="A454" s="182">
        <f>+'09'!A147</f>
        <v>0</v>
      </c>
      <c r="C454" s="182" t="str">
        <f>IFERROR(LEFT(IFERROR(INDEX(Sheet5!$C$2:$C$1300,MATCH($A454,Sheet5!$A$2:$A$1300,0)),"-"),FIND(",",IFERROR(INDEX(Sheet5!$C$2:$C$1300,MATCH($A454,Sheet5!$A$2:$A$1300,0)),"-"),1)-1),IFERROR(INDEX(Sheet5!$C$2:$C$1300,MATCH($A454,Sheet5!$A$2:$A$1300,0)),"-"))</f>
        <v>-</v>
      </c>
      <c r="D454" s="204">
        <f>IFERROR(INDEX(Lookup!$BG$9:$BG$3000,MATCH($A454,Lookup!$A$9:$A$3000,0)),0)</f>
        <v>0</v>
      </c>
      <c r="E454" s="204">
        <f>IFERROR(INDEX(Lookup!$BF$9:$BF$3000,MATCH($A454,Lookup!$A$9:$A$3000,0)),0)</f>
        <v>0</v>
      </c>
      <c r="F454" s="204">
        <f>IFERROR(INDEX(Lookup!$BE$9:$BE$3000,MATCH($A454,Lookup!$A$9:$A$3000,0)),0)</f>
        <v>0</v>
      </c>
      <c r="G454" s="205"/>
      <c r="H454" s="205"/>
      <c r="I454" s="204">
        <f>IFERROR(INDEX(Lookup!$BJ$9:$BJ$3000,MATCH($A454,Lookup!$A$9:$A$3000,0)),0)</f>
        <v>0</v>
      </c>
      <c r="J454" s="204">
        <f>IFERROR(INDEX(Lookup!$BI$9:$BI$3000,MATCH($A454,Lookup!$A$9:$A$3000,0)),0)</f>
        <v>0</v>
      </c>
      <c r="K454" s="204">
        <f>IFERROR(INDEX(Lookup!$BH$9:$BH$3000,MATCH($A454,Lookup!$A$9:$A$3000,0)),0)</f>
        <v>0</v>
      </c>
      <c r="L454" s="204">
        <f t="shared" si="20"/>
        <v>0</v>
      </c>
      <c r="O454" s="182">
        <f t="shared" si="21"/>
        <v>0</v>
      </c>
    </row>
    <row r="455" spans="1:15" hidden="1" x14ac:dyDescent="0.2">
      <c r="A455" s="182">
        <f>+'09'!A148</f>
        <v>0</v>
      </c>
      <c r="C455" s="182" t="str">
        <f>IFERROR(LEFT(IFERROR(INDEX(Sheet5!$C$2:$C$1300,MATCH($A455,Sheet5!$A$2:$A$1300,0)),"-"),FIND(",",IFERROR(INDEX(Sheet5!$C$2:$C$1300,MATCH($A455,Sheet5!$A$2:$A$1300,0)),"-"),1)-1),IFERROR(INDEX(Sheet5!$C$2:$C$1300,MATCH($A455,Sheet5!$A$2:$A$1300,0)),"-"))</f>
        <v>-</v>
      </c>
      <c r="D455" s="204">
        <f>IFERROR(INDEX(Lookup!$BG$9:$BG$3000,MATCH($A455,Lookup!$A$9:$A$3000,0)),0)</f>
        <v>0</v>
      </c>
      <c r="E455" s="204">
        <f>IFERROR(INDEX(Lookup!$BF$9:$BF$3000,MATCH($A455,Lookup!$A$9:$A$3000,0)),0)</f>
        <v>0</v>
      </c>
      <c r="F455" s="204">
        <f>IFERROR(INDEX(Lookup!$BE$9:$BE$3000,MATCH($A455,Lookup!$A$9:$A$3000,0)),0)</f>
        <v>0</v>
      </c>
      <c r="G455" s="205"/>
      <c r="H455" s="205"/>
      <c r="I455" s="204">
        <f>IFERROR(INDEX(Lookup!$BJ$9:$BJ$3000,MATCH($A455,Lookup!$A$9:$A$3000,0)),0)</f>
        <v>0</v>
      </c>
      <c r="J455" s="204">
        <f>IFERROR(INDEX(Lookup!$BI$9:$BI$3000,MATCH($A455,Lookup!$A$9:$A$3000,0)),0)</f>
        <v>0</v>
      </c>
      <c r="K455" s="204">
        <f>IFERROR(INDEX(Lookup!$BH$9:$BH$3000,MATCH($A455,Lookup!$A$9:$A$3000,0)),0)</f>
        <v>0</v>
      </c>
      <c r="L455" s="204">
        <f t="shared" si="20"/>
        <v>0</v>
      </c>
      <c r="O455" s="182">
        <f t="shared" si="21"/>
        <v>0</v>
      </c>
    </row>
    <row r="456" spans="1:15" hidden="1" x14ac:dyDescent="0.2">
      <c r="A456" s="182">
        <f>+'09'!A149</f>
        <v>0</v>
      </c>
      <c r="C456" s="182" t="str">
        <f>IFERROR(LEFT(IFERROR(INDEX(Sheet5!$C$2:$C$1300,MATCH($A456,Sheet5!$A$2:$A$1300,0)),"-"),FIND(",",IFERROR(INDEX(Sheet5!$C$2:$C$1300,MATCH($A456,Sheet5!$A$2:$A$1300,0)),"-"),1)-1),IFERROR(INDEX(Sheet5!$C$2:$C$1300,MATCH($A456,Sheet5!$A$2:$A$1300,0)),"-"))</f>
        <v>-</v>
      </c>
      <c r="D456" s="204">
        <f>IFERROR(INDEX(Lookup!$BG$9:$BG$3000,MATCH($A456,Lookup!$A$9:$A$3000,0)),0)</f>
        <v>0</v>
      </c>
      <c r="E456" s="204">
        <f>IFERROR(INDEX(Lookup!$BF$9:$BF$3000,MATCH($A456,Lookup!$A$9:$A$3000,0)),0)</f>
        <v>0</v>
      </c>
      <c r="F456" s="204">
        <f>IFERROR(INDEX(Lookup!$BE$9:$BE$3000,MATCH($A456,Lookup!$A$9:$A$3000,0)),0)</f>
        <v>0</v>
      </c>
      <c r="G456" s="205"/>
      <c r="H456" s="205"/>
      <c r="I456" s="204">
        <f>IFERROR(INDEX(Lookup!$BJ$9:$BJ$3000,MATCH($A456,Lookup!$A$9:$A$3000,0)),0)</f>
        <v>0</v>
      </c>
      <c r="J456" s="204">
        <f>IFERROR(INDEX(Lookup!$BI$9:$BI$3000,MATCH($A456,Lookup!$A$9:$A$3000,0)),0)</f>
        <v>0</v>
      </c>
      <c r="K456" s="204">
        <f>IFERROR(INDEX(Lookup!$BH$9:$BH$3000,MATCH($A456,Lookup!$A$9:$A$3000,0)),0)</f>
        <v>0</v>
      </c>
      <c r="L456" s="204">
        <f t="shared" si="20"/>
        <v>0</v>
      </c>
      <c r="O456" s="182">
        <f t="shared" si="21"/>
        <v>0</v>
      </c>
    </row>
    <row r="457" spans="1:15" hidden="1" x14ac:dyDescent="0.2">
      <c r="A457" s="182">
        <f>+'09'!A150</f>
        <v>0</v>
      </c>
      <c r="C457" s="182" t="str">
        <f>IFERROR(LEFT(IFERROR(INDEX(Sheet5!$C$2:$C$1300,MATCH($A457,Sheet5!$A$2:$A$1300,0)),"-"),FIND(",",IFERROR(INDEX(Sheet5!$C$2:$C$1300,MATCH($A457,Sheet5!$A$2:$A$1300,0)),"-"),1)-1),IFERROR(INDEX(Sheet5!$C$2:$C$1300,MATCH($A457,Sheet5!$A$2:$A$1300,0)),"-"))</f>
        <v>-</v>
      </c>
      <c r="D457" s="204">
        <f>IFERROR(INDEX(Lookup!$BG$9:$BG$3000,MATCH($A457,Lookup!$A$9:$A$3000,0)),0)</f>
        <v>0</v>
      </c>
      <c r="E457" s="204">
        <f>IFERROR(INDEX(Lookup!$BF$9:$BF$3000,MATCH($A457,Lookup!$A$9:$A$3000,0)),0)</f>
        <v>0</v>
      </c>
      <c r="F457" s="204">
        <f>IFERROR(INDEX(Lookup!$BE$9:$BE$3000,MATCH($A457,Lookup!$A$9:$A$3000,0)),0)</f>
        <v>0</v>
      </c>
      <c r="G457" s="205"/>
      <c r="H457" s="205"/>
      <c r="I457" s="204">
        <f>IFERROR(INDEX(Lookup!$BJ$9:$BJ$3000,MATCH($A457,Lookup!$A$9:$A$3000,0)),0)</f>
        <v>0</v>
      </c>
      <c r="J457" s="204">
        <f>IFERROR(INDEX(Lookup!$BI$9:$BI$3000,MATCH($A457,Lookup!$A$9:$A$3000,0)),0)</f>
        <v>0</v>
      </c>
      <c r="K457" s="204">
        <f>IFERROR(INDEX(Lookup!$BH$9:$BH$3000,MATCH($A457,Lookup!$A$9:$A$3000,0)),0)</f>
        <v>0</v>
      </c>
      <c r="L457" s="204">
        <f t="shared" si="20"/>
        <v>0</v>
      </c>
      <c r="O457" s="182">
        <f t="shared" si="21"/>
        <v>0</v>
      </c>
    </row>
    <row r="458" spans="1:15" hidden="1" x14ac:dyDescent="0.2">
      <c r="A458" s="182">
        <f>+'09'!A151</f>
        <v>0</v>
      </c>
      <c r="C458" s="182" t="str">
        <f>IFERROR(LEFT(IFERROR(INDEX(Sheet5!$C$2:$C$1300,MATCH($A458,Sheet5!$A$2:$A$1300,0)),"-"),FIND(",",IFERROR(INDEX(Sheet5!$C$2:$C$1300,MATCH($A458,Sheet5!$A$2:$A$1300,0)),"-"),1)-1),IFERROR(INDEX(Sheet5!$C$2:$C$1300,MATCH($A458,Sheet5!$A$2:$A$1300,0)),"-"))</f>
        <v>-</v>
      </c>
      <c r="D458" s="204">
        <f>IFERROR(INDEX(Lookup!$BG$9:$BG$3000,MATCH($A458,Lookup!$A$9:$A$3000,0)),0)</f>
        <v>0</v>
      </c>
      <c r="E458" s="204">
        <f>IFERROR(INDEX(Lookup!$BF$9:$BF$3000,MATCH($A458,Lookup!$A$9:$A$3000,0)),0)</f>
        <v>0</v>
      </c>
      <c r="F458" s="204">
        <f>IFERROR(INDEX(Lookup!$BE$9:$BE$3000,MATCH($A458,Lookup!$A$9:$A$3000,0)),0)</f>
        <v>0</v>
      </c>
      <c r="G458" s="205"/>
      <c r="H458" s="205"/>
      <c r="I458" s="204">
        <f>IFERROR(INDEX(Lookup!$BJ$9:$BJ$3000,MATCH($A458,Lookup!$A$9:$A$3000,0)),0)</f>
        <v>0</v>
      </c>
      <c r="J458" s="204">
        <f>IFERROR(INDEX(Lookup!$BI$9:$BI$3000,MATCH($A458,Lookup!$A$9:$A$3000,0)),0)</f>
        <v>0</v>
      </c>
      <c r="K458" s="204">
        <f>IFERROR(INDEX(Lookup!$BH$9:$BH$3000,MATCH($A458,Lookup!$A$9:$A$3000,0)),0)</f>
        <v>0</v>
      </c>
      <c r="L458" s="204">
        <f t="shared" si="20"/>
        <v>0</v>
      </c>
      <c r="O458" s="182">
        <f t="shared" si="21"/>
        <v>0</v>
      </c>
    </row>
    <row r="459" spans="1:15" hidden="1" x14ac:dyDescent="0.2">
      <c r="A459" s="182">
        <f>+'09'!A152</f>
        <v>0</v>
      </c>
      <c r="C459" s="182" t="str">
        <f>IFERROR(LEFT(IFERROR(INDEX(Sheet5!$C$2:$C$1300,MATCH($A459,Sheet5!$A$2:$A$1300,0)),"-"),FIND(",",IFERROR(INDEX(Sheet5!$C$2:$C$1300,MATCH($A459,Sheet5!$A$2:$A$1300,0)),"-"),1)-1),IFERROR(INDEX(Sheet5!$C$2:$C$1300,MATCH($A459,Sheet5!$A$2:$A$1300,0)),"-"))</f>
        <v>-</v>
      </c>
      <c r="D459" s="204">
        <f>IFERROR(INDEX(Lookup!$BG$9:$BG$3000,MATCH($A459,Lookup!$A$9:$A$3000,0)),0)</f>
        <v>0</v>
      </c>
      <c r="E459" s="204">
        <f>IFERROR(INDEX(Lookup!$BF$9:$BF$3000,MATCH($A459,Lookup!$A$9:$A$3000,0)),0)</f>
        <v>0</v>
      </c>
      <c r="F459" s="204">
        <f>IFERROR(INDEX(Lookup!$BE$9:$BE$3000,MATCH($A459,Lookup!$A$9:$A$3000,0)),0)</f>
        <v>0</v>
      </c>
      <c r="G459" s="205"/>
      <c r="H459" s="205"/>
      <c r="I459" s="204">
        <f>IFERROR(INDEX(Lookup!$BJ$9:$BJ$3000,MATCH($A459,Lookup!$A$9:$A$3000,0)),0)</f>
        <v>0</v>
      </c>
      <c r="J459" s="204">
        <f>IFERROR(INDEX(Lookup!$BI$9:$BI$3000,MATCH($A459,Lookup!$A$9:$A$3000,0)),0)</f>
        <v>0</v>
      </c>
      <c r="K459" s="204">
        <f>IFERROR(INDEX(Lookup!$BH$9:$BH$3000,MATCH($A459,Lookup!$A$9:$A$3000,0)),0)</f>
        <v>0</v>
      </c>
      <c r="L459" s="204">
        <f t="shared" si="20"/>
        <v>0</v>
      </c>
      <c r="O459" s="182">
        <f t="shared" si="21"/>
        <v>0</v>
      </c>
    </row>
    <row r="460" spans="1:15" hidden="1" x14ac:dyDescent="0.2">
      <c r="A460" s="182">
        <f>+'09'!A153</f>
        <v>0</v>
      </c>
      <c r="C460" s="182" t="str">
        <f>IFERROR(LEFT(IFERROR(INDEX(Sheet5!$C$2:$C$1300,MATCH($A460,Sheet5!$A$2:$A$1300,0)),"-"),FIND(",",IFERROR(INDEX(Sheet5!$C$2:$C$1300,MATCH($A460,Sheet5!$A$2:$A$1300,0)),"-"),1)-1),IFERROR(INDEX(Sheet5!$C$2:$C$1300,MATCH($A460,Sheet5!$A$2:$A$1300,0)),"-"))</f>
        <v>-</v>
      </c>
      <c r="D460" s="204">
        <f>IFERROR(INDEX(Lookup!$BG$9:$BG$3000,MATCH($A460,Lookup!$A$9:$A$3000,0)),0)</f>
        <v>0</v>
      </c>
      <c r="E460" s="204">
        <f>IFERROR(INDEX(Lookup!$BF$9:$BF$3000,MATCH($A460,Lookup!$A$9:$A$3000,0)),0)</f>
        <v>0</v>
      </c>
      <c r="F460" s="204">
        <f>IFERROR(INDEX(Lookup!$BE$9:$BE$3000,MATCH($A460,Lookup!$A$9:$A$3000,0)),0)</f>
        <v>0</v>
      </c>
      <c r="G460" s="205"/>
      <c r="H460" s="205"/>
      <c r="I460" s="204">
        <f>IFERROR(INDEX(Lookup!$BJ$9:$BJ$3000,MATCH($A460,Lookup!$A$9:$A$3000,0)),0)</f>
        <v>0</v>
      </c>
      <c r="J460" s="204">
        <f>IFERROR(INDEX(Lookup!$BI$9:$BI$3000,MATCH($A460,Lookup!$A$9:$A$3000,0)),0)</f>
        <v>0</v>
      </c>
      <c r="K460" s="204">
        <f>IFERROR(INDEX(Lookup!$BH$9:$BH$3000,MATCH($A460,Lookup!$A$9:$A$3000,0)),0)</f>
        <v>0</v>
      </c>
      <c r="L460" s="204">
        <f t="shared" si="20"/>
        <v>0</v>
      </c>
      <c r="O460" s="182">
        <f t="shared" si="21"/>
        <v>0</v>
      </c>
    </row>
    <row r="461" spans="1:15" hidden="1" x14ac:dyDescent="0.2">
      <c r="A461" s="182">
        <f>+'09'!A154</f>
        <v>0</v>
      </c>
      <c r="C461" s="182" t="str">
        <f>IFERROR(LEFT(IFERROR(INDEX(Sheet5!$C$2:$C$1300,MATCH($A461,Sheet5!$A$2:$A$1300,0)),"-"),FIND(",",IFERROR(INDEX(Sheet5!$C$2:$C$1300,MATCH($A461,Sheet5!$A$2:$A$1300,0)),"-"),1)-1),IFERROR(INDEX(Sheet5!$C$2:$C$1300,MATCH($A461,Sheet5!$A$2:$A$1300,0)),"-"))</f>
        <v>-</v>
      </c>
      <c r="D461" s="204">
        <f>IFERROR(INDEX(Lookup!$BG$9:$BG$3000,MATCH($A461,Lookup!$A$9:$A$3000,0)),0)</f>
        <v>0</v>
      </c>
      <c r="E461" s="204">
        <f>IFERROR(INDEX(Lookup!$BF$9:$BF$3000,MATCH($A461,Lookup!$A$9:$A$3000,0)),0)</f>
        <v>0</v>
      </c>
      <c r="F461" s="204">
        <f>IFERROR(INDEX(Lookup!$BE$9:$BE$3000,MATCH($A461,Lookup!$A$9:$A$3000,0)),0)</f>
        <v>0</v>
      </c>
      <c r="G461" s="205"/>
      <c r="H461" s="205"/>
      <c r="I461" s="204">
        <f>IFERROR(INDEX(Lookup!$BJ$9:$BJ$3000,MATCH($A461,Lookup!$A$9:$A$3000,0)),0)</f>
        <v>0</v>
      </c>
      <c r="J461" s="204">
        <f>IFERROR(INDEX(Lookup!$BI$9:$BI$3000,MATCH($A461,Lookup!$A$9:$A$3000,0)),0)</f>
        <v>0</v>
      </c>
      <c r="K461" s="204">
        <f>IFERROR(INDEX(Lookup!$BH$9:$BH$3000,MATCH($A461,Lookup!$A$9:$A$3000,0)),0)</f>
        <v>0</v>
      </c>
      <c r="L461" s="204">
        <f t="shared" si="20"/>
        <v>0</v>
      </c>
      <c r="O461" s="182">
        <f t="shared" si="21"/>
        <v>0</v>
      </c>
    </row>
    <row r="462" spans="1:15" hidden="1" x14ac:dyDescent="0.2">
      <c r="A462" s="182">
        <f>+'09'!A155</f>
        <v>0</v>
      </c>
      <c r="C462" s="182" t="str">
        <f>IFERROR(LEFT(IFERROR(INDEX(Sheet5!$C$2:$C$1300,MATCH($A462,Sheet5!$A$2:$A$1300,0)),"-"),FIND(",",IFERROR(INDEX(Sheet5!$C$2:$C$1300,MATCH($A462,Sheet5!$A$2:$A$1300,0)),"-"),1)-1),IFERROR(INDEX(Sheet5!$C$2:$C$1300,MATCH($A462,Sheet5!$A$2:$A$1300,0)),"-"))</f>
        <v>-</v>
      </c>
      <c r="D462" s="204">
        <f>IFERROR(INDEX(Lookup!$BG$9:$BG$3000,MATCH($A462,Lookup!$A$9:$A$3000,0)),0)</f>
        <v>0</v>
      </c>
      <c r="E462" s="204">
        <f>IFERROR(INDEX(Lookup!$BF$9:$BF$3000,MATCH($A462,Lookup!$A$9:$A$3000,0)),0)</f>
        <v>0</v>
      </c>
      <c r="F462" s="204">
        <f>IFERROR(INDEX(Lookup!$BE$9:$BE$3000,MATCH($A462,Lookup!$A$9:$A$3000,0)),0)</f>
        <v>0</v>
      </c>
      <c r="G462" s="205"/>
      <c r="H462" s="205"/>
      <c r="I462" s="204">
        <f>IFERROR(INDEX(Lookup!$BJ$9:$BJ$3000,MATCH($A462,Lookup!$A$9:$A$3000,0)),0)</f>
        <v>0</v>
      </c>
      <c r="J462" s="204">
        <f>IFERROR(INDEX(Lookup!$BI$9:$BI$3000,MATCH($A462,Lookup!$A$9:$A$3000,0)),0)</f>
        <v>0</v>
      </c>
      <c r="K462" s="204">
        <f>IFERROR(INDEX(Lookup!$BH$9:$BH$3000,MATCH($A462,Lookup!$A$9:$A$3000,0)),0)</f>
        <v>0</v>
      </c>
      <c r="L462" s="204">
        <f t="shared" si="20"/>
        <v>0</v>
      </c>
      <c r="O462" s="182">
        <f t="shared" si="21"/>
        <v>0</v>
      </c>
    </row>
    <row r="463" spans="1:15" hidden="1" x14ac:dyDescent="0.2">
      <c r="A463" s="182">
        <f>+'09'!A156</f>
        <v>0</v>
      </c>
      <c r="C463" s="182" t="str">
        <f>IFERROR(LEFT(IFERROR(INDEX(Sheet5!$C$2:$C$1300,MATCH($A463,Sheet5!$A$2:$A$1300,0)),"-"),FIND(",",IFERROR(INDEX(Sheet5!$C$2:$C$1300,MATCH($A463,Sheet5!$A$2:$A$1300,0)),"-"),1)-1),IFERROR(INDEX(Sheet5!$C$2:$C$1300,MATCH($A463,Sheet5!$A$2:$A$1300,0)),"-"))</f>
        <v>-</v>
      </c>
      <c r="D463" s="204">
        <f>IFERROR(INDEX(Lookup!$BG$9:$BG$3000,MATCH($A463,Lookup!$A$9:$A$3000,0)),0)</f>
        <v>0</v>
      </c>
      <c r="E463" s="204">
        <f>IFERROR(INDEX(Lookup!$BF$9:$BF$3000,MATCH($A463,Lookup!$A$9:$A$3000,0)),0)</f>
        <v>0</v>
      </c>
      <c r="F463" s="204">
        <f>IFERROR(INDEX(Lookup!$BE$9:$BE$3000,MATCH($A463,Lookup!$A$9:$A$3000,0)),0)</f>
        <v>0</v>
      </c>
      <c r="G463" s="205"/>
      <c r="H463" s="205"/>
      <c r="I463" s="204">
        <f>IFERROR(INDEX(Lookup!$BJ$9:$BJ$3000,MATCH($A463,Lookup!$A$9:$A$3000,0)),0)</f>
        <v>0</v>
      </c>
      <c r="J463" s="204">
        <f>IFERROR(INDEX(Lookup!$BI$9:$BI$3000,MATCH($A463,Lookup!$A$9:$A$3000,0)),0)</f>
        <v>0</v>
      </c>
      <c r="K463" s="204">
        <f>IFERROR(INDEX(Lookup!$BH$9:$BH$3000,MATCH($A463,Lookup!$A$9:$A$3000,0)),0)</f>
        <v>0</v>
      </c>
      <c r="L463" s="204">
        <f t="shared" si="20"/>
        <v>0</v>
      </c>
      <c r="O463" s="182">
        <f t="shared" si="21"/>
        <v>0</v>
      </c>
    </row>
    <row r="464" spans="1:15" hidden="1" x14ac:dyDescent="0.2">
      <c r="A464" s="182">
        <f>+'09'!A157</f>
        <v>0</v>
      </c>
      <c r="C464" s="182" t="str">
        <f>IFERROR(LEFT(IFERROR(INDEX(Sheet5!$C$2:$C$1300,MATCH($A464,Sheet5!$A$2:$A$1300,0)),"-"),FIND(",",IFERROR(INDEX(Sheet5!$C$2:$C$1300,MATCH($A464,Sheet5!$A$2:$A$1300,0)),"-"),1)-1),IFERROR(INDEX(Sheet5!$C$2:$C$1300,MATCH($A464,Sheet5!$A$2:$A$1300,0)),"-"))</f>
        <v>-</v>
      </c>
      <c r="D464" s="204">
        <f>IFERROR(INDEX(Lookup!$BG$9:$BG$3000,MATCH($A464,Lookup!$A$9:$A$3000,0)),0)</f>
        <v>0</v>
      </c>
      <c r="E464" s="204">
        <f>IFERROR(INDEX(Lookup!$BF$9:$BF$3000,MATCH($A464,Lookup!$A$9:$A$3000,0)),0)</f>
        <v>0</v>
      </c>
      <c r="F464" s="204">
        <f>IFERROR(INDEX(Lookup!$BE$9:$BE$3000,MATCH($A464,Lookup!$A$9:$A$3000,0)),0)</f>
        <v>0</v>
      </c>
      <c r="G464" s="205"/>
      <c r="H464" s="205"/>
      <c r="I464" s="204">
        <f>IFERROR(INDEX(Lookup!$BJ$9:$BJ$3000,MATCH($A464,Lookup!$A$9:$A$3000,0)),0)</f>
        <v>0</v>
      </c>
      <c r="J464" s="204">
        <f>IFERROR(INDEX(Lookup!$BI$9:$BI$3000,MATCH($A464,Lookup!$A$9:$A$3000,0)),0)</f>
        <v>0</v>
      </c>
      <c r="K464" s="204">
        <f>IFERROR(INDEX(Lookup!$BH$9:$BH$3000,MATCH($A464,Lookup!$A$9:$A$3000,0)),0)</f>
        <v>0</v>
      </c>
      <c r="L464" s="204">
        <f t="shared" si="20"/>
        <v>0</v>
      </c>
      <c r="O464" s="182">
        <f t="shared" si="21"/>
        <v>0</v>
      </c>
    </row>
    <row r="465" spans="1:15" hidden="1" x14ac:dyDescent="0.2">
      <c r="A465" s="182">
        <f>+'09'!A158</f>
        <v>0</v>
      </c>
      <c r="C465" s="182" t="str">
        <f>IFERROR(LEFT(IFERROR(INDEX(Sheet5!$C$2:$C$1300,MATCH($A465,Sheet5!$A$2:$A$1300,0)),"-"),FIND(",",IFERROR(INDEX(Sheet5!$C$2:$C$1300,MATCH($A465,Sheet5!$A$2:$A$1300,0)),"-"),1)-1),IFERROR(INDEX(Sheet5!$C$2:$C$1300,MATCH($A465,Sheet5!$A$2:$A$1300,0)),"-"))</f>
        <v>-</v>
      </c>
      <c r="D465" s="204">
        <f>IFERROR(INDEX(Lookup!$BG$9:$BG$3000,MATCH($A465,Lookup!$A$9:$A$3000,0)),0)</f>
        <v>0</v>
      </c>
      <c r="E465" s="204">
        <f>IFERROR(INDEX(Lookup!$BF$9:$BF$3000,MATCH($A465,Lookup!$A$9:$A$3000,0)),0)</f>
        <v>0</v>
      </c>
      <c r="F465" s="204">
        <f>IFERROR(INDEX(Lookup!$BE$9:$BE$3000,MATCH($A465,Lookup!$A$9:$A$3000,0)),0)</f>
        <v>0</v>
      </c>
      <c r="G465" s="205"/>
      <c r="H465" s="205"/>
      <c r="I465" s="204">
        <f>IFERROR(INDEX(Lookup!$BJ$9:$BJ$3000,MATCH($A465,Lookup!$A$9:$A$3000,0)),0)</f>
        <v>0</v>
      </c>
      <c r="J465" s="204">
        <f>IFERROR(INDEX(Lookup!$BI$9:$BI$3000,MATCH($A465,Lookup!$A$9:$A$3000,0)),0)</f>
        <v>0</v>
      </c>
      <c r="K465" s="204">
        <f>IFERROR(INDEX(Lookup!$BH$9:$BH$3000,MATCH($A465,Lookup!$A$9:$A$3000,0)),0)</f>
        <v>0</v>
      </c>
      <c r="L465" s="204">
        <f t="shared" si="20"/>
        <v>0</v>
      </c>
      <c r="O465" s="182">
        <f t="shared" si="21"/>
        <v>0</v>
      </c>
    </row>
    <row r="466" spans="1:15" hidden="1" x14ac:dyDescent="0.2">
      <c r="A466" s="182">
        <f>+'09'!A159</f>
        <v>0</v>
      </c>
      <c r="C466" s="182" t="str">
        <f>IFERROR(LEFT(IFERROR(INDEX(Sheet5!$C$2:$C$1300,MATCH($A466,Sheet5!$A$2:$A$1300,0)),"-"),FIND(",",IFERROR(INDEX(Sheet5!$C$2:$C$1300,MATCH($A466,Sheet5!$A$2:$A$1300,0)),"-"),1)-1),IFERROR(INDEX(Sheet5!$C$2:$C$1300,MATCH($A466,Sheet5!$A$2:$A$1300,0)),"-"))</f>
        <v>-</v>
      </c>
      <c r="D466" s="204">
        <f>IFERROR(INDEX(Lookup!$BG$9:$BG$3000,MATCH($A466,Lookup!$A$9:$A$3000,0)),0)</f>
        <v>0</v>
      </c>
      <c r="E466" s="204">
        <f>IFERROR(INDEX(Lookup!$BF$9:$BF$3000,MATCH($A466,Lookup!$A$9:$A$3000,0)),0)</f>
        <v>0</v>
      </c>
      <c r="F466" s="204">
        <f>IFERROR(INDEX(Lookup!$BE$9:$BE$3000,MATCH($A466,Lookup!$A$9:$A$3000,0)),0)</f>
        <v>0</v>
      </c>
      <c r="G466" s="205"/>
      <c r="H466" s="205"/>
      <c r="I466" s="204">
        <f>IFERROR(INDEX(Lookup!$BJ$9:$BJ$3000,MATCH($A466,Lookup!$A$9:$A$3000,0)),0)</f>
        <v>0</v>
      </c>
      <c r="J466" s="204">
        <f>IFERROR(INDEX(Lookup!$BI$9:$BI$3000,MATCH($A466,Lookup!$A$9:$A$3000,0)),0)</f>
        <v>0</v>
      </c>
      <c r="K466" s="204">
        <f>IFERROR(INDEX(Lookup!$BH$9:$BH$3000,MATCH($A466,Lookup!$A$9:$A$3000,0)),0)</f>
        <v>0</v>
      </c>
      <c r="L466" s="204">
        <f t="shared" si="20"/>
        <v>0</v>
      </c>
      <c r="O466" s="182">
        <f t="shared" si="21"/>
        <v>0</v>
      </c>
    </row>
    <row r="467" spans="1:15" hidden="1" x14ac:dyDescent="0.2">
      <c r="A467" s="182">
        <f>+'09'!A160</f>
        <v>0</v>
      </c>
      <c r="C467" s="182" t="str">
        <f>IFERROR(LEFT(IFERROR(INDEX(Sheet5!$C$2:$C$1300,MATCH($A467,Sheet5!$A$2:$A$1300,0)),"-"),FIND(",",IFERROR(INDEX(Sheet5!$C$2:$C$1300,MATCH($A467,Sheet5!$A$2:$A$1300,0)),"-"),1)-1),IFERROR(INDEX(Sheet5!$C$2:$C$1300,MATCH($A467,Sheet5!$A$2:$A$1300,0)),"-"))</f>
        <v>-</v>
      </c>
      <c r="D467" s="204">
        <f>IFERROR(INDEX(Lookup!$BG$9:$BG$3000,MATCH($A467,Lookup!$A$9:$A$3000,0)),0)</f>
        <v>0</v>
      </c>
      <c r="E467" s="204">
        <f>IFERROR(INDEX(Lookup!$BF$9:$BF$3000,MATCH($A467,Lookup!$A$9:$A$3000,0)),0)</f>
        <v>0</v>
      </c>
      <c r="F467" s="204">
        <f>IFERROR(INDEX(Lookup!$BE$9:$BE$3000,MATCH($A467,Lookup!$A$9:$A$3000,0)),0)</f>
        <v>0</v>
      </c>
      <c r="G467" s="205"/>
      <c r="H467" s="205"/>
      <c r="I467" s="204">
        <f>IFERROR(INDEX(Lookup!$BJ$9:$BJ$3000,MATCH($A467,Lookup!$A$9:$A$3000,0)),0)</f>
        <v>0</v>
      </c>
      <c r="J467" s="204">
        <f>IFERROR(INDEX(Lookup!$BI$9:$BI$3000,MATCH($A467,Lookup!$A$9:$A$3000,0)),0)</f>
        <v>0</v>
      </c>
      <c r="K467" s="204">
        <f>IFERROR(INDEX(Lookup!$BH$9:$BH$3000,MATCH($A467,Lookup!$A$9:$A$3000,0)),0)</f>
        <v>0</v>
      </c>
      <c r="L467" s="204">
        <f t="shared" si="20"/>
        <v>0</v>
      </c>
      <c r="O467" s="182">
        <f t="shared" si="21"/>
        <v>0</v>
      </c>
    </row>
    <row r="468" spans="1:15" hidden="1" x14ac:dyDescent="0.2">
      <c r="A468" s="182">
        <f>+'09'!A161</f>
        <v>0</v>
      </c>
      <c r="C468" s="182" t="str">
        <f>IFERROR(LEFT(IFERROR(INDEX(Sheet5!$C$2:$C$1300,MATCH($A468,Sheet5!$A$2:$A$1300,0)),"-"),FIND(",",IFERROR(INDEX(Sheet5!$C$2:$C$1300,MATCH($A468,Sheet5!$A$2:$A$1300,0)),"-"),1)-1),IFERROR(INDEX(Sheet5!$C$2:$C$1300,MATCH($A468,Sheet5!$A$2:$A$1300,0)),"-"))</f>
        <v>-</v>
      </c>
      <c r="D468" s="204">
        <f>IFERROR(INDEX(Lookup!$BG$9:$BG$3000,MATCH($A468,Lookup!$A$9:$A$3000,0)),0)</f>
        <v>0</v>
      </c>
      <c r="E468" s="204">
        <f>IFERROR(INDEX(Lookup!$BF$9:$BF$3000,MATCH($A468,Lookup!$A$9:$A$3000,0)),0)</f>
        <v>0</v>
      </c>
      <c r="F468" s="204">
        <f>IFERROR(INDEX(Lookup!$BE$9:$BE$3000,MATCH($A468,Lookup!$A$9:$A$3000,0)),0)</f>
        <v>0</v>
      </c>
      <c r="G468" s="205"/>
      <c r="H468" s="205"/>
      <c r="I468" s="204">
        <f>IFERROR(INDEX(Lookup!$BJ$9:$BJ$3000,MATCH($A468,Lookup!$A$9:$A$3000,0)),0)</f>
        <v>0</v>
      </c>
      <c r="J468" s="204">
        <f>IFERROR(INDEX(Lookup!$BI$9:$BI$3000,MATCH($A468,Lookup!$A$9:$A$3000,0)),0)</f>
        <v>0</v>
      </c>
      <c r="K468" s="204">
        <f>IFERROR(INDEX(Lookup!$BH$9:$BH$3000,MATCH($A468,Lookup!$A$9:$A$3000,0)),0)</f>
        <v>0</v>
      </c>
      <c r="L468" s="204">
        <f t="shared" si="20"/>
        <v>0</v>
      </c>
      <c r="O468" s="182">
        <f t="shared" si="21"/>
        <v>0</v>
      </c>
    </row>
    <row r="469" spans="1:15" hidden="1" x14ac:dyDescent="0.2">
      <c r="A469" s="182">
        <f>+'09'!A162</f>
        <v>0</v>
      </c>
      <c r="C469" s="182" t="str">
        <f>IFERROR(LEFT(IFERROR(INDEX(Sheet5!$C$2:$C$1300,MATCH($A469,Sheet5!$A$2:$A$1300,0)),"-"),FIND(",",IFERROR(INDEX(Sheet5!$C$2:$C$1300,MATCH($A469,Sheet5!$A$2:$A$1300,0)),"-"),1)-1),IFERROR(INDEX(Sheet5!$C$2:$C$1300,MATCH($A469,Sheet5!$A$2:$A$1300,0)),"-"))</f>
        <v>-</v>
      </c>
      <c r="D469" s="204">
        <f>IFERROR(INDEX(Lookup!$BG$9:$BG$3000,MATCH($A469,Lookup!$A$9:$A$3000,0)),0)</f>
        <v>0</v>
      </c>
      <c r="E469" s="204">
        <f>IFERROR(INDEX(Lookup!$BF$9:$BF$3000,MATCH($A469,Lookup!$A$9:$A$3000,0)),0)</f>
        <v>0</v>
      </c>
      <c r="F469" s="204">
        <f>IFERROR(INDEX(Lookup!$BE$9:$BE$3000,MATCH($A469,Lookup!$A$9:$A$3000,0)),0)</f>
        <v>0</v>
      </c>
      <c r="G469" s="205"/>
      <c r="H469" s="205"/>
      <c r="I469" s="204">
        <f>IFERROR(INDEX(Lookup!$BJ$9:$BJ$3000,MATCH($A469,Lookup!$A$9:$A$3000,0)),0)</f>
        <v>0</v>
      </c>
      <c r="J469" s="204">
        <f>IFERROR(INDEX(Lookup!$BI$9:$BI$3000,MATCH($A469,Lookup!$A$9:$A$3000,0)),0)</f>
        <v>0</v>
      </c>
      <c r="K469" s="204">
        <f>IFERROR(INDEX(Lookup!$BH$9:$BH$3000,MATCH($A469,Lookup!$A$9:$A$3000,0)),0)</f>
        <v>0</v>
      </c>
      <c r="L469" s="204">
        <f t="shared" si="20"/>
        <v>0</v>
      </c>
      <c r="O469" s="182">
        <f t="shared" si="21"/>
        <v>0</v>
      </c>
    </row>
    <row r="470" spans="1:15" hidden="1" x14ac:dyDescent="0.2">
      <c r="A470" s="182">
        <f>+'09'!A163</f>
        <v>0</v>
      </c>
      <c r="C470" s="182" t="str">
        <f>IFERROR(LEFT(IFERROR(INDEX(Sheet5!$C$2:$C$1300,MATCH($A470,Sheet5!$A$2:$A$1300,0)),"-"),FIND(",",IFERROR(INDEX(Sheet5!$C$2:$C$1300,MATCH($A470,Sheet5!$A$2:$A$1300,0)),"-"),1)-1),IFERROR(INDEX(Sheet5!$C$2:$C$1300,MATCH($A470,Sheet5!$A$2:$A$1300,0)),"-"))</f>
        <v>-</v>
      </c>
      <c r="D470" s="204">
        <f>IFERROR(INDEX(Lookup!$BG$9:$BG$3000,MATCH($A470,Lookup!$A$9:$A$3000,0)),0)</f>
        <v>0</v>
      </c>
      <c r="E470" s="204">
        <f>IFERROR(INDEX(Lookup!$BF$9:$BF$3000,MATCH($A470,Lookup!$A$9:$A$3000,0)),0)</f>
        <v>0</v>
      </c>
      <c r="F470" s="204">
        <f>IFERROR(INDEX(Lookup!$BE$9:$BE$3000,MATCH($A470,Lookup!$A$9:$A$3000,0)),0)</f>
        <v>0</v>
      </c>
      <c r="G470" s="205"/>
      <c r="H470" s="205"/>
      <c r="I470" s="204">
        <f>IFERROR(INDEX(Lookup!$BJ$9:$BJ$3000,MATCH($A470,Lookup!$A$9:$A$3000,0)),0)</f>
        <v>0</v>
      </c>
      <c r="J470" s="204">
        <f>IFERROR(INDEX(Lookup!$BI$9:$BI$3000,MATCH($A470,Lookup!$A$9:$A$3000,0)),0)</f>
        <v>0</v>
      </c>
      <c r="K470" s="204">
        <f>IFERROR(INDEX(Lookup!$BH$9:$BH$3000,MATCH($A470,Lookup!$A$9:$A$3000,0)),0)</f>
        <v>0</v>
      </c>
      <c r="L470" s="204">
        <f t="shared" si="20"/>
        <v>0</v>
      </c>
      <c r="O470" s="182">
        <f t="shared" si="21"/>
        <v>0</v>
      </c>
    </row>
    <row r="471" spans="1:15" hidden="1" x14ac:dyDescent="0.2">
      <c r="A471" s="182">
        <f>+'09'!A164</f>
        <v>0</v>
      </c>
      <c r="C471" s="182" t="str">
        <f>IFERROR(LEFT(IFERROR(INDEX(Sheet5!$C$2:$C$1300,MATCH($A471,Sheet5!$A$2:$A$1300,0)),"-"),FIND(",",IFERROR(INDEX(Sheet5!$C$2:$C$1300,MATCH($A471,Sheet5!$A$2:$A$1300,0)),"-"),1)-1),IFERROR(INDEX(Sheet5!$C$2:$C$1300,MATCH($A471,Sheet5!$A$2:$A$1300,0)),"-"))</f>
        <v>-</v>
      </c>
      <c r="D471" s="204">
        <f>IFERROR(INDEX(Lookup!$BG$9:$BG$3000,MATCH($A471,Lookup!$A$9:$A$3000,0)),0)</f>
        <v>0</v>
      </c>
      <c r="E471" s="204">
        <f>IFERROR(INDEX(Lookup!$BF$9:$BF$3000,MATCH($A471,Lookup!$A$9:$A$3000,0)),0)</f>
        <v>0</v>
      </c>
      <c r="F471" s="204">
        <f>IFERROR(INDEX(Lookup!$BE$9:$BE$3000,MATCH($A471,Lookup!$A$9:$A$3000,0)),0)</f>
        <v>0</v>
      </c>
      <c r="G471" s="205"/>
      <c r="H471" s="205"/>
      <c r="I471" s="204">
        <f>IFERROR(INDEX(Lookup!$BJ$9:$BJ$3000,MATCH($A471,Lookup!$A$9:$A$3000,0)),0)</f>
        <v>0</v>
      </c>
      <c r="J471" s="204">
        <f>IFERROR(INDEX(Lookup!$BI$9:$BI$3000,MATCH($A471,Lookup!$A$9:$A$3000,0)),0)</f>
        <v>0</v>
      </c>
      <c r="K471" s="204">
        <f>IFERROR(INDEX(Lookup!$BH$9:$BH$3000,MATCH($A471,Lookup!$A$9:$A$3000,0)),0)</f>
        <v>0</v>
      </c>
      <c r="L471" s="204">
        <f t="shared" si="20"/>
        <v>0</v>
      </c>
      <c r="O471" s="182">
        <f t="shared" si="21"/>
        <v>0</v>
      </c>
    </row>
    <row r="472" spans="1:15" hidden="1" x14ac:dyDescent="0.2">
      <c r="A472" s="182">
        <f>+'09'!A165</f>
        <v>0</v>
      </c>
      <c r="C472" s="182" t="str">
        <f>IFERROR(LEFT(IFERROR(INDEX(Sheet5!$C$2:$C$1300,MATCH($A472,Sheet5!$A$2:$A$1300,0)),"-"),FIND(",",IFERROR(INDEX(Sheet5!$C$2:$C$1300,MATCH($A472,Sheet5!$A$2:$A$1300,0)),"-"),1)-1),IFERROR(INDEX(Sheet5!$C$2:$C$1300,MATCH($A472,Sheet5!$A$2:$A$1300,0)),"-"))</f>
        <v>-</v>
      </c>
      <c r="D472" s="204">
        <f>IFERROR(INDEX(Lookup!$BG$9:$BG$3000,MATCH($A472,Lookup!$A$9:$A$3000,0)),0)</f>
        <v>0</v>
      </c>
      <c r="E472" s="204">
        <f>IFERROR(INDEX(Lookup!$BF$9:$BF$3000,MATCH($A472,Lookup!$A$9:$A$3000,0)),0)</f>
        <v>0</v>
      </c>
      <c r="F472" s="204">
        <f>IFERROR(INDEX(Lookup!$BE$9:$BE$3000,MATCH($A472,Lookup!$A$9:$A$3000,0)),0)</f>
        <v>0</v>
      </c>
      <c r="G472" s="205"/>
      <c r="H472" s="205"/>
      <c r="I472" s="204">
        <f>IFERROR(INDEX(Lookup!$BJ$9:$BJ$3000,MATCH($A472,Lookup!$A$9:$A$3000,0)),0)</f>
        <v>0</v>
      </c>
      <c r="J472" s="204">
        <f>IFERROR(INDEX(Lookup!$BI$9:$BI$3000,MATCH($A472,Lookup!$A$9:$A$3000,0)),0)</f>
        <v>0</v>
      </c>
      <c r="K472" s="204">
        <f>IFERROR(INDEX(Lookup!$BH$9:$BH$3000,MATCH($A472,Lookup!$A$9:$A$3000,0)),0)</f>
        <v>0</v>
      </c>
      <c r="L472" s="204">
        <f t="shared" si="20"/>
        <v>0</v>
      </c>
      <c r="O472" s="182">
        <f t="shared" si="21"/>
        <v>0</v>
      </c>
    </row>
    <row r="473" spans="1:15" hidden="1" x14ac:dyDescent="0.2">
      <c r="A473" s="182">
        <f>+'09'!A166</f>
        <v>0</v>
      </c>
      <c r="C473" s="182" t="str">
        <f>IFERROR(LEFT(IFERROR(INDEX(Sheet5!$C$2:$C$1300,MATCH($A473,Sheet5!$A$2:$A$1300,0)),"-"),FIND(",",IFERROR(INDEX(Sheet5!$C$2:$C$1300,MATCH($A473,Sheet5!$A$2:$A$1300,0)),"-"),1)-1),IFERROR(INDEX(Sheet5!$C$2:$C$1300,MATCH($A473,Sheet5!$A$2:$A$1300,0)),"-"))</f>
        <v>-</v>
      </c>
      <c r="D473" s="204">
        <f>IFERROR(INDEX(Lookup!$BG$9:$BG$3000,MATCH($A473,Lookup!$A$9:$A$3000,0)),0)</f>
        <v>0</v>
      </c>
      <c r="E473" s="204">
        <f>IFERROR(INDEX(Lookup!$BF$9:$BF$3000,MATCH($A473,Lookup!$A$9:$A$3000,0)),0)</f>
        <v>0</v>
      </c>
      <c r="F473" s="204">
        <f>IFERROR(INDEX(Lookup!$BE$9:$BE$3000,MATCH($A473,Lookup!$A$9:$A$3000,0)),0)</f>
        <v>0</v>
      </c>
      <c r="G473" s="205"/>
      <c r="H473" s="205"/>
      <c r="I473" s="204">
        <f>IFERROR(INDEX(Lookup!$BJ$9:$BJ$3000,MATCH($A473,Lookup!$A$9:$A$3000,0)),0)</f>
        <v>0</v>
      </c>
      <c r="J473" s="204">
        <f>IFERROR(INDEX(Lookup!$BI$9:$BI$3000,MATCH($A473,Lookup!$A$9:$A$3000,0)),0)</f>
        <v>0</v>
      </c>
      <c r="K473" s="204">
        <f>IFERROR(INDEX(Lookup!$BH$9:$BH$3000,MATCH($A473,Lookup!$A$9:$A$3000,0)),0)</f>
        <v>0</v>
      </c>
      <c r="L473" s="204">
        <f t="shared" si="20"/>
        <v>0</v>
      </c>
      <c r="O473" s="182">
        <f t="shared" si="21"/>
        <v>0</v>
      </c>
    </row>
    <row r="474" spans="1:15" hidden="1" x14ac:dyDescent="0.2">
      <c r="A474" s="182">
        <f>+'09'!A167</f>
        <v>0</v>
      </c>
      <c r="C474" s="182" t="str">
        <f>IFERROR(LEFT(IFERROR(INDEX(Sheet5!$C$2:$C$1300,MATCH($A474,Sheet5!$A$2:$A$1300,0)),"-"),FIND(",",IFERROR(INDEX(Sheet5!$C$2:$C$1300,MATCH($A474,Sheet5!$A$2:$A$1300,0)),"-"),1)-1),IFERROR(INDEX(Sheet5!$C$2:$C$1300,MATCH($A474,Sheet5!$A$2:$A$1300,0)),"-"))</f>
        <v>-</v>
      </c>
      <c r="D474" s="204">
        <f>IFERROR(INDEX(Lookup!$BG$9:$BG$3000,MATCH($A474,Lookup!$A$9:$A$3000,0)),0)</f>
        <v>0</v>
      </c>
      <c r="E474" s="204">
        <f>IFERROR(INDEX(Lookup!$BF$9:$BF$3000,MATCH($A474,Lookup!$A$9:$A$3000,0)),0)</f>
        <v>0</v>
      </c>
      <c r="F474" s="204">
        <f>IFERROR(INDEX(Lookup!$BE$9:$BE$3000,MATCH($A474,Lookup!$A$9:$A$3000,0)),0)</f>
        <v>0</v>
      </c>
      <c r="G474" s="205"/>
      <c r="H474" s="205"/>
      <c r="I474" s="204">
        <f>IFERROR(INDEX(Lookup!$BJ$9:$BJ$3000,MATCH($A474,Lookup!$A$9:$A$3000,0)),0)</f>
        <v>0</v>
      </c>
      <c r="J474" s="204">
        <f>IFERROR(INDEX(Lookup!$BI$9:$BI$3000,MATCH($A474,Lookup!$A$9:$A$3000,0)),0)</f>
        <v>0</v>
      </c>
      <c r="K474" s="204">
        <f>IFERROR(INDEX(Lookup!$BH$9:$BH$3000,MATCH($A474,Lookup!$A$9:$A$3000,0)),0)</f>
        <v>0</v>
      </c>
      <c r="L474" s="204">
        <f t="shared" si="20"/>
        <v>0</v>
      </c>
      <c r="O474" s="182">
        <f t="shared" si="21"/>
        <v>0</v>
      </c>
    </row>
    <row r="475" spans="1:15" hidden="1" x14ac:dyDescent="0.2">
      <c r="A475" s="182">
        <f>+'09'!A168</f>
        <v>0</v>
      </c>
      <c r="C475" s="182" t="str">
        <f>IFERROR(LEFT(IFERROR(INDEX(Sheet5!$C$2:$C$1300,MATCH($A475,Sheet5!$A$2:$A$1300,0)),"-"),FIND(",",IFERROR(INDEX(Sheet5!$C$2:$C$1300,MATCH($A475,Sheet5!$A$2:$A$1300,0)),"-"),1)-1),IFERROR(INDEX(Sheet5!$C$2:$C$1300,MATCH($A475,Sheet5!$A$2:$A$1300,0)),"-"))</f>
        <v>-</v>
      </c>
      <c r="D475" s="204">
        <f>IFERROR(INDEX(Lookup!$BG$9:$BG$3000,MATCH($A475,Lookup!$A$9:$A$3000,0)),0)</f>
        <v>0</v>
      </c>
      <c r="E475" s="204">
        <f>IFERROR(INDEX(Lookup!$BF$9:$BF$3000,MATCH($A475,Lookup!$A$9:$A$3000,0)),0)</f>
        <v>0</v>
      </c>
      <c r="F475" s="204">
        <f>IFERROR(INDEX(Lookup!$BE$9:$BE$3000,MATCH($A475,Lookup!$A$9:$A$3000,0)),0)</f>
        <v>0</v>
      </c>
      <c r="G475" s="205"/>
      <c r="H475" s="205"/>
      <c r="I475" s="204">
        <f>IFERROR(INDEX(Lookup!$BJ$9:$BJ$3000,MATCH($A475,Lookup!$A$9:$A$3000,0)),0)</f>
        <v>0</v>
      </c>
      <c r="J475" s="204">
        <f>IFERROR(INDEX(Lookup!$BI$9:$BI$3000,MATCH($A475,Lookup!$A$9:$A$3000,0)),0)</f>
        <v>0</v>
      </c>
      <c r="K475" s="204">
        <f>IFERROR(INDEX(Lookup!$BH$9:$BH$3000,MATCH($A475,Lookup!$A$9:$A$3000,0)),0)</f>
        <v>0</v>
      </c>
      <c r="L475" s="204">
        <f t="shared" si="20"/>
        <v>0</v>
      </c>
      <c r="O475" s="182">
        <f t="shared" si="21"/>
        <v>0</v>
      </c>
    </row>
    <row r="476" spans="1:15" hidden="1" x14ac:dyDescent="0.2">
      <c r="A476" s="182">
        <f>+'09'!A169</f>
        <v>0</v>
      </c>
      <c r="C476" s="182" t="str">
        <f>IFERROR(LEFT(IFERROR(INDEX(Sheet5!$C$2:$C$1300,MATCH($A476,Sheet5!$A$2:$A$1300,0)),"-"),FIND(",",IFERROR(INDEX(Sheet5!$C$2:$C$1300,MATCH($A476,Sheet5!$A$2:$A$1300,0)),"-"),1)-1),IFERROR(INDEX(Sheet5!$C$2:$C$1300,MATCH($A476,Sheet5!$A$2:$A$1300,0)),"-"))</f>
        <v>-</v>
      </c>
      <c r="D476" s="204">
        <f>IFERROR(INDEX(Lookup!$BG$9:$BG$3000,MATCH($A476,Lookup!$A$9:$A$3000,0)),0)</f>
        <v>0</v>
      </c>
      <c r="E476" s="204">
        <f>IFERROR(INDEX(Lookup!$BF$9:$BF$3000,MATCH($A476,Lookup!$A$9:$A$3000,0)),0)</f>
        <v>0</v>
      </c>
      <c r="F476" s="204">
        <f>IFERROR(INDEX(Lookup!$BE$9:$BE$3000,MATCH($A476,Lookup!$A$9:$A$3000,0)),0)</f>
        <v>0</v>
      </c>
      <c r="G476" s="205"/>
      <c r="H476" s="205"/>
      <c r="I476" s="204">
        <f>IFERROR(INDEX(Lookup!$BJ$9:$BJ$3000,MATCH($A476,Lookup!$A$9:$A$3000,0)),0)</f>
        <v>0</v>
      </c>
      <c r="J476" s="204">
        <f>IFERROR(INDEX(Lookup!$BI$9:$BI$3000,MATCH($A476,Lookup!$A$9:$A$3000,0)),0)</f>
        <v>0</v>
      </c>
      <c r="K476" s="204">
        <f>IFERROR(INDEX(Lookup!$BH$9:$BH$3000,MATCH($A476,Lookup!$A$9:$A$3000,0)),0)</f>
        <v>0</v>
      </c>
      <c r="L476" s="204">
        <f t="shared" si="20"/>
        <v>0</v>
      </c>
      <c r="O476" s="182">
        <f t="shared" si="21"/>
        <v>0</v>
      </c>
    </row>
    <row r="477" spans="1:15" hidden="1" x14ac:dyDescent="0.2">
      <c r="A477" s="182">
        <f>+'09'!A170</f>
        <v>0</v>
      </c>
      <c r="C477" s="182" t="str">
        <f>IFERROR(LEFT(IFERROR(INDEX(Sheet5!$C$2:$C$1300,MATCH($A477,Sheet5!$A$2:$A$1300,0)),"-"),FIND(",",IFERROR(INDEX(Sheet5!$C$2:$C$1300,MATCH($A477,Sheet5!$A$2:$A$1300,0)),"-"),1)-1),IFERROR(INDEX(Sheet5!$C$2:$C$1300,MATCH($A477,Sheet5!$A$2:$A$1300,0)),"-"))</f>
        <v>-</v>
      </c>
      <c r="D477" s="204">
        <f>IFERROR(INDEX(Lookup!$BG$9:$BG$3000,MATCH($A477,Lookup!$A$9:$A$3000,0)),0)</f>
        <v>0</v>
      </c>
      <c r="E477" s="204">
        <f>IFERROR(INDEX(Lookup!$BF$9:$BF$3000,MATCH($A477,Lookup!$A$9:$A$3000,0)),0)</f>
        <v>0</v>
      </c>
      <c r="F477" s="204">
        <f>IFERROR(INDEX(Lookup!$BE$9:$BE$3000,MATCH($A477,Lookup!$A$9:$A$3000,0)),0)</f>
        <v>0</v>
      </c>
      <c r="G477" s="205"/>
      <c r="H477" s="205"/>
      <c r="I477" s="204">
        <f>IFERROR(INDEX(Lookup!$BJ$9:$BJ$3000,MATCH($A477,Lookup!$A$9:$A$3000,0)),0)</f>
        <v>0</v>
      </c>
      <c r="J477" s="204">
        <f>IFERROR(INDEX(Lookup!$BI$9:$BI$3000,MATCH($A477,Lookup!$A$9:$A$3000,0)),0)</f>
        <v>0</v>
      </c>
      <c r="K477" s="204">
        <f>IFERROR(INDEX(Lookup!$BH$9:$BH$3000,MATCH($A477,Lookup!$A$9:$A$3000,0)),0)</f>
        <v>0</v>
      </c>
      <c r="L477" s="204">
        <f t="shared" si="20"/>
        <v>0</v>
      </c>
      <c r="O477" s="182">
        <f t="shared" si="21"/>
        <v>0</v>
      </c>
    </row>
    <row r="478" spans="1:15" hidden="1" x14ac:dyDescent="0.2">
      <c r="A478" s="182">
        <f>+'09'!A171</f>
        <v>0</v>
      </c>
      <c r="C478" s="182" t="str">
        <f>IFERROR(LEFT(IFERROR(INDEX(Sheet5!$C$2:$C$1300,MATCH($A478,Sheet5!$A$2:$A$1300,0)),"-"),FIND(",",IFERROR(INDEX(Sheet5!$C$2:$C$1300,MATCH($A478,Sheet5!$A$2:$A$1300,0)),"-"),1)-1),IFERROR(INDEX(Sheet5!$C$2:$C$1300,MATCH($A478,Sheet5!$A$2:$A$1300,0)),"-"))</f>
        <v>-</v>
      </c>
      <c r="D478" s="204">
        <f>IFERROR(INDEX(Lookup!$BG$9:$BG$3000,MATCH($A478,Lookup!$A$9:$A$3000,0)),0)</f>
        <v>0</v>
      </c>
      <c r="E478" s="204">
        <f>IFERROR(INDEX(Lookup!$BF$9:$BF$3000,MATCH($A478,Lookup!$A$9:$A$3000,0)),0)</f>
        <v>0</v>
      </c>
      <c r="F478" s="204">
        <f>IFERROR(INDEX(Lookup!$BE$9:$BE$3000,MATCH($A478,Lookup!$A$9:$A$3000,0)),0)</f>
        <v>0</v>
      </c>
      <c r="G478" s="205"/>
      <c r="H478" s="205"/>
      <c r="I478" s="204">
        <f>IFERROR(INDEX(Lookup!$BJ$9:$BJ$3000,MATCH($A478,Lookup!$A$9:$A$3000,0)),0)</f>
        <v>0</v>
      </c>
      <c r="J478" s="204">
        <f>IFERROR(INDEX(Lookup!$BI$9:$BI$3000,MATCH($A478,Lookup!$A$9:$A$3000,0)),0)</f>
        <v>0</v>
      </c>
      <c r="K478" s="204">
        <f>IFERROR(INDEX(Lookup!$BH$9:$BH$3000,MATCH($A478,Lookup!$A$9:$A$3000,0)),0)</f>
        <v>0</v>
      </c>
      <c r="L478" s="204">
        <f t="shared" si="20"/>
        <v>0</v>
      </c>
      <c r="O478" s="182">
        <f t="shared" si="21"/>
        <v>0</v>
      </c>
    </row>
    <row r="479" spans="1:15" hidden="1" x14ac:dyDescent="0.2">
      <c r="A479" s="182">
        <f>+'09'!A172</f>
        <v>0</v>
      </c>
      <c r="C479" s="182" t="str">
        <f>IFERROR(LEFT(IFERROR(INDEX(Sheet5!$C$2:$C$1300,MATCH($A479,Sheet5!$A$2:$A$1300,0)),"-"),FIND(",",IFERROR(INDEX(Sheet5!$C$2:$C$1300,MATCH($A479,Sheet5!$A$2:$A$1300,0)),"-"),1)-1),IFERROR(INDEX(Sheet5!$C$2:$C$1300,MATCH($A479,Sheet5!$A$2:$A$1300,0)),"-"))</f>
        <v>-</v>
      </c>
      <c r="D479" s="204">
        <f>IFERROR(INDEX(Lookup!$BG$9:$BG$3000,MATCH($A479,Lookup!$A$9:$A$3000,0)),0)</f>
        <v>0</v>
      </c>
      <c r="E479" s="204">
        <f>IFERROR(INDEX(Lookup!$BF$9:$BF$3000,MATCH($A479,Lookup!$A$9:$A$3000,0)),0)</f>
        <v>0</v>
      </c>
      <c r="F479" s="204">
        <f>IFERROR(INDEX(Lookup!$BE$9:$BE$3000,MATCH($A479,Lookup!$A$9:$A$3000,0)),0)</f>
        <v>0</v>
      </c>
      <c r="G479" s="205"/>
      <c r="H479" s="205"/>
      <c r="I479" s="204">
        <f>IFERROR(INDEX(Lookup!$BJ$9:$BJ$3000,MATCH($A479,Lookup!$A$9:$A$3000,0)),0)</f>
        <v>0</v>
      </c>
      <c r="J479" s="204">
        <f>IFERROR(INDEX(Lookup!$BI$9:$BI$3000,MATCH($A479,Lookup!$A$9:$A$3000,0)),0)</f>
        <v>0</v>
      </c>
      <c r="K479" s="204">
        <f>IFERROR(INDEX(Lookup!$BH$9:$BH$3000,MATCH($A479,Lookup!$A$9:$A$3000,0)),0)</f>
        <v>0</v>
      </c>
      <c r="L479" s="204">
        <f t="shared" si="20"/>
        <v>0</v>
      </c>
      <c r="O479" s="182">
        <f t="shared" si="21"/>
        <v>0</v>
      </c>
    </row>
    <row r="480" spans="1:15" hidden="1" x14ac:dyDescent="0.2">
      <c r="A480" s="182">
        <f>+'09'!A173</f>
        <v>0</v>
      </c>
      <c r="C480" s="182" t="str">
        <f>IFERROR(LEFT(IFERROR(INDEX(Sheet5!$C$2:$C$1300,MATCH($A480,Sheet5!$A$2:$A$1300,0)),"-"),FIND(",",IFERROR(INDEX(Sheet5!$C$2:$C$1300,MATCH($A480,Sheet5!$A$2:$A$1300,0)),"-"),1)-1),IFERROR(INDEX(Sheet5!$C$2:$C$1300,MATCH($A480,Sheet5!$A$2:$A$1300,0)),"-"))</f>
        <v>-</v>
      </c>
      <c r="D480" s="204">
        <f>IFERROR(INDEX(Lookup!$BG$9:$BG$3000,MATCH($A480,Lookup!$A$9:$A$3000,0)),0)</f>
        <v>0</v>
      </c>
      <c r="E480" s="204">
        <f>IFERROR(INDEX(Lookup!$BF$9:$BF$3000,MATCH($A480,Lookup!$A$9:$A$3000,0)),0)</f>
        <v>0</v>
      </c>
      <c r="F480" s="204">
        <f>IFERROR(INDEX(Lookup!$BE$9:$BE$3000,MATCH($A480,Lookup!$A$9:$A$3000,0)),0)</f>
        <v>0</v>
      </c>
      <c r="G480" s="205"/>
      <c r="H480" s="205"/>
      <c r="I480" s="204">
        <f>IFERROR(INDEX(Lookup!$BJ$9:$BJ$3000,MATCH($A480,Lookup!$A$9:$A$3000,0)),0)</f>
        <v>0</v>
      </c>
      <c r="J480" s="204">
        <f>IFERROR(INDEX(Lookup!$BI$9:$BI$3000,MATCH($A480,Lookup!$A$9:$A$3000,0)),0)</f>
        <v>0</v>
      </c>
      <c r="K480" s="204">
        <f>IFERROR(INDEX(Lookup!$BH$9:$BH$3000,MATCH($A480,Lookup!$A$9:$A$3000,0)),0)</f>
        <v>0</v>
      </c>
      <c r="L480" s="204">
        <f t="shared" si="20"/>
        <v>0</v>
      </c>
      <c r="O480" s="182">
        <f t="shared" si="21"/>
        <v>0</v>
      </c>
    </row>
    <row r="481" spans="1:15" hidden="1" x14ac:dyDescent="0.2">
      <c r="A481" s="182">
        <f>+'09'!A174</f>
        <v>0</v>
      </c>
      <c r="C481" s="182" t="str">
        <f>IFERROR(LEFT(IFERROR(INDEX(Sheet5!$C$2:$C$1300,MATCH($A481,Sheet5!$A$2:$A$1300,0)),"-"),FIND(",",IFERROR(INDEX(Sheet5!$C$2:$C$1300,MATCH($A481,Sheet5!$A$2:$A$1300,0)),"-"),1)-1),IFERROR(INDEX(Sheet5!$C$2:$C$1300,MATCH($A481,Sheet5!$A$2:$A$1300,0)),"-"))</f>
        <v>-</v>
      </c>
      <c r="D481" s="204">
        <f>IFERROR(INDEX(Lookup!$BG$9:$BG$3000,MATCH($A481,Lookup!$A$9:$A$3000,0)),0)</f>
        <v>0</v>
      </c>
      <c r="E481" s="204">
        <f>IFERROR(INDEX(Lookup!$BF$9:$BF$3000,MATCH($A481,Lookup!$A$9:$A$3000,0)),0)</f>
        <v>0</v>
      </c>
      <c r="F481" s="204">
        <f>IFERROR(INDEX(Lookup!$BE$9:$BE$3000,MATCH($A481,Lookup!$A$9:$A$3000,0)),0)</f>
        <v>0</v>
      </c>
      <c r="G481" s="205"/>
      <c r="H481" s="205"/>
      <c r="I481" s="204">
        <f>IFERROR(INDEX(Lookup!$BJ$9:$BJ$3000,MATCH($A481,Lookup!$A$9:$A$3000,0)),0)</f>
        <v>0</v>
      </c>
      <c r="J481" s="204">
        <f>IFERROR(INDEX(Lookup!$BI$9:$BI$3000,MATCH($A481,Lookup!$A$9:$A$3000,0)),0)</f>
        <v>0</v>
      </c>
      <c r="K481" s="204">
        <f>IFERROR(INDEX(Lookup!$BH$9:$BH$3000,MATCH($A481,Lookup!$A$9:$A$3000,0)),0)</f>
        <v>0</v>
      </c>
      <c r="L481" s="204">
        <f t="shared" si="20"/>
        <v>0</v>
      </c>
      <c r="O481" s="182">
        <f t="shared" si="21"/>
        <v>0</v>
      </c>
    </row>
    <row r="482" spans="1:15" hidden="1" x14ac:dyDescent="0.2">
      <c r="A482" s="182">
        <f>+'09'!A175</f>
        <v>0</v>
      </c>
      <c r="C482" s="182" t="str">
        <f>IFERROR(LEFT(IFERROR(INDEX(Sheet5!$C$2:$C$1300,MATCH($A482,Sheet5!$A$2:$A$1300,0)),"-"),FIND(",",IFERROR(INDEX(Sheet5!$C$2:$C$1300,MATCH($A482,Sheet5!$A$2:$A$1300,0)),"-"),1)-1),IFERROR(INDEX(Sheet5!$C$2:$C$1300,MATCH($A482,Sheet5!$A$2:$A$1300,0)),"-"))</f>
        <v>-</v>
      </c>
      <c r="D482" s="204">
        <f>IFERROR(INDEX(Lookup!$BG$9:$BG$3000,MATCH($A482,Lookup!$A$9:$A$3000,0)),0)</f>
        <v>0</v>
      </c>
      <c r="E482" s="204">
        <f>IFERROR(INDEX(Lookup!$BF$9:$BF$3000,MATCH($A482,Lookup!$A$9:$A$3000,0)),0)</f>
        <v>0</v>
      </c>
      <c r="F482" s="204">
        <f>IFERROR(INDEX(Lookup!$BE$9:$BE$3000,MATCH($A482,Lookup!$A$9:$A$3000,0)),0)</f>
        <v>0</v>
      </c>
      <c r="G482" s="205"/>
      <c r="H482" s="205"/>
      <c r="I482" s="204">
        <f>IFERROR(INDEX(Lookup!$BJ$9:$BJ$3000,MATCH($A482,Lookup!$A$9:$A$3000,0)),0)</f>
        <v>0</v>
      </c>
      <c r="J482" s="204">
        <f>IFERROR(INDEX(Lookup!$BI$9:$BI$3000,MATCH($A482,Lookup!$A$9:$A$3000,0)),0)</f>
        <v>0</v>
      </c>
      <c r="K482" s="204">
        <f>IFERROR(INDEX(Lookup!$BH$9:$BH$3000,MATCH($A482,Lookup!$A$9:$A$3000,0)),0)</f>
        <v>0</v>
      </c>
      <c r="L482" s="204">
        <f t="shared" si="20"/>
        <v>0</v>
      </c>
      <c r="O482" s="182">
        <f t="shared" si="21"/>
        <v>0</v>
      </c>
    </row>
    <row r="483" spans="1:15" hidden="1" x14ac:dyDescent="0.2">
      <c r="A483" s="182">
        <f>+'09'!A176</f>
        <v>0</v>
      </c>
      <c r="C483" s="182" t="str">
        <f>IFERROR(LEFT(IFERROR(INDEX(Sheet5!$C$2:$C$1300,MATCH($A483,Sheet5!$A$2:$A$1300,0)),"-"),FIND(",",IFERROR(INDEX(Sheet5!$C$2:$C$1300,MATCH($A483,Sheet5!$A$2:$A$1300,0)),"-"),1)-1),IFERROR(INDEX(Sheet5!$C$2:$C$1300,MATCH($A483,Sheet5!$A$2:$A$1300,0)),"-"))</f>
        <v>-</v>
      </c>
      <c r="D483" s="204">
        <f>IFERROR(INDEX(Lookup!$BG$9:$BG$3000,MATCH($A483,Lookup!$A$9:$A$3000,0)),0)</f>
        <v>0</v>
      </c>
      <c r="E483" s="204">
        <f>IFERROR(INDEX(Lookup!$BF$9:$BF$3000,MATCH($A483,Lookup!$A$9:$A$3000,0)),0)</f>
        <v>0</v>
      </c>
      <c r="F483" s="204">
        <f>IFERROR(INDEX(Lookup!$BE$9:$BE$3000,MATCH($A483,Lookup!$A$9:$A$3000,0)),0)</f>
        <v>0</v>
      </c>
      <c r="G483" s="205"/>
      <c r="H483" s="205"/>
      <c r="I483" s="204">
        <f>IFERROR(INDEX(Lookup!$BJ$9:$BJ$3000,MATCH($A483,Lookup!$A$9:$A$3000,0)),0)</f>
        <v>0</v>
      </c>
      <c r="J483" s="204">
        <f>IFERROR(INDEX(Lookup!$BI$9:$BI$3000,MATCH($A483,Lookup!$A$9:$A$3000,0)),0)</f>
        <v>0</v>
      </c>
      <c r="K483" s="204">
        <f>IFERROR(INDEX(Lookup!$BH$9:$BH$3000,MATCH($A483,Lookup!$A$9:$A$3000,0)),0)</f>
        <v>0</v>
      </c>
      <c r="L483" s="204">
        <f t="shared" si="20"/>
        <v>0</v>
      </c>
      <c r="O483" s="182">
        <f t="shared" si="21"/>
        <v>0</v>
      </c>
    </row>
    <row r="484" spans="1:15" hidden="1" x14ac:dyDescent="0.2">
      <c r="A484" s="182">
        <f>+'09'!A177</f>
        <v>0</v>
      </c>
      <c r="C484" s="182" t="str">
        <f>IFERROR(LEFT(IFERROR(INDEX(Sheet5!$C$2:$C$1300,MATCH($A484,Sheet5!$A$2:$A$1300,0)),"-"),FIND(",",IFERROR(INDEX(Sheet5!$C$2:$C$1300,MATCH($A484,Sheet5!$A$2:$A$1300,0)),"-"),1)-1),IFERROR(INDEX(Sheet5!$C$2:$C$1300,MATCH($A484,Sheet5!$A$2:$A$1300,0)),"-"))</f>
        <v>-</v>
      </c>
      <c r="D484" s="204">
        <f>IFERROR(INDEX(Lookup!$BG$9:$BG$3000,MATCH($A484,Lookup!$A$9:$A$3000,0)),0)</f>
        <v>0</v>
      </c>
      <c r="E484" s="204">
        <f>IFERROR(INDEX(Lookup!$BF$9:$BF$3000,MATCH($A484,Lookup!$A$9:$A$3000,0)),0)</f>
        <v>0</v>
      </c>
      <c r="F484" s="204">
        <f>IFERROR(INDEX(Lookup!$BE$9:$BE$3000,MATCH($A484,Lookup!$A$9:$A$3000,0)),0)</f>
        <v>0</v>
      </c>
      <c r="G484" s="205"/>
      <c r="H484" s="205"/>
      <c r="I484" s="204">
        <f>IFERROR(INDEX(Lookup!$BJ$9:$BJ$3000,MATCH($A484,Lookup!$A$9:$A$3000,0)),0)</f>
        <v>0</v>
      </c>
      <c r="J484" s="204">
        <f>IFERROR(INDEX(Lookup!$BI$9:$BI$3000,MATCH($A484,Lookup!$A$9:$A$3000,0)),0)</f>
        <v>0</v>
      </c>
      <c r="K484" s="204">
        <f>IFERROR(INDEX(Lookup!$BH$9:$BH$3000,MATCH($A484,Lookup!$A$9:$A$3000,0)),0)</f>
        <v>0</v>
      </c>
      <c r="L484" s="204">
        <f t="shared" si="20"/>
        <v>0</v>
      </c>
      <c r="O484" s="182">
        <f t="shared" si="21"/>
        <v>0</v>
      </c>
    </row>
    <row r="485" spans="1:15" hidden="1" x14ac:dyDescent="0.2">
      <c r="A485" s="182">
        <f>+'09'!A178</f>
        <v>0</v>
      </c>
      <c r="C485" s="182" t="str">
        <f>IFERROR(LEFT(IFERROR(INDEX(Sheet5!$C$2:$C$1300,MATCH($A485,Sheet5!$A$2:$A$1300,0)),"-"),FIND(",",IFERROR(INDEX(Sheet5!$C$2:$C$1300,MATCH($A485,Sheet5!$A$2:$A$1300,0)),"-"),1)-1),IFERROR(INDEX(Sheet5!$C$2:$C$1300,MATCH($A485,Sheet5!$A$2:$A$1300,0)),"-"))</f>
        <v>-</v>
      </c>
      <c r="D485" s="204">
        <f>IFERROR(INDEX(Lookup!$BG$9:$BG$3000,MATCH($A485,Lookup!$A$9:$A$3000,0)),0)</f>
        <v>0</v>
      </c>
      <c r="E485" s="204">
        <f>IFERROR(INDEX(Lookup!$BF$9:$BF$3000,MATCH($A485,Lookup!$A$9:$A$3000,0)),0)</f>
        <v>0</v>
      </c>
      <c r="F485" s="204">
        <f>IFERROR(INDEX(Lookup!$BE$9:$BE$3000,MATCH($A485,Lookup!$A$9:$A$3000,0)),0)</f>
        <v>0</v>
      </c>
      <c r="G485" s="205"/>
      <c r="H485" s="205"/>
      <c r="I485" s="204">
        <f>IFERROR(INDEX(Lookup!$BJ$9:$BJ$3000,MATCH($A485,Lookup!$A$9:$A$3000,0)),0)</f>
        <v>0</v>
      </c>
      <c r="J485" s="204">
        <f>IFERROR(INDEX(Lookup!$BI$9:$BI$3000,MATCH($A485,Lookup!$A$9:$A$3000,0)),0)</f>
        <v>0</v>
      </c>
      <c r="K485" s="204">
        <f>IFERROR(INDEX(Lookup!$BH$9:$BH$3000,MATCH($A485,Lookup!$A$9:$A$3000,0)),0)</f>
        <v>0</v>
      </c>
      <c r="L485" s="204">
        <f t="shared" si="20"/>
        <v>0</v>
      </c>
      <c r="O485" s="182">
        <f t="shared" si="21"/>
        <v>0</v>
      </c>
    </row>
    <row r="486" spans="1:15" hidden="1" x14ac:dyDescent="0.2">
      <c r="A486" s="182">
        <f>+'09'!A179</f>
        <v>0</v>
      </c>
      <c r="C486" s="182" t="str">
        <f>IFERROR(LEFT(IFERROR(INDEX(Sheet5!$C$2:$C$1300,MATCH($A486,Sheet5!$A$2:$A$1300,0)),"-"),FIND(",",IFERROR(INDEX(Sheet5!$C$2:$C$1300,MATCH($A486,Sheet5!$A$2:$A$1300,0)),"-"),1)-1),IFERROR(INDEX(Sheet5!$C$2:$C$1300,MATCH($A486,Sheet5!$A$2:$A$1300,0)),"-"))</f>
        <v>-</v>
      </c>
      <c r="D486" s="204">
        <f>IFERROR(INDEX(Lookup!$BG$9:$BG$3000,MATCH($A486,Lookup!$A$9:$A$3000,0)),0)</f>
        <v>0</v>
      </c>
      <c r="E486" s="204">
        <f>IFERROR(INDEX(Lookup!$BF$9:$BF$3000,MATCH($A486,Lookup!$A$9:$A$3000,0)),0)</f>
        <v>0</v>
      </c>
      <c r="F486" s="204">
        <f>IFERROR(INDEX(Lookup!$BE$9:$BE$3000,MATCH($A486,Lookup!$A$9:$A$3000,0)),0)</f>
        <v>0</v>
      </c>
      <c r="G486" s="205"/>
      <c r="H486" s="205"/>
      <c r="I486" s="204">
        <f>IFERROR(INDEX(Lookup!$BJ$9:$BJ$3000,MATCH($A486,Lookup!$A$9:$A$3000,0)),0)</f>
        <v>0</v>
      </c>
      <c r="J486" s="204">
        <f>IFERROR(INDEX(Lookup!$BI$9:$BI$3000,MATCH($A486,Lookup!$A$9:$A$3000,0)),0)</f>
        <v>0</v>
      </c>
      <c r="K486" s="204">
        <f>IFERROR(INDEX(Lookup!$BH$9:$BH$3000,MATCH($A486,Lookup!$A$9:$A$3000,0)),0)</f>
        <v>0</v>
      </c>
      <c r="L486" s="204">
        <f t="shared" si="20"/>
        <v>0</v>
      </c>
      <c r="O486" s="182">
        <f t="shared" si="21"/>
        <v>0</v>
      </c>
    </row>
    <row r="487" spans="1:15" hidden="1" x14ac:dyDescent="0.2">
      <c r="A487" s="182">
        <f>+'09'!A180</f>
        <v>0</v>
      </c>
      <c r="C487" s="182" t="str">
        <f>IFERROR(LEFT(IFERROR(INDEX(Sheet5!$C$2:$C$1300,MATCH($A487,Sheet5!$A$2:$A$1300,0)),"-"),FIND(",",IFERROR(INDEX(Sheet5!$C$2:$C$1300,MATCH($A487,Sheet5!$A$2:$A$1300,0)),"-"),1)-1),IFERROR(INDEX(Sheet5!$C$2:$C$1300,MATCH($A487,Sheet5!$A$2:$A$1300,0)),"-"))</f>
        <v>-</v>
      </c>
      <c r="D487" s="204">
        <f>IFERROR(INDEX(Lookup!$BG$9:$BG$3000,MATCH($A487,Lookup!$A$9:$A$3000,0)),0)</f>
        <v>0</v>
      </c>
      <c r="E487" s="204">
        <f>IFERROR(INDEX(Lookup!$BF$9:$BF$3000,MATCH($A487,Lookup!$A$9:$A$3000,0)),0)</f>
        <v>0</v>
      </c>
      <c r="F487" s="204">
        <f>IFERROR(INDEX(Lookup!$BE$9:$BE$3000,MATCH($A487,Lookup!$A$9:$A$3000,0)),0)</f>
        <v>0</v>
      </c>
      <c r="G487" s="205"/>
      <c r="H487" s="205"/>
      <c r="I487" s="204">
        <f>IFERROR(INDEX(Lookup!$BJ$9:$BJ$3000,MATCH($A487,Lookup!$A$9:$A$3000,0)),0)</f>
        <v>0</v>
      </c>
      <c r="J487" s="204">
        <f>IFERROR(INDEX(Lookup!$BI$9:$BI$3000,MATCH($A487,Lookup!$A$9:$A$3000,0)),0)</f>
        <v>0</v>
      </c>
      <c r="K487" s="204">
        <f>IFERROR(INDEX(Lookup!$BH$9:$BH$3000,MATCH($A487,Lookup!$A$9:$A$3000,0)),0)</f>
        <v>0</v>
      </c>
      <c r="L487" s="204">
        <f t="shared" si="20"/>
        <v>0</v>
      </c>
      <c r="O487" s="182">
        <f t="shared" si="21"/>
        <v>0</v>
      </c>
    </row>
    <row r="488" spans="1:15" hidden="1" x14ac:dyDescent="0.2">
      <c r="A488" s="182">
        <f>+'09'!A181</f>
        <v>0</v>
      </c>
      <c r="C488" s="182" t="str">
        <f>IFERROR(LEFT(IFERROR(INDEX(Sheet5!$C$2:$C$1300,MATCH($A488,Sheet5!$A$2:$A$1300,0)),"-"),FIND(",",IFERROR(INDEX(Sheet5!$C$2:$C$1300,MATCH($A488,Sheet5!$A$2:$A$1300,0)),"-"),1)-1),IFERROR(INDEX(Sheet5!$C$2:$C$1300,MATCH($A488,Sheet5!$A$2:$A$1300,0)),"-"))</f>
        <v>-</v>
      </c>
      <c r="D488" s="204">
        <f>IFERROR(INDEX(Lookup!$BG$9:$BG$3000,MATCH($A488,Lookup!$A$9:$A$3000,0)),0)</f>
        <v>0</v>
      </c>
      <c r="E488" s="204">
        <f>IFERROR(INDEX(Lookup!$BF$9:$BF$3000,MATCH($A488,Lookup!$A$9:$A$3000,0)),0)</f>
        <v>0</v>
      </c>
      <c r="F488" s="204">
        <f>IFERROR(INDEX(Lookup!$BE$9:$BE$3000,MATCH($A488,Lookup!$A$9:$A$3000,0)),0)</f>
        <v>0</v>
      </c>
      <c r="G488" s="205"/>
      <c r="H488" s="205"/>
      <c r="I488" s="204">
        <f>IFERROR(INDEX(Lookup!$BJ$9:$BJ$3000,MATCH($A488,Lookup!$A$9:$A$3000,0)),0)</f>
        <v>0</v>
      </c>
      <c r="J488" s="204">
        <f>IFERROR(INDEX(Lookup!$BI$9:$BI$3000,MATCH($A488,Lookup!$A$9:$A$3000,0)),0)</f>
        <v>0</v>
      </c>
      <c r="K488" s="204">
        <f>IFERROR(INDEX(Lookup!$BH$9:$BH$3000,MATCH($A488,Lookup!$A$9:$A$3000,0)),0)</f>
        <v>0</v>
      </c>
      <c r="L488" s="204">
        <f t="shared" si="20"/>
        <v>0</v>
      </c>
      <c r="O488" s="182">
        <f t="shared" si="21"/>
        <v>0</v>
      </c>
    </row>
    <row r="489" spans="1:15" hidden="1" x14ac:dyDescent="0.2">
      <c r="A489" s="182">
        <f>+'09'!A182</f>
        <v>0</v>
      </c>
      <c r="C489" s="182" t="str">
        <f>IFERROR(LEFT(IFERROR(INDEX(Sheet5!$C$2:$C$1300,MATCH($A489,Sheet5!$A$2:$A$1300,0)),"-"),FIND(",",IFERROR(INDEX(Sheet5!$C$2:$C$1300,MATCH($A489,Sheet5!$A$2:$A$1300,0)),"-"),1)-1),IFERROR(INDEX(Sheet5!$C$2:$C$1300,MATCH($A489,Sheet5!$A$2:$A$1300,0)),"-"))</f>
        <v>-</v>
      </c>
      <c r="D489" s="204">
        <f>IFERROR(INDEX(Lookup!$BG$9:$BG$3000,MATCH($A489,Lookup!$A$9:$A$3000,0)),0)</f>
        <v>0</v>
      </c>
      <c r="E489" s="204">
        <f>IFERROR(INDEX(Lookup!$BF$9:$BF$3000,MATCH($A489,Lookup!$A$9:$A$3000,0)),0)</f>
        <v>0</v>
      </c>
      <c r="F489" s="204">
        <f>IFERROR(INDEX(Lookup!$BE$9:$BE$3000,MATCH($A489,Lookup!$A$9:$A$3000,0)),0)</f>
        <v>0</v>
      </c>
      <c r="G489" s="205"/>
      <c r="H489" s="205"/>
      <c r="I489" s="204">
        <f>IFERROR(INDEX(Lookup!$BJ$9:$BJ$3000,MATCH($A489,Lookup!$A$9:$A$3000,0)),0)</f>
        <v>0</v>
      </c>
      <c r="J489" s="204">
        <f>IFERROR(INDEX(Lookup!$BI$9:$BI$3000,MATCH($A489,Lookup!$A$9:$A$3000,0)),0)</f>
        <v>0</v>
      </c>
      <c r="K489" s="204">
        <f>IFERROR(INDEX(Lookup!$BH$9:$BH$3000,MATCH($A489,Lookup!$A$9:$A$3000,0)),0)</f>
        <v>0</v>
      </c>
      <c r="L489" s="204">
        <f t="shared" si="20"/>
        <v>0</v>
      </c>
      <c r="O489" s="182">
        <f t="shared" si="21"/>
        <v>0</v>
      </c>
    </row>
    <row r="490" spans="1:15" hidden="1" x14ac:dyDescent="0.2">
      <c r="A490" s="182">
        <f>+'09'!A183</f>
        <v>0</v>
      </c>
      <c r="C490" s="182" t="str">
        <f>IFERROR(LEFT(IFERROR(INDEX(Sheet5!$C$2:$C$1300,MATCH($A490,Sheet5!$A$2:$A$1300,0)),"-"),FIND(",",IFERROR(INDEX(Sheet5!$C$2:$C$1300,MATCH($A490,Sheet5!$A$2:$A$1300,0)),"-"),1)-1),IFERROR(INDEX(Sheet5!$C$2:$C$1300,MATCH($A490,Sheet5!$A$2:$A$1300,0)),"-"))</f>
        <v>-</v>
      </c>
      <c r="D490" s="204">
        <f>IFERROR(INDEX(Lookup!$BG$9:$BG$3000,MATCH($A490,Lookup!$A$9:$A$3000,0)),0)</f>
        <v>0</v>
      </c>
      <c r="E490" s="204">
        <f>IFERROR(INDEX(Lookup!$BF$9:$BF$3000,MATCH($A490,Lookup!$A$9:$A$3000,0)),0)</f>
        <v>0</v>
      </c>
      <c r="F490" s="204">
        <f>IFERROR(INDEX(Lookup!$BE$9:$BE$3000,MATCH($A490,Lookup!$A$9:$A$3000,0)),0)</f>
        <v>0</v>
      </c>
      <c r="G490" s="205"/>
      <c r="H490" s="205"/>
      <c r="I490" s="204">
        <f>IFERROR(INDEX(Lookup!$BJ$9:$BJ$3000,MATCH($A490,Lookup!$A$9:$A$3000,0)),0)</f>
        <v>0</v>
      </c>
      <c r="J490" s="204">
        <f>IFERROR(INDEX(Lookup!$BI$9:$BI$3000,MATCH($A490,Lookup!$A$9:$A$3000,0)),0)</f>
        <v>0</v>
      </c>
      <c r="K490" s="204">
        <f>IFERROR(INDEX(Lookup!$BH$9:$BH$3000,MATCH($A490,Lookup!$A$9:$A$3000,0)),0)</f>
        <v>0</v>
      </c>
      <c r="L490" s="204">
        <f t="shared" si="20"/>
        <v>0</v>
      </c>
      <c r="O490" s="182">
        <f t="shared" si="21"/>
        <v>0</v>
      </c>
    </row>
    <row r="491" spans="1:15" hidden="1" x14ac:dyDescent="0.2">
      <c r="A491" s="182">
        <f>+'09'!A184</f>
        <v>0</v>
      </c>
      <c r="C491" s="182" t="str">
        <f>IFERROR(LEFT(IFERROR(INDEX(Sheet5!$C$2:$C$1300,MATCH($A491,Sheet5!$A$2:$A$1300,0)),"-"),FIND(",",IFERROR(INDEX(Sheet5!$C$2:$C$1300,MATCH($A491,Sheet5!$A$2:$A$1300,0)),"-"),1)-1),IFERROR(INDEX(Sheet5!$C$2:$C$1300,MATCH($A491,Sheet5!$A$2:$A$1300,0)),"-"))</f>
        <v>-</v>
      </c>
      <c r="D491" s="204">
        <f>IFERROR(INDEX(Lookup!$BG$9:$BG$3000,MATCH($A491,Lookup!$A$9:$A$3000,0)),0)</f>
        <v>0</v>
      </c>
      <c r="E491" s="204">
        <f>IFERROR(INDEX(Lookup!$BF$9:$BF$3000,MATCH($A491,Lookup!$A$9:$A$3000,0)),0)</f>
        <v>0</v>
      </c>
      <c r="F491" s="204">
        <f>IFERROR(INDEX(Lookup!$BE$9:$BE$3000,MATCH($A491,Lookup!$A$9:$A$3000,0)),0)</f>
        <v>0</v>
      </c>
      <c r="G491" s="205"/>
      <c r="H491" s="205"/>
      <c r="I491" s="204">
        <f>IFERROR(INDEX(Lookup!$BJ$9:$BJ$3000,MATCH($A491,Lookup!$A$9:$A$3000,0)),0)</f>
        <v>0</v>
      </c>
      <c r="J491" s="204">
        <f>IFERROR(INDEX(Lookup!$BI$9:$BI$3000,MATCH($A491,Lookup!$A$9:$A$3000,0)),0)</f>
        <v>0</v>
      </c>
      <c r="K491" s="204">
        <f>IFERROR(INDEX(Lookup!$BH$9:$BH$3000,MATCH($A491,Lookup!$A$9:$A$3000,0)),0)</f>
        <v>0</v>
      </c>
      <c r="L491" s="204">
        <f t="shared" si="20"/>
        <v>0</v>
      </c>
      <c r="O491" s="182">
        <f t="shared" si="21"/>
        <v>0</v>
      </c>
    </row>
    <row r="492" spans="1:15" hidden="1" x14ac:dyDescent="0.2">
      <c r="A492" s="182">
        <f>+'09'!A185</f>
        <v>0</v>
      </c>
      <c r="C492" s="182" t="str">
        <f>IFERROR(LEFT(IFERROR(INDEX(Sheet5!$C$2:$C$1300,MATCH($A492,Sheet5!$A$2:$A$1300,0)),"-"),FIND(",",IFERROR(INDEX(Sheet5!$C$2:$C$1300,MATCH($A492,Sheet5!$A$2:$A$1300,0)),"-"),1)-1),IFERROR(INDEX(Sheet5!$C$2:$C$1300,MATCH($A492,Sheet5!$A$2:$A$1300,0)),"-"))</f>
        <v>-</v>
      </c>
      <c r="D492" s="204">
        <f>IFERROR(INDEX(Lookup!$BG$9:$BG$3000,MATCH($A492,Lookup!$A$9:$A$3000,0)),0)</f>
        <v>0</v>
      </c>
      <c r="E492" s="204">
        <f>IFERROR(INDEX(Lookup!$BF$9:$BF$3000,MATCH($A492,Lookup!$A$9:$A$3000,0)),0)</f>
        <v>0</v>
      </c>
      <c r="F492" s="204">
        <f>IFERROR(INDEX(Lookup!$BE$9:$BE$3000,MATCH($A492,Lookup!$A$9:$A$3000,0)),0)</f>
        <v>0</v>
      </c>
      <c r="G492" s="205"/>
      <c r="H492" s="205"/>
      <c r="I492" s="204">
        <f>IFERROR(INDEX(Lookup!$BJ$9:$BJ$3000,MATCH($A492,Lookup!$A$9:$A$3000,0)),0)</f>
        <v>0</v>
      </c>
      <c r="J492" s="204">
        <f>IFERROR(INDEX(Lookup!$BI$9:$BI$3000,MATCH($A492,Lookup!$A$9:$A$3000,0)),0)</f>
        <v>0</v>
      </c>
      <c r="K492" s="204">
        <f>IFERROR(INDEX(Lookup!$BH$9:$BH$3000,MATCH($A492,Lookup!$A$9:$A$3000,0)),0)</f>
        <v>0</v>
      </c>
      <c r="L492" s="204">
        <f t="shared" si="20"/>
        <v>0</v>
      </c>
      <c r="O492" s="182">
        <f t="shared" si="21"/>
        <v>0</v>
      </c>
    </row>
    <row r="493" spans="1:15" hidden="1" x14ac:dyDescent="0.2">
      <c r="A493" s="182">
        <f>+'09'!A186</f>
        <v>0</v>
      </c>
      <c r="C493" s="182" t="str">
        <f>IFERROR(LEFT(IFERROR(INDEX(Sheet5!$C$2:$C$1300,MATCH($A493,Sheet5!$A$2:$A$1300,0)),"-"),FIND(",",IFERROR(INDEX(Sheet5!$C$2:$C$1300,MATCH($A493,Sheet5!$A$2:$A$1300,0)),"-"),1)-1),IFERROR(INDEX(Sheet5!$C$2:$C$1300,MATCH($A493,Sheet5!$A$2:$A$1300,0)),"-"))</f>
        <v>-</v>
      </c>
      <c r="D493" s="204">
        <f>IFERROR(INDEX(Lookup!$BG$9:$BG$3000,MATCH($A493,Lookup!$A$9:$A$3000,0)),0)</f>
        <v>0</v>
      </c>
      <c r="E493" s="204">
        <f>IFERROR(INDEX(Lookup!$BF$9:$BF$3000,MATCH($A493,Lookup!$A$9:$A$3000,0)),0)</f>
        <v>0</v>
      </c>
      <c r="F493" s="204">
        <f>IFERROR(INDEX(Lookup!$BE$9:$BE$3000,MATCH($A493,Lookup!$A$9:$A$3000,0)),0)</f>
        <v>0</v>
      </c>
      <c r="G493" s="205"/>
      <c r="H493" s="205"/>
      <c r="I493" s="204">
        <f>IFERROR(INDEX(Lookup!$BJ$9:$BJ$3000,MATCH($A493,Lookup!$A$9:$A$3000,0)),0)</f>
        <v>0</v>
      </c>
      <c r="J493" s="204">
        <f>IFERROR(INDEX(Lookup!$BI$9:$BI$3000,MATCH($A493,Lookup!$A$9:$A$3000,0)),0)</f>
        <v>0</v>
      </c>
      <c r="K493" s="204">
        <f>IFERROR(INDEX(Lookup!$BH$9:$BH$3000,MATCH($A493,Lookup!$A$9:$A$3000,0)),0)</f>
        <v>0</v>
      </c>
      <c r="L493" s="204">
        <f t="shared" si="20"/>
        <v>0</v>
      </c>
      <c r="O493" s="182">
        <f t="shared" si="21"/>
        <v>0</v>
      </c>
    </row>
    <row r="494" spans="1:15" hidden="1" x14ac:dyDescent="0.2">
      <c r="A494" s="182">
        <f>+'09'!A187</f>
        <v>0</v>
      </c>
      <c r="C494" s="182" t="str">
        <f>IFERROR(LEFT(IFERROR(INDEX(Sheet5!$C$2:$C$1300,MATCH($A494,Sheet5!$A$2:$A$1300,0)),"-"),FIND(",",IFERROR(INDEX(Sheet5!$C$2:$C$1300,MATCH($A494,Sheet5!$A$2:$A$1300,0)),"-"),1)-1),IFERROR(INDEX(Sheet5!$C$2:$C$1300,MATCH($A494,Sheet5!$A$2:$A$1300,0)),"-"))</f>
        <v>-</v>
      </c>
      <c r="D494" s="204">
        <f>IFERROR(INDEX(Lookup!$BG$9:$BG$3000,MATCH($A494,Lookup!$A$9:$A$3000,0)),0)</f>
        <v>0</v>
      </c>
      <c r="E494" s="204">
        <f>IFERROR(INDEX(Lookup!$BF$9:$BF$3000,MATCH($A494,Lookup!$A$9:$A$3000,0)),0)</f>
        <v>0</v>
      </c>
      <c r="F494" s="204">
        <f>IFERROR(INDEX(Lookup!$BE$9:$BE$3000,MATCH($A494,Lookup!$A$9:$A$3000,0)),0)</f>
        <v>0</v>
      </c>
      <c r="G494" s="205"/>
      <c r="H494" s="205"/>
      <c r="I494" s="204">
        <f>IFERROR(INDEX(Lookup!$BJ$9:$BJ$3000,MATCH($A494,Lookup!$A$9:$A$3000,0)),0)</f>
        <v>0</v>
      </c>
      <c r="J494" s="204">
        <f>IFERROR(INDEX(Lookup!$BI$9:$BI$3000,MATCH($A494,Lookup!$A$9:$A$3000,0)),0)</f>
        <v>0</v>
      </c>
      <c r="K494" s="204">
        <f>IFERROR(INDEX(Lookup!$BH$9:$BH$3000,MATCH($A494,Lookup!$A$9:$A$3000,0)),0)</f>
        <v>0</v>
      </c>
      <c r="L494" s="204">
        <f t="shared" si="20"/>
        <v>0</v>
      </c>
      <c r="O494" s="182">
        <f t="shared" si="21"/>
        <v>0</v>
      </c>
    </row>
    <row r="495" spans="1:15" hidden="1" x14ac:dyDescent="0.2">
      <c r="A495" s="182">
        <f>+'09'!A188</f>
        <v>0</v>
      </c>
      <c r="C495" s="182" t="str">
        <f>IFERROR(LEFT(IFERROR(INDEX(Sheet5!$C$2:$C$1300,MATCH($A495,Sheet5!$A$2:$A$1300,0)),"-"),FIND(",",IFERROR(INDEX(Sheet5!$C$2:$C$1300,MATCH($A495,Sheet5!$A$2:$A$1300,0)),"-"),1)-1),IFERROR(INDEX(Sheet5!$C$2:$C$1300,MATCH($A495,Sheet5!$A$2:$A$1300,0)),"-"))</f>
        <v>-</v>
      </c>
      <c r="D495" s="204">
        <f>IFERROR(INDEX(Lookup!$BG$9:$BG$3000,MATCH($A495,Lookup!$A$9:$A$3000,0)),0)</f>
        <v>0</v>
      </c>
      <c r="E495" s="204">
        <f>IFERROR(INDEX(Lookup!$BF$9:$BF$3000,MATCH($A495,Lookup!$A$9:$A$3000,0)),0)</f>
        <v>0</v>
      </c>
      <c r="F495" s="204">
        <f>IFERROR(INDEX(Lookup!$BE$9:$BE$3000,MATCH($A495,Lookup!$A$9:$A$3000,0)),0)</f>
        <v>0</v>
      </c>
      <c r="G495" s="205"/>
      <c r="H495" s="205"/>
      <c r="I495" s="204">
        <f>IFERROR(INDEX(Lookup!$BJ$9:$BJ$3000,MATCH($A495,Lookup!$A$9:$A$3000,0)),0)</f>
        <v>0</v>
      </c>
      <c r="J495" s="204">
        <f>IFERROR(INDEX(Lookup!$BI$9:$BI$3000,MATCH($A495,Lookup!$A$9:$A$3000,0)),0)</f>
        <v>0</v>
      </c>
      <c r="K495" s="204">
        <f>IFERROR(INDEX(Lookup!$BH$9:$BH$3000,MATCH($A495,Lookup!$A$9:$A$3000,0)),0)</f>
        <v>0</v>
      </c>
      <c r="L495" s="204">
        <f t="shared" si="20"/>
        <v>0</v>
      </c>
      <c r="O495" s="182">
        <f t="shared" si="21"/>
        <v>0</v>
      </c>
    </row>
    <row r="496" spans="1:15" hidden="1" x14ac:dyDescent="0.2">
      <c r="A496" s="182">
        <f>+'09'!A189</f>
        <v>0</v>
      </c>
      <c r="C496" s="182" t="str">
        <f>IFERROR(LEFT(IFERROR(INDEX(Sheet5!$C$2:$C$1300,MATCH($A496,Sheet5!$A$2:$A$1300,0)),"-"),FIND(",",IFERROR(INDEX(Sheet5!$C$2:$C$1300,MATCH($A496,Sheet5!$A$2:$A$1300,0)),"-"),1)-1),IFERROR(INDEX(Sheet5!$C$2:$C$1300,MATCH($A496,Sheet5!$A$2:$A$1300,0)),"-"))</f>
        <v>-</v>
      </c>
      <c r="D496" s="204">
        <f>IFERROR(INDEX(Lookup!$BG$9:$BG$3000,MATCH($A496,Lookup!$A$9:$A$3000,0)),0)</f>
        <v>0</v>
      </c>
      <c r="E496" s="204">
        <f>IFERROR(INDEX(Lookup!$BF$9:$BF$3000,MATCH($A496,Lookup!$A$9:$A$3000,0)),0)</f>
        <v>0</v>
      </c>
      <c r="F496" s="204">
        <f>IFERROR(INDEX(Lookup!$BE$9:$BE$3000,MATCH($A496,Lookup!$A$9:$A$3000,0)),0)</f>
        <v>0</v>
      </c>
      <c r="G496" s="205"/>
      <c r="H496" s="205"/>
      <c r="I496" s="204">
        <f>IFERROR(INDEX(Lookup!$BJ$9:$BJ$3000,MATCH($A496,Lookup!$A$9:$A$3000,0)),0)</f>
        <v>0</v>
      </c>
      <c r="J496" s="204">
        <f>IFERROR(INDEX(Lookup!$BI$9:$BI$3000,MATCH($A496,Lookup!$A$9:$A$3000,0)),0)</f>
        <v>0</v>
      </c>
      <c r="K496" s="204">
        <f>IFERROR(INDEX(Lookup!$BH$9:$BH$3000,MATCH($A496,Lookup!$A$9:$A$3000,0)),0)</f>
        <v>0</v>
      </c>
      <c r="L496" s="204">
        <f t="shared" si="20"/>
        <v>0</v>
      </c>
      <c r="O496" s="182">
        <f t="shared" si="21"/>
        <v>0</v>
      </c>
    </row>
    <row r="497" spans="1:15" hidden="1" x14ac:dyDescent="0.2">
      <c r="A497" s="182">
        <f>+'09'!A190</f>
        <v>0</v>
      </c>
      <c r="C497" s="182" t="str">
        <f>IFERROR(LEFT(IFERROR(INDEX(Sheet5!$C$2:$C$1300,MATCH($A497,Sheet5!$A$2:$A$1300,0)),"-"),FIND(",",IFERROR(INDEX(Sheet5!$C$2:$C$1300,MATCH($A497,Sheet5!$A$2:$A$1300,0)),"-"),1)-1),IFERROR(INDEX(Sheet5!$C$2:$C$1300,MATCH($A497,Sheet5!$A$2:$A$1300,0)),"-"))</f>
        <v>-</v>
      </c>
      <c r="D497" s="204">
        <f>IFERROR(INDEX(Lookup!$BG$9:$BG$3000,MATCH($A497,Lookup!$A$9:$A$3000,0)),0)</f>
        <v>0</v>
      </c>
      <c r="E497" s="204">
        <f>IFERROR(INDEX(Lookup!$BF$9:$BF$3000,MATCH($A497,Lookup!$A$9:$A$3000,0)),0)</f>
        <v>0</v>
      </c>
      <c r="F497" s="204">
        <f>IFERROR(INDEX(Lookup!$BE$9:$BE$3000,MATCH($A497,Lookup!$A$9:$A$3000,0)),0)</f>
        <v>0</v>
      </c>
      <c r="G497" s="205"/>
      <c r="H497" s="205"/>
      <c r="I497" s="204">
        <f>IFERROR(INDEX(Lookup!$BJ$9:$BJ$3000,MATCH($A497,Lookup!$A$9:$A$3000,0)),0)</f>
        <v>0</v>
      </c>
      <c r="J497" s="204">
        <f>IFERROR(INDEX(Lookup!$BI$9:$BI$3000,MATCH($A497,Lookup!$A$9:$A$3000,0)),0)</f>
        <v>0</v>
      </c>
      <c r="K497" s="204">
        <f>IFERROR(INDEX(Lookup!$BH$9:$BH$3000,MATCH($A497,Lookup!$A$9:$A$3000,0)),0)</f>
        <v>0</v>
      </c>
      <c r="L497" s="204">
        <f t="shared" si="20"/>
        <v>0</v>
      </c>
      <c r="O497" s="182">
        <f t="shared" si="21"/>
        <v>0</v>
      </c>
    </row>
    <row r="498" spans="1:15" hidden="1" x14ac:dyDescent="0.2">
      <c r="A498" s="182">
        <f>+'09'!A191</f>
        <v>0</v>
      </c>
      <c r="C498" s="182" t="str">
        <f>IFERROR(LEFT(IFERROR(INDEX(Sheet5!$C$2:$C$1300,MATCH($A498,Sheet5!$A$2:$A$1300,0)),"-"),FIND(",",IFERROR(INDEX(Sheet5!$C$2:$C$1300,MATCH($A498,Sheet5!$A$2:$A$1300,0)),"-"),1)-1),IFERROR(INDEX(Sheet5!$C$2:$C$1300,MATCH($A498,Sheet5!$A$2:$A$1300,0)),"-"))</f>
        <v>-</v>
      </c>
      <c r="D498" s="204">
        <f>IFERROR(INDEX(Lookup!$BG$9:$BG$3000,MATCH($A498,Lookup!$A$9:$A$3000,0)),0)</f>
        <v>0</v>
      </c>
      <c r="E498" s="204">
        <f>IFERROR(INDEX(Lookup!$BF$9:$BF$3000,MATCH($A498,Lookup!$A$9:$A$3000,0)),0)</f>
        <v>0</v>
      </c>
      <c r="F498" s="204">
        <f>IFERROR(INDEX(Lookup!$BE$9:$BE$3000,MATCH($A498,Lookup!$A$9:$A$3000,0)),0)</f>
        <v>0</v>
      </c>
      <c r="G498" s="205"/>
      <c r="H498" s="205"/>
      <c r="I498" s="204">
        <f>IFERROR(INDEX(Lookup!$BJ$9:$BJ$3000,MATCH($A498,Lookup!$A$9:$A$3000,0)),0)</f>
        <v>0</v>
      </c>
      <c r="J498" s="204">
        <f>IFERROR(INDEX(Lookup!$BI$9:$BI$3000,MATCH($A498,Lookup!$A$9:$A$3000,0)),0)</f>
        <v>0</v>
      </c>
      <c r="K498" s="204">
        <f>IFERROR(INDEX(Lookup!$BH$9:$BH$3000,MATCH($A498,Lookup!$A$9:$A$3000,0)),0)</f>
        <v>0</v>
      </c>
      <c r="L498" s="204">
        <f t="shared" si="20"/>
        <v>0</v>
      </c>
      <c r="O498" s="182">
        <f t="shared" si="21"/>
        <v>0</v>
      </c>
    </row>
    <row r="499" spans="1:15" hidden="1" x14ac:dyDescent="0.2">
      <c r="A499" s="182">
        <f>+'09'!A192</f>
        <v>0</v>
      </c>
      <c r="C499" s="182" t="str">
        <f>IFERROR(LEFT(IFERROR(INDEX(Sheet5!$C$2:$C$1300,MATCH($A499,Sheet5!$A$2:$A$1300,0)),"-"),FIND(",",IFERROR(INDEX(Sheet5!$C$2:$C$1300,MATCH($A499,Sheet5!$A$2:$A$1300,0)),"-"),1)-1),IFERROR(INDEX(Sheet5!$C$2:$C$1300,MATCH($A499,Sheet5!$A$2:$A$1300,0)),"-"))</f>
        <v>-</v>
      </c>
      <c r="D499" s="204">
        <f>IFERROR(INDEX(Lookup!$BG$9:$BG$3000,MATCH($A499,Lookup!$A$9:$A$3000,0)),0)</f>
        <v>0</v>
      </c>
      <c r="E499" s="204">
        <f>IFERROR(INDEX(Lookup!$BF$9:$BF$3000,MATCH($A499,Lookup!$A$9:$A$3000,0)),0)</f>
        <v>0</v>
      </c>
      <c r="F499" s="204">
        <f>IFERROR(INDEX(Lookup!$BE$9:$BE$3000,MATCH($A499,Lookup!$A$9:$A$3000,0)),0)</f>
        <v>0</v>
      </c>
      <c r="G499" s="205"/>
      <c r="H499" s="205"/>
      <c r="I499" s="204">
        <f>IFERROR(INDEX(Lookup!$BJ$9:$BJ$3000,MATCH($A499,Lookup!$A$9:$A$3000,0)),0)</f>
        <v>0</v>
      </c>
      <c r="J499" s="204">
        <f>IFERROR(INDEX(Lookup!$BI$9:$BI$3000,MATCH($A499,Lookup!$A$9:$A$3000,0)),0)</f>
        <v>0</v>
      </c>
      <c r="K499" s="204">
        <f>IFERROR(INDEX(Lookup!$BH$9:$BH$3000,MATCH($A499,Lookup!$A$9:$A$3000,0)),0)</f>
        <v>0</v>
      </c>
      <c r="L499" s="204">
        <f t="shared" si="20"/>
        <v>0</v>
      </c>
      <c r="O499" s="182">
        <f t="shared" si="21"/>
        <v>0</v>
      </c>
    </row>
    <row r="500" spans="1:15" hidden="1" x14ac:dyDescent="0.2">
      <c r="A500" s="182">
        <f>+'09'!A193</f>
        <v>0</v>
      </c>
      <c r="C500" s="182" t="str">
        <f>IFERROR(LEFT(IFERROR(INDEX(Sheet5!$C$2:$C$1300,MATCH($A500,Sheet5!$A$2:$A$1300,0)),"-"),FIND(",",IFERROR(INDEX(Sheet5!$C$2:$C$1300,MATCH($A500,Sheet5!$A$2:$A$1300,0)),"-"),1)-1),IFERROR(INDEX(Sheet5!$C$2:$C$1300,MATCH($A500,Sheet5!$A$2:$A$1300,0)),"-"))</f>
        <v>-</v>
      </c>
      <c r="D500" s="204">
        <f>IFERROR(INDEX(Lookup!$BG$9:$BG$3000,MATCH($A500,Lookup!$A$9:$A$3000,0)),0)</f>
        <v>0</v>
      </c>
      <c r="E500" s="204">
        <f>IFERROR(INDEX(Lookup!$BF$9:$BF$3000,MATCH($A500,Lookup!$A$9:$A$3000,0)),0)</f>
        <v>0</v>
      </c>
      <c r="F500" s="204">
        <f>IFERROR(INDEX(Lookup!$BE$9:$BE$3000,MATCH($A500,Lookup!$A$9:$A$3000,0)),0)</f>
        <v>0</v>
      </c>
      <c r="G500" s="205"/>
      <c r="H500" s="205"/>
      <c r="I500" s="204">
        <f>IFERROR(INDEX(Lookup!$BJ$9:$BJ$3000,MATCH($A500,Lookup!$A$9:$A$3000,0)),0)</f>
        <v>0</v>
      </c>
      <c r="J500" s="204">
        <f>IFERROR(INDEX(Lookup!$BI$9:$BI$3000,MATCH($A500,Lookup!$A$9:$A$3000,0)),0)</f>
        <v>0</v>
      </c>
      <c r="K500" s="204">
        <f>IFERROR(INDEX(Lookup!$BH$9:$BH$3000,MATCH($A500,Lookup!$A$9:$A$3000,0)),0)</f>
        <v>0</v>
      </c>
      <c r="L500" s="204">
        <f t="shared" si="20"/>
        <v>0</v>
      </c>
      <c r="O500" s="182">
        <f t="shared" si="21"/>
        <v>0</v>
      </c>
    </row>
    <row r="501" spans="1:15" hidden="1" x14ac:dyDescent="0.2">
      <c r="A501" s="182">
        <f>+'09'!A194</f>
        <v>0</v>
      </c>
      <c r="C501" s="182" t="str">
        <f>IFERROR(LEFT(IFERROR(INDEX(Sheet5!$C$2:$C$1300,MATCH($A501,Sheet5!$A$2:$A$1300,0)),"-"),FIND(",",IFERROR(INDEX(Sheet5!$C$2:$C$1300,MATCH($A501,Sheet5!$A$2:$A$1300,0)),"-"),1)-1),IFERROR(INDEX(Sheet5!$C$2:$C$1300,MATCH($A501,Sheet5!$A$2:$A$1300,0)),"-"))</f>
        <v>-</v>
      </c>
      <c r="D501" s="204">
        <f>IFERROR(INDEX(Lookup!$BG$9:$BG$3000,MATCH($A501,Lookup!$A$9:$A$3000,0)),0)</f>
        <v>0</v>
      </c>
      <c r="E501" s="204">
        <f>IFERROR(INDEX(Lookup!$BF$9:$BF$3000,MATCH($A501,Lookup!$A$9:$A$3000,0)),0)</f>
        <v>0</v>
      </c>
      <c r="F501" s="204">
        <f>IFERROR(INDEX(Lookup!$BE$9:$BE$3000,MATCH($A501,Lookup!$A$9:$A$3000,0)),0)</f>
        <v>0</v>
      </c>
      <c r="G501" s="205"/>
      <c r="H501" s="205"/>
      <c r="I501" s="204">
        <f>IFERROR(INDEX(Lookup!$BJ$9:$BJ$3000,MATCH($A501,Lookup!$A$9:$A$3000,0)),0)</f>
        <v>0</v>
      </c>
      <c r="J501" s="204">
        <f>IFERROR(INDEX(Lookup!$BI$9:$BI$3000,MATCH($A501,Lookup!$A$9:$A$3000,0)),0)</f>
        <v>0</v>
      </c>
      <c r="K501" s="204">
        <f>IFERROR(INDEX(Lookup!$BH$9:$BH$3000,MATCH($A501,Lookup!$A$9:$A$3000,0)),0)</f>
        <v>0</v>
      </c>
      <c r="L501" s="204">
        <f t="shared" ref="L501:L564" si="22">K501-J501</f>
        <v>0</v>
      </c>
      <c r="O501" s="182">
        <f t="shared" ref="O501:O564" si="23">+IF(A501&gt;0,1,0)</f>
        <v>0</v>
      </c>
    </row>
    <row r="502" spans="1:15" hidden="1" x14ac:dyDescent="0.2">
      <c r="A502" s="182">
        <f>+'09'!A195</f>
        <v>0</v>
      </c>
      <c r="C502" s="182" t="str">
        <f>IFERROR(LEFT(IFERROR(INDEX(Sheet5!$C$2:$C$1300,MATCH($A502,Sheet5!$A$2:$A$1300,0)),"-"),FIND(",",IFERROR(INDEX(Sheet5!$C$2:$C$1300,MATCH($A502,Sheet5!$A$2:$A$1300,0)),"-"),1)-1),IFERROR(INDEX(Sheet5!$C$2:$C$1300,MATCH($A502,Sheet5!$A$2:$A$1300,0)),"-"))</f>
        <v>-</v>
      </c>
      <c r="D502" s="204">
        <f>IFERROR(INDEX(Lookup!$BG$9:$BG$3000,MATCH($A502,Lookup!$A$9:$A$3000,0)),0)</f>
        <v>0</v>
      </c>
      <c r="E502" s="204">
        <f>IFERROR(INDEX(Lookup!$BF$9:$BF$3000,MATCH($A502,Lookup!$A$9:$A$3000,0)),0)</f>
        <v>0</v>
      </c>
      <c r="F502" s="204">
        <f>IFERROR(INDEX(Lookup!$BE$9:$BE$3000,MATCH($A502,Lookup!$A$9:$A$3000,0)),0)</f>
        <v>0</v>
      </c>
      <c r="G502" s="205"/>
      <c r="H502" s="205"/>
      <c r="I502" s="204">
        <f>IFERROR(INDEX(Lookup!$BJ$9:$BJ$3000,MATCH($A502,Lookup!$A$9:$A$3000,0)),0)</f>
        <v>0</v>
      </c>
      <c r="J502" s="204">
        <f>IFERROR(INDEX(Lookup!$BI$9:$BI$3000,MATCH($A502,Lookup!$A$9:$A$3000,0)),0)</f>
        <v>0</v>
      </c>
      <c r="K502" s="204">
        <f>IFERROR(INDEX(Lookup!$BH$9:$BH$3000,MATCH($A502,Lookup!$A$9:$A$3000,0)),0)</f>
        <v>0</v>
      </c>
      <c r="L502" s="204">
        <f t="shared" si="22"/>
        <v>0</v>
      </c>
      <c r="O502" s="182">
        <f t="shared" si="23"/>
        <v>0</v>
      </c>
    </row>
    <row r="503" spans="1:15" hidden="1" x14ac:dyDescent="0.2">
      <c r="A503" s="182">
        <f>+'09'!A196</f>
        <v>0</v>
      </c>
      <c r="C503" s="182" t="str">
        <f>IFERROR(LEFT(IFERROR(INDEX(Sheet5!$C$2:$C$1300,MATCH($A503,Sheet5!$A$2:$A$1300,0)),"-"),FIND(",",IFERROR(INDEX(Sheet5!$C$2:$C$1300,MATCH($A503,Sheet5!$A$2:$A$1300,0)),"-"),1)-1),IFERROR(INDEX(Sheet5!$C$2:$C$1300,MATCH($A503,Sheet5!$A$2:$A$1300,0)),"-"))</f>
        <v>-</v>
      </c>
      <c r="D503" s="204">
        <f>IFERROR(INDEX(Lookup!$BG$9:$BG$3000,MATCH($A503,Lookup!$A$9:$A$3000,0)),0)</f>
        <v>0</v>
      </c>
      <c r="E503" s="204">
        <f>IFERROR(INDEX(Lookup!$BF$9:$BF$3000,MATCH($A503,Lookup!$A$9:$A$3000,0)),0)</f>
        <v>0</v>
      </c>
      <c r="F503" s="204">
        <f>IFERROR(INDEX(Lookup!$BE$9:$BE$3000,MATCH($A503,Lookup!$A$9:$A$3000,0)),0)</f>
        <v>0</v>
      </c>
      <c r="G503" s="205"/>
      <c r="H503" s="205"/>
      <c r="I503" s="204">
        <f>IFERROR(INDEX(Lookup!$BJ$9:$BJ$3000,MATCH($A503,Lookup!$A$9:$A$3000,0)),0)</f>
        <v>0</v>
      </c>
      <c r="J503" s="204">
        <f>IFERROR(INDEX(Lookup!$BI$9:$BI$3000,MATCH($A503,Lookup!$A$9:$A$3000,0)),0)</f>
        <v>0</v>
      </c>
      <c r="K503" s="204">
        <f>IFERROR(INDEX(Lookup!$BH$9:$BH$3000,MATCH($A503,Lookup!$A$9:$A$3000,0)),0)</f>
        <v>0</v>
      </c>
      <c r="L503" s="204">
        <f t="shared" si="22"/>
        <v>0</v>
      </c>
      <c r="O503" s="182">
        <f t="shared" si="23"/>
        <v>0</v>
      </c>
    </row>
    <row r="504" spans="1:15" hidden="1" x14ac:dyDescent="0.2">
      <c r="A504" s="182">
        <f>+'09'!A197</f>
        <v>0</v>
      </c>
      <c r="C504" s="182" t="str">
        <f>IFERROR(LEFT(IFERROR(INDEX(Sheet5!$C$2:$C$1300,MATCH($A504,Sheet5!$A$2:$A$1300,0)),"-"),FIND(",",IFERROR(INDEX(Sheet5!$C$2:$C$1300,MATCH($A504,Sheet5!$A$2:$A$1300,0)),"-"),1)-1),IFERROR(INDEX(Sheet5!$C$2:$C$1300,MATCH($A504,Sheet5!$A$2:$A$1300,0)),"-"))</f>
        <v>-</v>
      </c>
      <c r="D504" s="204">
        <f>IFERROR(INDEX(Lookup!$BG$9:$BG$3000,MATCH($A504,Lookup!$A$9:$A$3000,0)),0)</f>
        <v>0</v>
      </c>
      <c r="E504" s="204">
        <f>IFERROR(INDEX(Lookup!$BF$9:$BF$3000,MATCH($A504,Lookup!$A$9:$A$3000,0)),0)</f>
        <v>0</v>
      </c>
      <c r="F504" s="204">
        <f>IFERROR(INDEX(Lookup!$BE$9:$BE$3000,MATCH($A504,Lookup!$A$9:$A$3000,0)),0)</f>
        <v>0</v>
      </c>
      <c r="G504" s="205"/>
      <c r="H504" s="205"/>
      <c r="I504" s="204">
        <f>IFERROR(INDEX(Lookup!$BJ$9:$BJ$3000,MATCH($A504,Lookup!$A$9:$A$3000,0)),0)</f>
        <v>0</v>
      </c>
      <c r="J504" s="204">
        <f>IFERROR(INDEX(Lookup!$BI$9:$BI$3000,MATCH($A504,Lookup!$A$9:$A$3000,0)),0)</f>
        <v>0</v>
      </c>
      <c r="K504" s="204">
        <f>IFERROR(INDEX(Lookup!$BH$9:$BH$3000,MATCH($A504,Lookup!$A$9:$A$3000,0)),0)</f>
        <v>0</v>
      </c>
      <c r="L504" s="204">
        <f t="shared" si="22"/>
        <v>0</v>
      </c>
      <c r="O504" s="182">
        <f t="shared" si="23"/>
        <v>0</v>
      </c>
    </row>
    <row r="505" spans="1:15" hidden="1" x14ac:dyDescent="0.2">
      <c r="A505" s="182">
        <f>+'09'!A198</f>
        <v>0</v>
      </c>
      <c r="C505" s="182" t="str">
        <f>IFERROR(LEFT(IFERROR(INDEX(Sheet5!$C$2:$C$1300,MATCH($A505,Sheet5!$A$2:$A$1300,0)),"-"),FIND(",",IFERROR(INDEX(Sheet5!$C$2:$C$1300,MATCH($A505,Sheet5!$A$2:$A$1300,0)),"-"),1)-1),IFERROR(INDEX(Sheet5!$C$2:$C$1300,MATCH($A505,Sheet5!$A$2:$A$1300,0)),"-"))</f>
        <v>-</v>
      </c>
      <c r="D505" s="204">
        <f>IFERROR(INDEX(Lookup!$BG$9:$BG$3000,MATCH($A505,Lookup!$A$9:$A$3000,0)),0)</f>
        <v>0</v>
      </c>
      <c r="E505" s="204">
        <f>IFERROR(INDEX(Lookup!$BF$9:$BF$3000,MATCH($A505,Lookup!$A$9:$A$3000,0)),0)</f>
        <v>0</v>
      </c>
      <c r="F505" s="204">
        <f>IFERROR(INDEX(Lookup!$BE$9:$BE$3000,MATCH($A505,Lookup!$A$9:$A$3000,0)),0)</f>
        <v>0</v>
      </c>
      <c r="G505" s="205"/>
      <c r="H505" s="205"/>
      <c r="I505" s="204">
        <f>IFERROR(INDEX(Lookup!$BJ$9:$BJ$3000,MATCH($A505,Lookup!$A$9:$A$3000,0)),0)</f>
        <v>0</v>
      </c>
      <c r="J505" s="204">
        <f>IFERROR(INDEX(Lookup!$BI$9:$BI$3000,MATCH($A505,Lookup!$A$9:$A$3000,0)),0)</f>
        <v>0</v>
      </c>
      <c r="K505" s="204">
        <f>IFERROR(INDEX(Lookup!$BH$9:$BH$3000,MATCH($A505,Lookup!$A$9:$A$3000,0)),0)</f>
        <v>0</v>
      </c>
      <c r="L505" s="204">
        <f t="shared" si="22"/>
        <v>0</v>
      </c>
      <c r="O505" s="182">
        <f t="shared" si="23"/>
        <v>0</v>
      </c>
    </row>
    <row r="506" spans="1:15" hidden="1" x14ac:dyDescent="0.2">
      <c r="A506" s="182">
        <f>+'09'!A199</f>
        <v>0</v>
      </c>
      <c r="C506" s="182" t="str">
        <f>IFERROR(LEFT(IFERROR(INDEX(Sheet5!$C$2:$C$1300,MATCH($A506,Sheet5!$A$2:$A$1300,0)),"-"),FIND(",",IFERROR(INDEX(Sheet5!$C$2:$C$1300,MATCH($A506,Sheet5!$A$2:$A$1300,0)),"-"),1)-1),IFERROR(INDEX(Sheet5!$C$2:$C$1300,MATCH($A506,Sheet5!$A$2:$A$1300,0)),"-"))</f>
        <v>-</v>
      </c>
      <c r="D506" s="204">
        <f>IFERROR(INDEX(Lookup!$BG$9:$BG$3000,MATCH($A506,Lookup!$A$9:$A$3000,0)),0)</f>
        <v>0</v>
      </c>
      <c r="E506" s="204">
        <f>IFERROR(INDEX(Lookup!$BF$9:$BF$3000,MATCH($A506,Lookup!$A$9:$A$3000,0)),0)</f>
        <v>0</v>
      </c>
      <c r="F506" s="204">
        <f>IFERROR(INDEX(Lookup!$BE$9:$BE$3000,MATCH($A506,Lookup!$A$9:$A$3000,0)),0)</f>
        <v>0</v>
      </c>
      <c r="G506" s="205"/>
      <c r="H506" s="205"/>
      <c r="I506" s="204">
        <f>IFERROR(INDEX(Lookup!$BJ$9:$BJ$3000,MATCH($A506,Lookup!$A$9:$A$3000,0)),0)</f>
        <v>0</v>
      </c>
      <c r="J506" s="204">
        <f>IFERROR(INDEX(Lookup!$BI$9:$BI$3000,MATCH($A506,Lookup!$A$9:$A$3000,0)),0)</f>
        <v>0</v>
      </c>
      <c r="K506" s="204">
        <f>IFERROR(INDEX(Lookup!$BH$9:$BH$3000,MATCH($A506,Lookup!$A$9:$A$3000,0)),0)</f>
        <v>0</v>
      </c>
      <c r="L506" s="204">
        <f t="shared" si="22"/>
        <v>0</v>
      </c>
      <c r="O506" s="182">
        <f t="shared" si="23"/>
        <v>0</v>
      </c>
    </row>
    <row r="507" spans="1:15" hidden="1" x14ac:dyDescent="0.2">
      <c r="A507" s="182">
        <f>+'09'!A200</f>
        <v>0</v>
      </c>
      <c r="C507" s="182" t="str">
        <f>IFERROR(LEFT(IFERROR(INDEX(Sheet5!$C$2:$C$1300,MATCH($A507,Sheet5!$A$2:$A$1300,0)),"-"),FIND(",",IFERROR(INDEX(Sheet5!$C$2:$C$1300,MATCH($A507,Sheet5!$A$2:$A$1300,0)),"-"),1)-1),IFERROR(INDEX(Sheet5!$C$2:$C$1300,MATCH($A507,Sheet5!$A$2:$A$1300,0)),"-"))</f>
        <v>-</v>
      </c>
      <c r="D507" s="204">
        <f>IFERROR(INDEX(Lookup!$BG$9:$BG$3000,MATCH($A507,Lookup!$A$9:$A$3000,0)),0)</f>
        <v>0</v>
      </c>
      <c r="E507" s="204">
        <f>IFERROR(INDEX(Lookup!$BF$9:$BF$3000,MATCH($A507,Lookup!$A$9:$A$3000,0)),0)</f>
        <v>0</v>
      </c>
      <c r="F507" s="204">
        <f>IFERROR(INDEX(Lookup!$BE$9:$BE$3000,MATCH($A507,Lookup!$A$9:$A$3000,0)),0)</f>
        <v>0</v>
      </c>
      <c r="G507" s="205"/>
      <c r="H507" s="205"/>
      <c r="I507" s="204">
        <f>IFERROR(INDEX(Lookup!$BJ$9:$BJ$3000,MATCH($A507,Lookup!$A$9:$A$3000,0)),0)</f>
        <v>0</v>
      </c>
      <c r="J507" s="204">
        <f>IFERROR(INDEX(Lookup!$BI$9:$BI$3000,MATCH($A507,Lookup!$A$9:$A$3000,0)),0)</f>
        <v>0</v>
      </c>
      <c r="K507" s="204">
        <f>IFERROR(INDEX(Lookup!$BH$9:$BH$3000,MATCH($A507,Lookup!$A$9:$A$3000,0)),0)</f>
        <v>0</v>
      </c>
      <c r="L507" s="204">
        <f t="shared" si="22"/>
        <v>0</v>
      </c>
      <c r="O507" s="182">
        <f t="shared" si="23"/>
        <v>0</v>
      </c>
    </row>
    <row r="508" spans="1:15" hidden="1" x14ac:dyDescent="0.2">
      <c r="A508" s="182">
        <f>+'09'!A201</f>
        <v>0</v>
      </c>
      <c r="C508" s="182" t="str">
        <f>IFERROR(LEFT(IFERROR(INDEX(Sheet5!$C$2:$C$1300,MATCH($A508,Sheet5!$A$2:$A$1300,0)),"-"),FIND(",",IFERROR(INDEX(Sheet5!$C$2:$C$1300,MATCH($A508,Sheet5!$A$2:$A$1300,0)),"-"),1)-1),IFERROR(INDEX(Sheet5!$C$2:$C$1300,MATCH($A508,Sheet5!$A$2:$A$1300,0)),"-"))</f>
        <v>-</v>
      </c>
      <c r="D508" s="204">
        <f>IFERROR(INDEX(Lookup!$BG$9:$BG$3000,MATCH($A508,Lookup!$A$9:$A$3000,0)),0)</f>
        <v>0</v>
      </c>
      <c r="E508" s="204">
        <f>IFERROR(INDEX(Lookup!$BF$9:$BF$3000,MATCH($A508,Lookup!$A$9:$A$3000,0)),0)</f>
        <v>0</v>
      </c>
      <c r="F508" s="204">
        <f>IFERROR(INDEX(Lookup!$BE$9:$BE$3000,MATCH($A508,Lookup!$A$9:$A$3000,0)),0)</f>
        <v>0</v>
      </c>
      <c r="G508" s="205"/>
      <c r="H508" s="205"/>
      <c r="I508" s="204">
        <f>IFERROR(INDEX(Lookup!$BJ$9:$BJ$3000,MATCH($A508,Lookup!$A$9:$A$3000,0)),0)</f>
        <v>0</v>
      </c>
      <c r="J508" s="204">
        <f>IFERROR(INDEX(Lookup!$BI$9:$BI$3000,MATCH($A508,Lookup!$A$9:$A$3000,0)),0)</f>
        <v>0</v>
      </c>
      <c r="K508" s="204">
        <f>IFERROR(INDEX(Lookup!$BH$9:$BH$3000,MATCH($A508,Lookup!$A$9:$A$3000,0)),0)</f>
        <v>0</v>
      </c>
      <c r="L508" s="204">
        <f t="shared" si="22"/>
        <v>0</v>
      </c>
      <c r="O508" s="182">
        <f t="shared" si="23"/>
        <v>0</v>
      </c>
    </row>
    <row r="509" spans="1:15" hidden="1" x14ac:dyDescent="0.2">
      <c r="A509" s="182">
        <f>+'09'!A202</f>
        <v>0</v>
      </c>
      <c r="C509" s="182" t="str">
        <f>IFERROR(LEFT(IFERROR(INDEX(Sheet5!$C$2:$C$1300,MATCH($A509,Sheet5!$A$2:$A$1300,0)),"-"),FIND(",",IFERROR(INDEX(Sheet5!$C$2:$C$1300,MATCH($A509,Sheet5!$A$2:$A$1300,0)),"-"),1)-1),IFERROR(INDEX(Sheet5!$C$2:$C$1300,MATCH($A509,Sheet5!$A$2:$A$1300,0)),"-"))</f>
        <v>-</v>
      </c>
      <c r="D509" s="204">
        <f>IFERROR(INDEX(Lookup!$BG$9:$BG$3000,MATCH($A509,Lookup!$A$9:$A$3000,0)),0)</f>
        <v>0</v>
      </c>
      <c r="E509" s="204">
        <f>IFERROR(INDEX(Lookup!$BF$9:$BF$3000,MATCH($A509,Lookup!$A$9:$A$3000,0)),0)</f>
        <v>0</v>
      </c>
      <c r="F509" s="204">
        <f>IFERROR(INDEX(Lookup!$BE$9:$BE$3000,MATCH($A509,Lookup!$A$9:$A$3000,0)),0)</f>
        <v>0</v>
      </c>
      <c r="G509" s="205"/>
      <c r="H509" s="205"/>
      <c r="I509" s="204">
        <f>IFERROR(INDEX(Lookup!$BJ$9:$BJ$3000,MATCH($A509,Lookup!$A$9:$A$3000,0)),0)</f>
        <v>0</v>
      </c>
      <c r="J509" s="204">
        <f>IFERROR(INDEX(Lookup!$BI$9:$BI$3000,MATCH($A509,Lookup!$A$9:$A$3000,0)),0)</f>
        <v>0</v>
      </c>
      <c r="K509" s="204">
        <f>IFERROR(INDEX(Lookup!$BH$9:$BH$3000,MATCH($A509,Lookup!$A$9:$A$3000,0)),0)</f>
        <v>0</v>
      </c>
      <c r="L509" s="204">
        <f t="shared" si="22"/>
        <v>0</v>
      </c>
      <c r="O509" s="182">
        <f t="shared" si="23"/>
        <v>0</v>
      </c>
    </row>
    <row r="510" spans="1:15" hidden="1" x14ac:dyDescent="0.2">
      <c r="A510" s="182">
        <f>+'09'!A203</f>
        <v>0</v>
      </c>
      <c r="C510" s="182" t="str">
        <f>IFERROR(LEFT(IFERROR(INDEX(Sheet5!$C$2:$C$1300,MATCH($A510,Sheet5!$A$2:$A$1300,0)),"-"),FIND(",",IFERROR(INDEX(Sheet5!$C$2:$C$1300,MATCH($A510,Sheet5!$A$2:$A$1300,0)),"-"),1)-1),IFERROR(INDEX(Sheet5!$C$2:$C$1300,MATCH($A510,Sheet5!$A$2:$A$1300,0)),"-"))</f>
        <v>-</v>
      </c>
      <c r="D510" s="204">
        <f>IFERROR(INDEX(Lookup!$BG$9:$BG$3000,MATCH($A510,Lookup!$A$9:$A$3000,0)),0)</f>
        <v>0</v>
      </c>
      <c r="E510" s="204">
        <f>IFERROR(INDEX(Lookup!$BF$9:$BF$3000,MATCH($A510,Lookup!$A$9:$A$3000,0)),0)</f>
        <v>0</v>
      </c>
      <c r="F510" s="204">
        <f>IFERROR(INDEX(Lookup!$BE$9:$BE$3000,MATCH($A510,Lookup!$A$9:$A$3000,0)),0)</f>
        <v>0</v>
      </c>
      <c r="G510" s="205"/>
      <c r="H510" s="205"/>
      <c r="I510" s="204">
        <f>IFERROR(INDEX(Lookup!$BJ$9:$BJ$3000,MATCH($A510,Lookup!$A$9:$A$3000,0)),0)</f>
        <v>0</v>
      </c>
      <c r="J510" s="204">
        <f>IFERROR(INDEX(Lookup!$BI$9:$BI$3000,MATCH($A510,Lookup!$A$9:$A$3000,0)),0)</f>
        <v>0</v>
      </c>
      <c r="K510" s="204">
        <f>IFERROR(INDEX(Lookup!$BH$9:$BH$3000,MATCH($A510,Lookup!$A$9:$A$3000,0)),0)</f>
        <v>0</v>
      </c>
      <c r="L510" s="204">
        <f t="shared" si="22"/>
        <v>0</v>
      </c>
      <c r="O510" s="182">
        <f t="shared" si="23"/>
        <v>0</v>
      </c>
    </row>
    <row r="511" spans="1:15" hidden="1" x14ac:dyDescent="0.2">
      <c r="A511" s="182">
        <f>+'09'!A204</f>
        <v>0</v>
      </c>
      <c r="C511" s="182" t="str">
        <f>IFERROR(LEFT(IFERROR(INDEX(Sheet5!$C$2:$C$1300,MATCH($A511,Sheet5!$A$2:$A$1300,0)),"-"),FIND(",",IFERROR(INDEX(Sheet5!$C$2:$C$1300,MATCH($A511,Sheet5!$A$2:$A$1300,0)),"-"),1)-1),IFERROR(INDEX(Sheet5!$C$2:$C$1300,MATCH($A511,Sheet5!$A$2:$A$1300,0)),"-"))</f>
        <v>-</v>
      </c>
      <c r="D511" s="204">
        <f>IFERROR(INDEX(Lookup!$BG$9:$BG$3000,MATCH($A511,Lookup!$A$9:$A$3000,0)),0)</f>
        <v>0</v>
      </c>
      <c r="E511" s="204">
        <f>IFERROR(INDEX(Lookup!$BF$9:$BF$3000,MATCH($A511,Lookup!$A$9:$A$3000,0)),0)</f>
        <v>0</v>
      </c>
      <c r="F511" s="204">
        <f>IFERROR(INDEX(Lookup!$BE$9:$BE$3000,MATCH($A511,Lookup!$A$9:$A$3000,0)),0)</f>
        <v>0</v>
      </c>
      <c r="G511" s="205"/>
      <c r="H511" s="205"/>
      <c r="I511" s="204">
        <f>IFERROR(INDEX(Lookup!$BJ$9:$BJ$3000,MATCH($A511,Lookup!$A$9:$A$3000,0)),0)</f>
        <v>0</v>
      </c>
      <c r="J511" s="204">
        <f>IFERROR(INDEX(Lookup!$BI$9:$BI$3000,MATCH($A511,Lookup!$A$9:$A$3000,0)),0)</f>
        <v>0</v>
      </c>
      <c r="K511" s="204">
        <f>IFERROR(INDEX(Lookup!$BH$9:$BH$3000,MATCH($A511,Lookup!$A$9:$A$3000,0)),0)</f>
        <v>0</v>
      </c>
      <c r="L511" s="204">
        <f t="shared" si="22"/>
        <v>0</v>
      </c>
      <c r="O511" s="182">
        <f t="shared" si="23"/>
        <v>0</v>
      </c>
    </row>
    <row r="512" spans="1:15" hidden="1" x14ac:dyDescent="0.2">
      <c r="A512" s="182">
        <f>+'09'!A205</f>
        <v>0</v>
      </c>
      <c r="C512" s="182" t="str">
        <f>IFERROR(LEFT(IFERROR(INDEX(Sheet5!$C$2:$C$1300,MATCH($A512,Sheet5!$A$2:$A$1300,0)),"-"),FIND(",",IFERROR(INDEX(Sheet5!$C$2:$C$1300,MATCH($A512,Sheet5!$A$2:$A$1300,0)),"-"),1)-1),IFERROR(INDEX(Sheet5!$C$2:$C$1300,MATCH($A512,Sheet5!$A$2:$A$1300,0)),"-"))</f>
        <v>-</v>
      </c>
      <c r="D512" s="204">
        <f>IFERROR(INDEX(Lookup!$BG$9:$BG$3000,MATCH($A512,Lookup!$A$9:$A$3000,0)),0)</f>
        <v>0</v>
      </c>
      <c r="E512" s="204">
        <f>IFERROR(INDEX(Lookup!$BF$9:$BF$3000,MATCH($A512,Lookup!$A$9:$A$3000,0)),0)</f>
        <v>0</v>
      </c>
      <c r="F512" s="204">
        <f>IFERROR(INDEX(Lookup!$BE$9:$BE$3000,MATCH($A512,Lookup!$A$9:$A$3000,0)),0)</f>
        <v>0</v>
      </c>
      <c r="G512" s="205"/>
      <c r="H512" s="205"/>
      <c r="I512" s="204">
        <f>IFERROR(INDEX(Lookup!$BJ$9:$BJ$3000,MATCH($A512,Lookup!$A$9:$A$3000,0)),0)</f>
        <v>0</v>
      </c>
      <c r="J512" s="204">
        <f>IFERROR(INDEX(Lookup!$BI$9:$BI$3000,MATCH($A512,Lookup!$A$9:$A$3000,0)),0)</f>
        <v>0</v>
      </c>
      <c r="K512" s="204">
        <f>IFERROR(INDEX(Lookup!$BH$9:$BH$3000,MATCH($A512,Lookup!$A$9:$A$3000,0)),0)</f>
        <v>0</v>
      </c>
      <c r="L512" s="204">
        <f t="shared" si="22"/>
        <v>0</v>
      </c>
      <c r="O512" s="182">
        <f t="shared" si="23"/>
        <v>0</v>
      </c>
    </row>
    <row r="513" spans="1:15" hidden="1" x14ac:dyDescent="0.2">
      <c r="A513" s="182">
        <f>+'09'!A206</f>
        <v>0</v>
      </c>
      <c r="C513" s="182" t="str">
        <f>IFERROR(LEFT(IFERROR(INDEX(Sheet5!$C$2:$C$1300,MATCH($A513,Sheet5!$A$2:$A$1300,0)),"-"),FIND(",",IFERROR(INDEX(Sheet5!$C$2:$C$1300,MATCH($A513,Sheet5!$A$2:$A$1300,0)),"-"),1)-1),IFERROR(INDEX(Sheet5!$C$2:$C$1300,MATCH($A513,Sheet5!$A$2:$A$1300,0)),"-"))</f>
        <v>-</v>
      </c>
      <c r="D513" s="204">
        <f>IFERROR(INDEX(Lookup!$BG$9:$BG$3000,MATCH($A513,Lookup!$A$9:$A$3000,0)),0)</f>
        <v>0</v>
      </c>
      <c r="E513" s="204">
        <f>IFERROR(INDEX(Lookup!$BF$9:$BF$3000,MATCH($A513,Lookup!$A$9:$A$3000,0)),0)</f>
        <v>0</v>
      </c>
      <c r="F513" s="204">
        <f>IFERROR(INDEX(Lookup!$BE$9:$BE$3000,MATCH($A513,Lookup!$A$9:$A$3000,0)),0)</f>
        <v>0</v>
      </c>
      <c r="G513" s="205"/>
      <c r="H513" s="205"/>
      <c r="I513" s="204">
        <f>IFERROR(INDEX(Lookup!$BJ$9:$BJ$3000,MATCH($A513,Lookup!$A$9:$A$3000,0)),0)</f>
        <v>0</v>
      </c>
      <c r="J513" s="204">
        <f>IFERROR(INDEX(Lookup!$BI$9:$BI$3000,MATCH($A513,Lookup!$A$9:$A$3000,0)),0)</f>
        <v>0</v>
      </c>
      <c r="K513" s="204">
        <f>IFERROR(INDEX(Lookup!$BH$9:$BH$3000,MATCH($A513,Lookup!$A$9:$A$3000,0)),0)</f>
        <v>0</v>
      </c>
      <c r="L513" s="204">
        <f t="shared" si="22"/>
        <v>0</v>
      </c>
      <c r="O513" s="182">
        <f t="shared" si="23"/>
        <v>0</v>
      </c>
    </row>
    <row r="514" spans="1:15" hidden="1" x14ac:dyDescent="0.2">
      <c r="A514" s="182">
        <f>+'09'!A207</f>
        <v>0</v>
      </c>
      <c r="C514" s="182" t="str">
        <f>IFERROR(LEFT(IFERROR(INDEX(Sheet5!$C$2:$C$1300,MATCH($A514,Sheet5!$A$2:$A$1300,0)),"-"),FIND(",",IFERROR(INDEX(Sheet5!$C$2:$C$1300,MATCH($A514,Sheet5!$A$2:$A$1300,0)),"-"),1)-1),IFERROR(INDEX(Sheet5!$C$2:$C$1300,MATCH($A514,Sheet5!$A$2:$A$1300,0)),"-"))</f>
        <v>-</v>
      </c>
      <c r="D514" s="204">
        <f>IFERROR(INDEX(Lookup!$BG$9:$BG$3000,MATCH($A514,Lookup!$A$9:$A$3000,0)),0)</f>
        <v>0</v>
      </c>
      <c r="E514" s="204">
        <f>IFERROR(INDEX(Lookup!$BF$9:$BF$3000,MATCH($A514,Lookup!$A$9:$A$3000,0)),0)</f>
        <v>0</v>
      </c>
      <c r="F514" s="204">
        <f>IFERROR(INDEX(Lookup!$BE$9:$BE$3000,MATCH($A514,Lookup!$A$9:$A$3000,0)),0)</f>
        <v>0</v>
      </c>
      <c r="G514" s="205"/>
      <c r="H514" s="205"/>
      <c r="I514" s="204">
        <f>IFERROR(INDEX(Lookup!$BJ$9:$BJ$3000,MATCH($A514,Lookup!$A$9:$A$3000,0)),0)</f>
        <v>0</v>
      </c>
      <c r="J514" s="204">
        <f>IFERROR(INDEX(Lookup!$BI$9:$BI$3000,MATCH($A514,Lookup!$A$9:$A$3000,0)),0)</f>
        <v>0</v>
      </c>
      <c r="K514" s="204">
        <f>IFERROR(INDEX(Lookup!$BH$9:$BH$3000,MATCH($A514,Lookup!$A$9:$A$3000,0)),0)</f>
        <v>0</v>
      </c>
      <c r="L514" s="204">
        <f t="shared" si="22"/>
        <v>0</v>
      </c>
      <c r="O514" s="182">
        <f t="shared" si="23"/>
        <v>0</v>
      </c>
    </row>
    <row r="515" spans="1:15" hidden="1" x14ac:dyDescent="0.2">
      <c r="A515" s="182">
        <f>+'09'!A208</f>
        <v>0</v>
      </c>
      <c r="C515" s="182" t="str">
        <f>IFERROR(LEFT(IFERROR(INDEX(Sheet5!$C$2:$C$1300,MATCH($A515,Sheet5!$A$2:$A$1300,0)),"-"),FIND(",",IFERROR(INDEX(Sheet5!$C$2:$C$1300,MATCH($A515,Sheet5!$A$2:$A$1300,0)),"-"),1)-1),IFERROR(INDEX(Sheet5!$C$2:$C$1300,MATCH($A515,Sheet5!$A$2:$A$1300,0)),"-"))</f>
        <v>-</v>
      </c>
      <c r="D515" s="204">
        <f>IFERROR(INDEX(Lookup!$BG$9:$BG$3000,MATCH($A515,Lookup!$A$9:$A$3000,0)),0)</f>
        <v>0</v>
      </c>
      <c r="E515" s="204">
        <f>IFERROR(INDEX(Lookup!$BF$9:$BF$3000,MATCH($A515,Lookup!$A$9:$A$3000,0)),0)</f>
        <v>0</v>
      </c>
      <c r="F515" s="204">
        <f>IFERROR(INDEX(Lookup!$BE$9:$BE$3000,MATCH($A515,Lookup!$A$9:$A$3000,0)),0)</f>
        <v>0</v>
      </c>
      <c r="G515" s="205"/>
      <c r="H515" s="205"/>
      <c r="I515" s="204">
        <f>IFERROR(INDEX(Lookup!$BJ$9:$BJ$3000,MATCH($A515,Lookup!$A$9:$A$3000,0)),0)</f>
        <v>0</v>
      </c>
      <c r="J515" s="204">
        <f>IFERROR(INDEX(Lookup!$BI$9:$BI$3000,MATCH($A515,Lookup!$A$9:$A$3000,0)),0)</f>
        <v>0</v>
      </c>
      <c r="K515" s="204">
        <f>IFERROR(INDEX(Lookup!$BH$9:$BH$3000,MATCH($A515,Lookup!$A$9:$A$3000,0)),0)</f>
        <v>0</v>
      </c>
      <c r="L515" s="204">
        <f t="shared" si="22"/>
        <v>0</v>
      </c>
      <c r="O515" s="182">
        <f t="shared" si="23"/>
        <v>0</v>
      </c>
    </row>
    <row r="516" spans="1:15" hidden="1" x14ac:dyDescent="0.2">
      <c r="A516" s="182">
        <f>+'09'!A209</f>
        <v>0</v>
      </c>
      <c r="C516" s="182" t="str">
        <f>IFERROR(LEFT(IFERROR(INDEX(Sheet5!$C$2:$C$1300,MATCH($A516,Sheet5!$A$2:$A$1300,0)),"-"),FIND(",",IFERROR(INDEX(Sheet5!$C$2:$C$1300,MATCH($A516,Sheet5!$A$2:$A$1300,0)),"-"),1)-1),IFERROR(INDEX(Sheet5!$C$2:$C$1300,MATCH($A516,Sheet5!$A$2:$A$1300,0)),"-"))</f>
        <v>-</v>
      </c>
      <c r="D516" s="204">
        <f>IFERROR(INDEX(Lookup!$BG$9:$BG$3000,MATCH($A516,Lookup!$A$9:$A$3000,0)),0)</f>
        <v>0</v>
      </c>
      <c r="E516" s="204">
        <f>IFERROR(INDEX(Lookup!$BF$9:$BF$3000,MATCH($A516,Lookup!$A$9:$A$3000,0)),0)</f>
        <v>0</v>
      </c>
      <c r="F516" s="204">
        <f>IFERROR(INDEX(Lookup!$BE$9:$BE$3000,MATCH($A516,Lookup!$A$9:$A$3000,0)),0)</f>
        <v>0</v>
      </c>
      <c r="G516" s="205"/>
      <c r="H516" s="205"/>
      <c r="I516" s="204">
        <f>IFERROR(INDEX(Lookup!$BJ$9:$BJ$3000,MATCH($A516,Lookup!$A$9:$A$3000,0)),0)</f>
        <v>0</v>
      </c>
      <c r="J516" s="204">
        <f>IFERROR(INDEX(Lookup!$BI$9:$BI$3000,MATCH($A516,Lookup!$A$9:$A$3000,0)),0)</f>
        <v>0</v>
      </c>
      <c r="K516" s="204">
        <f>IFERROR(INDEX(Lookup!$BH$9:$BH$3000,MATCH($A516,Lookup!$A$9:$A$3000,0)),0)</f>
        <v>0</v>
      </c>
      <c r="L516" s="204">
        <f t="shared" si="22"/>
        <v>0</v>
      </c>
      <c r="O516" s="182">
        <f t="shared" si="23"/>
        <v>0</v>
      </c>
    </row>
    <row r="517" spans="1:15" hidden="1" x14ac:dyDescent="0.2">
      <c r="A517" s="182">
        <f>+'09'!A210</f>
        <v>0</v>
      </c>
      <c r="C517" s="182" t="str">
        <f>IFERROR(LEFT(IFERROR(INDEX(Sheet5!$C$2:$C$1300,MATCH($A517,Sheet5!$A$2:$A$1300,0)),"-"),FIND(",",IFERROR(INDEX(Sheet5!$C$2:$C$1300,MATCH($A517,Sheet5!$A$2:$A$1300,0)),"-"),1)-1),IFERROR(INDEX(Sheet5!$C$2:$C$1300,MATCH($A517,Sheet5!$A$2:$A$1300,0)),"-"))</f>
        <v>-</v>
      </c>
      <c r="D517" s="204">
        <f>IFERROR(INDEX(Lookup!$BG$9:$BG$3000,MATCH($A517,Lookup!$A$9:$A$3000,0)),0)</f>
        <v>0</v>
      </c>
      <c r="E517" s="204">
        <f>IFERROR(INDEX(Lookup!$BF$9:$BF$3000,MATCH($A517,Lookup!$A$9:$A$3000,0)),0)</f>
        <v>0</v>
      </c>
      <c r="F517" s="204">
        <f>IFERROR(INDEX(Lookup!$BE$9:$BE$3000,MATCH($A517,Lookup!$A$9:$A$3000,0)),0)</f>
        <v>0</v>
      </c>
      <c r="G517" s="205"/>
      <c r="H517" s="205"/>
      <c r="I517" s="204">
        <f>IFERROR(INDEX(Lookup!$BJ$9:$BJ$3000,MATCH($A517,Lookup!$A$9:$A$3000,0)),0)</f>
        <v>0</v>
      </c>
      <c r="J517" s="204">
        <f>IFERROR(INDEX(Lookup!$BI$9:$BI$3000,MATCH($A517,Lookup!$A$9:$A$3000,0)),0)</f>
        <v>0</v>
      </c>
      <c r="K517" s="204">
        <f>IFERROR(INDEX(Lookup!$BH$9:$BH$3000,MATCH($A517,Lookup!$A$9:$A$3000,0)),0)</f>
        <v>0</v>
      </c>
      <c r="L517" s="204">
        <f t="shared" si="22"/>
        <v>0</v>
      </c>
      <c r="O517" s="182">
        <f t="shared" si="23"/>
        <v>0</v>
      </c>
    </row>
    <row r="518" spans="1:15" hidden="1" x14ac:dyDescent="0.2">
      <c r="A518" s="182">
        <f>+'09'!A211</f>
        <v>0</v>
      </c>
      <c r="C518" s="182" t="str">
        <f>IFERROR(LEFT(IFERROR(INDEX(Sheet5!$C$2:$C$1300,MATCH($A518,Sheet5!$A$2:$A$1300,0)),"-"),FIND(",",IFERROR(INDEX(Sheet5!$C$2:$C$1300,MATCH($A518,Sheet5!$A$2:$A$1300,0)),"-"),1)-1),IFERROR(INDEX(Sheet5!$C$2:$C$1300,MATCH($A518,Sheet5!$A$2:$A$1300,0)),"-"))</f>
        <v>-</v>
      </c>
      <c r="D518" s="204">
        <f>IFERROR(INDEX(Lookup!$BG$9:$BG$3000,MATCH($A518,Lookup!$A$9:$A$3000,0)),0)</f>
        <v>0</v>
      </c>
      <c r="E518" s="204">
        <f>IFERROR(INDEX(Lookup!$BF$9:$BF$3000,MATCH($A518,Lookup!$A$9:$A$3000,0)),0)</f>
        <v>0</v>
      </c>
      <c r="F518" s="204">
        <f>IFERROR(INDEX(Lookup!$BE$9:$BE$3000,MATCH($A518,Lookup!$A$9:$A$3000,0)),0)</f>
        <v>0</v>
      </c>
      <c r="G518" s="205"/>
      <c r="H518" s="205"/>
      <c r="I518" s="204">
        <f>IFERROR(INDEX(Lookup!$BJ$9:$BJ$3000,MATCH($A518,Lookup!$A$9:$A$3000,0)),0)</f>
        <v>0</v>
      </c>
      <c r="J518" s="204">
        <f>IFERROR(INDEX(Lookup!$BI$9:$BI$3000,MATCH($A518,Lookup!$A$9:$A$3000,0)),0)</f>
        <v>0</v>
      </c>
      <c r="K518" s="204">
        <f>IFERROR(INDEX(Lookup!$BH$9:$BH$3000,MATCH($A518,Lookup!$A$9:$A$3000,0)),0)</f>
        <v>0</v>
      </c>
      <c r="L518" s="204">
        <f t="shared" si="22"/>
        <v>0</v>
      </c>
      <c r="O518" s="182">
        <f t="shared" si="23"/>
        <v>0</v>
      </c>
    </row>
    <row r="519" spans="1:15" hidden="1" x14ac:dyDescent="0.2">
      <c r="A519" s="182">
        <f>+'09'!A212</f>
        <v>0</v>
      </c>
      <c r="C519" s="182" t="str">
        <f>IFERROR(LEFT(IFERROR(INDEX(Sheet5!$C$2:$C$1300,MATCH($A519,Sheet5!$A$2:$A$1300,0)),"-"),FIND(",",IFERROR(INDEX(Sheet5!$C$2:$C$1300,MATCH($A519,Sheet5!$A$2:$A$1300,0)),"-"),1)-1),IFERROR(INDEX(Sheet5!$C$2:$C$1300,MATCH($A519,Sheet5!$A$2:$A$1300,0)),"-"))</f>
        <v>-</v>
      </c>
      <c r="D519" s="204">
        <f>IFERROR(INDEX(Lookup!$BG$9:$BG$3000,MATCH($A519,Lookup!$A$9:$A$3000,0)),0)</f>
        <v>0</v>
      </c>
      <c r="E519" s="204">
        <f>IFERROR(INDEX(Lookup!$BF$9:$BF$3000,MATCH($A519,Lookup!$A$9:$A$3000,0)),0)</f>
        <v>0</v>
      </c>
      <c r="F519" s="204">
        <f>IFERROR(INDEX(Lookup!$BE$9:$BE$3000,MATCH($A519,Lookup!$A$9:$A$3000,0)),0)</f>
        <v>0</v>
      </c>
      <c r="G519" s="205"/>
      <c r="H519" s="205"/>
      <c r="I519" s="204">
        <f>IFERROR(INDEX(Lookup!$BJ$9:$BJ$3000,MATCH($A519,Lookup!$A$9:$A$3000,0)),0)</f>
        <v>0</v>
      </c>
      <c r="J519" s="204">
        <f>IFERROR(INDEX(Lookup!$BI$9:$BI$3000,MATCH($A519,Lookup!$A$9:$A$3000,0)),0)</f>
        <v>0</v>
      </c>
      <c r="K519" s="204">
        <f>IFERROR(INDEX(Lookup!$BH$9:$BH$3000,MATCH($A519,Lookup!$A$9:$A$3000,0)),0)</f>
        <v>0</v>
      </c>
      <c r="L519" s="204">
        <f t="shared" si="22"/>
        <v>0</v>
      </c>
      <c r="O519" s="182">
        <f t="shared" si="23"/>
        <v>0</v>
      </c>
    </row>
    <row r="520" spans="1:15" hidden="1" x14ac:dyDescent="0.2">
      <c r="A520" s="182">
        <f>+'09'!A213</f>
        <v>0</v>
      </c>
      <c r="C520" s="182" t="str">
        <f>IFERROR(LEFT(IFERROR(INDEX(Sheet5!$C$2:$C$1300,MATCH($A520,Sheet5!$A$2:$A$1300,0)),"-"),FIND(",",IFERROR(INDEX(Sheet5!$C$2:$C$1300,MATCH($A520,Sheet5!$A$2:$A$1300,0)),"-"),1)-1),IFERROR(INDEX(Sheet5!$C$2:$C$1300,MATCH($A520,Sheet5!$A$2:$A$1300,0)),"-"))</f>
        <v>-</v>
      </c>
      <c r="D520" s="204">
        <f>IFERROR(INDEX(Lookup!$BG$9:$BG$3000,MATCH($A520,Lookup!$A$9:$A$3000,0)),0)</f>
        <v>0</v>
      </c>
      <c r="E520" s="204">
        <f>IFERROR(INDEX(Lookup!$BF$9:$BF$3000,MATCH($A520,Lookup!$A$9:$A$3000,0)),0)</f>
        <v>0</v>
      </c>
      <c r="F520" s="204">
        <f>IFERROR(INDEX(Lookup!$BE$9:$BE$3000,MATCH($A520,Lookup!$A$9:$A$3000,0)),0)</f>
        <v>0</v>
      </c>
      <c r="G520" s="205"/>
      <c r="H520" s="205"/>
      <c r="I520" s="204">
        <f>IFERROR(INDEX(Lookup!$BJ$9:$BJ$3000,MATCH($A520,Lookup!$A$9:$A$3000,0)),0)</f>
        <v>0</v>
      </c>
      <c r="J520" s="204">
        <f>IFERROR(INDEX(Lookup!$BI$9:$BI$3000,MATCH($A520,Lookup!$A$9:$A$3000,0)),0)</f>
        <v>0</v>
      </c>
      <c r="K520" s="204">
        <f>IFERROR(INDEX(Lookup!$BH$9:$BH$3000,MATCH($A520,Lookup!$A$9:$A$3000,0)),0)</f>
        <v>0</v>
      </c>
      <c r="L520" s="204">
        <f t="shared" si="22"/>
        <v>0</v>
      </c>
      <c r="O520" s="182">
        <f t="shared" si="23"/>
        <v>0</v>
      </c>
    </row>
    <row r="521" spans="1:15" hidden="1" x14ac:dyDescent="0.2">
      <c r="A521" s="182">
        <f>+'09'!A214</f>
        <v>0</v>
      </c>
      <c r="C521" s="182" t="str">
        <f>IFERROR(LEFT(IFERROR(INDEX(Sheet5!$C$2:$C$1300,MATCH($A521,Sheet5!$A$2:$A$1300,0)),"-"),FIND(",",IFERROR(INDEX(Sheet5!$C$2:$C$1300,MATCH($A521,Sheet5!$A$2:$A$1300,0)),"-"),1)-1),IFERROR(INDEX(Sheet5!$C$2:$C$1300,MATCH($A521,Sheet5!$A$2:$A$1300,0)),"-"))</f>
        <v>-</v>
      </c>
      <c r="D521" s="204">
        <f>IFERROR(INDEX(Lookup!$BG$9:$BG$3000,MATCH($A521,Lookup!$A$9:$A$3000,0)),0)</f>
        <v>0</v>
      </c>
      <c r="E521" s="204">
        <f>IFERROR(INDEX(Lookup!$BF$9:$BF$3000,MATCH($A521,Lookup!$A$9:$A$3000,0)),0)</f>
        <v>0</v>
      </c>
      <c r="F521" s="204">
        <f>IFERROR(INDEX(Lookup!$BE$9:$BE$3000,MATCH($A521,Lookup!$A$9:$A$3000,0)),0)</f>
        <v>0</v>
      </c>
      <c r="G521" s="205"/>
      <c r="H521" s="205"/>
      <c r="I521" s="204">
        <f>IFERROR(INDEX(Lookup!$BJ$9:$BJ$3000,MATCH($A521,Lookup!$A$9:$A$3000,0)),0)</f>
        <v>0</v>
      </c>
      <c r="J521" s="204">
        <f>IFERROR(INDEX(Lookup!$BI$9:$BI$3000,MATCH($A521,Lookup!$A$9:$A$3000,0)),0)</f>
        <v>0</v>
      </c>
      <c r="K521" s="204">
        <f>IFERROR(INDEX(Lookup!$BH$9:$BH$3000,MATCH($A521,Lookup!$A$9:$A$3000,0)),0)</f>
        <v>0</v>
      </c>
      <c r="L521" s="204">
        <f t="shared" si="22"/>
        <v>0</v>
      </c>
      <c r="O521" s="182">
        <f t="shared" si="23"/>
        <v>0</v>
      </c>
    </row>
    <row r="522" spans="1:15" hidden="1" x14ac:dyDescent="0.2">
      <c r="A522" s="182">
        <f>+'09'!A215</f>
        <v>0</v>
      </c>
      <c r="C522" s="182" t="str">
        <f>IFERROR(LEFT(IFERROR(INDEX(Sheet5!$C$2:$C$1300,MATCH($A522,Sheet5!$A$2:$A$1300,0)),"-"),FIND(",",IFERROR(INDEX(Sheet5!$C$2:$C$1300,MATCH($A522,Sheet5!$A$2:$A$1300,0)),"-"),1)-1),IFERROR(INDEX(Sheet5!$C$2:$C$1300,MATCH($A522,Sheet5!$A$2:$A$1300,0)),"-"))</f>
        <v>-</v>
      </c>
      <c r="D522" s="204">
        <f>IFERROR(INDEX(Lookup!$BG$9:$BG$3000,MATCH($A522,Lookup!$A$9:$A$3000,0)),0)</f>
        <v>0</v>
      </c>
      <c r="E522" s="204">
        <f>IFERROR(INDEX(Lookup!$BF$9:$BF$3000,MATCH($A522,Lookup!$A$9:$A$3000,0)),0)</f>
        <v>0</v>
      </c>
      <c r="F522" s="204">
        <f>IFERROR(INDEX(Lookup!$BE$9:$BE$3000,MATCH($A522,Lookup!$A$9:$A$3000,0)),0)</f>
        <v>0</v>
      </c>
      <c r="G522" s="205"/>
      <c r="H522" s="205"/>
      <c r="I522" s="204">
        <f>IFERROR(INDEX(Lookup!$BJ$9:$BJ$3000,MATCH($A522,Lookup!$A$9:$A$3000,0)),0)</f>
        <v>0</v>
      </c>
      <c r="J522" s="204">
        <f>IFERROR(INDEX(Lookup!$BI$9:$BI$3000,MATCH($A522,Lookup!$A$9:$A$3000,0)),0)</f>
        <v>0</v>
      </c>
      <c r="K522" s="204">
        <f>IFERROR(INDEX(Lookup!$BH$9:$BH$3000,MATCH($A522,Lookup!$A$9:$A$3000,0)),0)</f>
        <v>0</v>
      </c>
      <c r="L522" s="204">
        <f t="shared" si="22"/>
        <v>0</v>
      </c>
      <c r="O522" s="182">
        <f t="shared" si="23"/>
        <v>0</v>
      </c>
    </row>
    <row r="523" spans="1:15" hidden="1" x14ac:dyDescent="0.2">
      <c r="A523" s="182">
        <f>+'09'!A216</f>
        <v>0</v>
      </c>
      <c r="C523" s="182" t="str">
        <f>IFERROR(LEFT(IFERROR(INDEX(Sheet5!$C$2:$C$1300,MATCH($A523,Sheet5!$A$2:$A$1300,0)),"-"),FIND(",",IFERROR(INDEX(Sheet5!$C$2:$C$1300,MATCH($A523,Sheet5!$A$2:$A$1300,0)),"-"),1)-1),IFERROR(INDEX(Sheet5!$C$2:$C$1300,MATCH($A523,Sheet5!$A$2:$A$1300,0)),"-"))</f>
        <v>-</v>
      </c>
      <c r="D523" s="204">
        <f>IFERROR(INDEX(Lookup!$BG$9:$BG$3000,MATCH($A523,Lookup!$A$9:$A$3000,0)),0)</f>
        <v>0</v>
      </c>
      <c r="E523" s="204">
        <f>IFERROR(INDEX(Lookup!$BF$9:$BF$3000,MATCH($A523,Lookup!$A$9:$A$3000,0)),0)</f>
        <v>0</v>
      </c>
      <c r="F523" s="204">
        <f>IFERROR(INDEX(Lookup!$BE$9:$BE$3000,MATCH($A523,Lookup!$A$9:$A$3000,0)),0)</f>
        <v>0</v>
      </c>
      <c r="G523" s="205"/>
      <c r="H523" s="205"/>
      <c r="I523" s="204">
        <f>IFERROR(INDEX(Lookup!$BJ$9:$BJ$3000,MATCH($A523,Lookup!$A$9:$A$3000,0)),0)</f>
        <v>0</v>
      </c>
      <c r="J523" s="204">
        <f>IFERROR(INDEX(Lookup!$BI$9:$BI$3000,MATCH($A523,Lookup!$A$9:$A$3000,0)),0)</f>
        <v>0</v>
      </c>
      <c r="K523" s="204">
        <f>IFERROR(INDEX(Lookup!$BH$9:$BH$3000,MATCH($A523,Lookup!$A$9:$A$3000,0)),0)</f>
        <v>0</v>
      </c>
      <c r="L523" s="204">
        <f t="shared" si="22"/>
        <v>0</v>
      </c>
      <c r="O523" s="182">
        <f t="shared" si="23"/>
        <v>0</v>
      </c>
    </row>
    <row r="524" spans="1:15" hidden="1" x14ac:dyDescent="0.2">
      <c r="A524" s="182">
        <f>+'09'!A217</f>
        <v>0</v>
      </c>
      <c r="C524" s="182" t="str">
        <f>IFERROR(LEFT(IFERROR(INDEX(Sheet5!$C$2:$C$1300,MATCH($A524,Sheet5!$A$2:$A$1300,0)),"-"),FIND(",",IFERROR(INDEX(Sheet5!$C$2:$C$1300,MATCH($A524,Sheet5!$A$2:$A$1300,0)),"-"),1)-1),IFERROR(INDEX(Sheet5!$C$2:$C$1300,MATCH($A524,Sheet5!$A$2:$A$1300,0)),"-"))</f>
        <v>-</v>
      </c>
      <c r="D524" s="204">
        <f>IFERROR(INDEX(Lookup!$BG$9:$BG$3000,MATCH($A524,Lookup!$A$9:$A$3000,0)),0)</f>
        <v>0</v>
      </c>
      <c r="E524" s="204">
        <f>IFERROR(INDEX(Lookup!$BF$9:$BF$3000,MATCH($A524,Lookup!$A$9:$A$3000,0)),0)</f>
        <v>0</v>
      </c>
      <c r="F524" s="204">
        <f>IFERROR(INDEX(Lookup!$BE$9:$BE$3000,MATCH($A524,Lookup!$A$9:$A$3000,0)),0)</f>
        <v>0</v>
      </c>
      <c r="G524" s="205"/>
      <c r="H524" s="205"/>
      <c r="I524" s="204">
        <f>IFERROR(INDEX(Lookup!$BJ$9:$BJ$3000,MATCH($A524,Lookup!$A$9:$A$3000,0)),0)</f>
        <v>0</v>
      </c>
      <c r="J524" s="204">
        <f>IFERROR(INDEX(Lookup!$BI$9:$BI$3000,MATCH($A524,Lookup!$A$9:$A$3000,0)),0)</f>
        <v>0</v>
      </c>
      <c r="K524" s="204">
        <f>IFERROR(INDEX(Lookup!$BH$9:$BH$3000,MATCH($A524,Lookup!$A$9:$A$3000,0)),0)</f>
        <v>0</v>
      </c>
      <c r="L524" s="204">
        <f t="shared" si="22"/>
        <v>0</v>
      </c>
      <c r="O524" s="182">
        <f t="shared" si="23"/>
        <v>0</v>
      </c>
    </row>
    <row r="525" spans="1:15" hidden="1" x14ac:dyDescent="0.2">
      <c r="A525" s="182">
        <f>+'09'!A218</f>
        <v>0</v>
      </c>
      <c r="C525" s="182" t="str">
        <f>IFERROR(LEFT(IFERROR(INDEX(Sheet5!$C$2:$C$1300,MATCH($A525,Sheet5!$A$2:$A$1300,0)),"-"),FIND(",",IFERROR(INDEX(Sheet5!$C$2:$C$1300,MATCH($A525,Sheet5!$A$2:$A$1300,0)),"-"),1)-1),IFERROR(INDEX(Sheet5!$C$2:$C$1300,MATCH($A525,Sheet5!$A$2:$A$1300,0)),"-"))</f>
        <v>-</v>
      </c>
      <c r="D525" s="204">
        <f>IFERROR(INDEX(Lookup!$BG$9:$BG$3000,MATCH($A525,Lookup!$A$9:$A$3000,0)),0)</f>
        <v>0</v>
      </c>
      <c r="E525" s="204">
        <f>IFERROR(INDEX(Lookup!$BF$9:$BF$3000,MATCH($A525,Lookup!$A$9:$A$3000,0)),0)</f>
        <v>0</v>
      </c>
      <c r="F525" s="204">
        <f>IFERROR(INDEX(Lookup!$BE$9:$BE$3000,MATCH($A525,Lookup!$A$9:$A$3000,0)),0)</f>
        <v>0</v>
      </c>
      <c r="G525" s="205"/>
      <c r="H525" s="205"/>
      <c r="I525" s="204">
        <f>IFERROR(INDEX(Lookup!$BJ$9:$BJ$3000,MATCH($A525,Lookup!$A$9:$A$3000,0)),0)</f>
        <v>0</v>
      </c>
      <c r="J525" s="204">
        <f>IFERROR(INDEX(Lookup!$BI$9:$BI$3000,MATCH($A525,Lookup!$A$9:$A$3000,0)),0)</f>
        <v>0</v>
      </c>
      <c r="K525" s="204">
        <f>IFERROR(INDEX(Lookup!$BH$9:$BH$3000,MATCH($A525,Lookup!$A$9:$A$3000,0)),0)</f>
        <v>0</v>
      </c>
      <c r="L525" s="204">
        <f t="shared" si="22"/>
        <v>0</v>
      </c>
      <c r="O525" s="182">
        <f t="shared" si="23"/>
        <v>0</v>
      </c>
    </row>
    <row r="526" spans="1:15" hidden="1" x14ac:dyDescent="0.2">
      <c r="A526" s="182">
        <f>+'09'!A219</f>
        <v>0</v>
      </c>
      <c r="C526" s="182" t="str">
        <f>IFERROR(LEFT(IFERROR(INDEX(Sheet5!$C$2:$C$1300,MATCH($A526,Sheet5!$A$2:$A$1300,0)),"-"),FIND(",",IFERROR(INDEX(Sheet5!$C$2:$C$1300,MATCH($A526,Sheet5!$A$2:$A$1300,0)),"-"),1)-1),IFERROR(INDEX(Sheet5!$C$2:$C$1300,MATCH($A526,Sheet5!$A$2:$A$1300,0)),"-"))</f>
        <v>-</v>
      </c>
      <c r="D526" s="204">
        <f>IFERROR(INDEX(Lookup!$BG$9:$BG$3000,MATCH($A526,Lookup!$A$9:$A$3000,0)),0)</f>
        <v>0</v>
      </c>
      <c r="E526" s="204">
        <f>IFERROR(INDEX(Lookup!$BF$9:$BF$3000,MATCH($A526,Lookup!$A$9:$A$3000,0)),0)</f>
        <v>0</v>
      </c>
      <c r="F526" s="204">
        <f>IFERROR(INDEX(Lookup!$BE$9:$BE$3000,MATCH($A526,Lookup!$A$9:$A$3000,0)),0)</f>
        <v>0</v>
      </c>
      <c r="G526" s="205"/>
      <c r="H526" s="205"/>
      <c r="I526" s="204">
        <f>IFERROR(INDEX(Lookup!$BJ$9:$BJ$3000,MATCH($A526,Lookup!$A$9:$A$3000,0)),0)</f>
        <v>0</v>
      </c>
      <c r="J526" s="204">
        <f>IFERROR(INDEX(Lookup!$BI$9:$BI$3000,MATCH($A526,Lookup!$A$9:$A$3000,0)),0)</f>
        <v>0</v>
      </c>
      <c r="K526" s="204">
        <f>IFERROR(INDEX(Lookup!$BH$9:$BH$3000,MATCH($A526,Lookup!$A$9:$A$3000,0)),0)</f>
        <v>0</v>
      </c>
      <c r="L526" s="204">
        <f t="shared" si="22"/>
        <v>0</v>
      </c>
      <c r="O526" s="182">
        <f t="shared" si="23"/>
        <v>0</v>
      </c>
    </row>
    <row r="527" spans="1:15" hidden="1" x14ac:dyDescent="0.2">
      <c r="A527" s="182">
        <f>+'09'!A220</f>
        <v>0</v>
      </c>
      <c r="C527" s="182" t="str">
        <f>IFERROR(LEFT(IFERROR(INDEX(Sheet5!$C$2:$C$1300,MATCH($A527,Sheet5!$A$2:$A$1300,0)),"-"),FIND(",",IFERROR(INDEX(Sheet5!$C$2:$C$1300,MATCH($A527,Sheet5!$A$2:$A$1300,0)),"-"),1)-1),IFERROR(INDEX(Sheet5!$C$2:$C$1300,MATCH($A527,Sheet5!$A$2:$A$1300,0)),"-"))</f>
        <v>-</v>
      </c>
      <c r="D527" s="204">
        <f>IFERROR(INDEX(Lookup!$BG$9:$BG$3000,MATCH($A527,Lookup!$A$9:$A$3000,0)),0)</f>
        <v>0</v>
      </c>
      <c r="E527" s="204">
        <f>IFERROR(INDEX(Lookup!$BF$9:$BF$3000,MATCH($A527,Lookup!$A$9:$A$3000,0)),0)</f>
        <v>0</v>
      </c>
      <c r="F527" s="204">
        <f>IFERROR(INDEX(Lookup!$BE$9:$BE$3000,MATCH($A527,Lookup!$A$9:$A$3000,0)),0)</f>
        <v>0</v>
      </c>
      <c r="G527" s="205"/>
      <c r="H527" s="205"/>
      <c r="I527" s="204">
        <f>IFERROR(INDEX(Lookup!$BJ$9:$BJ$3000,MATCH($A527,Lookup!$A$9:$A$3000,0)),0)</f>
        <v>0</v>
      </c>
      <c r="J527" s="204">
        <f>IFERROR(INDEX(Lookup!$BI$9:$BI$3000,MATCH($A527,Lookup!$A$9:$A$3000,0)),0)</f>
        <v>0</v>
      </c>
      <c r="K527" s="204">
        <f>IFERROR(INDEX(Lookup!$BH$9:$BH$3000,MATCH($A527,Lookup!$A$9:$A$3000,0)),0)</f>
        <v>0</v>
      </c>
      <c r="L527" s="204">
        <f t="shared" si="22"/>
        <v>0</v>
      </c>
      <c r="O527" s="182">
        <f t="shared" si="23"/>
        <v>0</v>
      </c>
    </row>
    <row r="528" spans="1:15" hidden="1" x14ac:dyDescent="0.2">
      <c r="A528" s="182">
        <f>+'09'!A221</f>
        <v>0</v>
      </c>
      <c r="C528" s="182" t="str">
        <f>IFERROR(LEFT(IFERROR(INDEX(Sheet5!$C$2:$C$1300,MATCH($A528,Sheet5!$A$2:$A$1300,0)),"-"),FIND(",",IFERROR(INDEX(Sheet5!$C$2:$C$1300,MATCH($A528,Sheet5!$A$2:$A$1300,0)),"-"),1)-1),IFERROR(INDEX(Sheet5!$C$2:$C$1300,MATCH($A528,Sheet5!$A$2:$A$1300,0)),"-"))</f>
        <v>-</v>
      </c>
      <c r="D528" s="204">
        <f>IFERROR(INDEX(Lookup!$BG$9:$BG$3000,MATCH($A528,Lookup!$A$9:$A$3000,0)),0)</f>
        <v>0</v>
      </c>
      <c r="E528" s="204">
        <f>IFERROR(INDEX(Lookup!$BF$9:$BF$3000,MATCH($A528,Lookup!$A$9:$A$3000,0)),0)</f>
        <v>0</v>
      </c>
      <c r="F528" s="204">
        <f>IFERROR(INDEX(Lookup!$BE$9:$BE$3000,MATCH($A528,Lookup!$A$9:$A$3000,0)),0)</f>
        <v>0</v>
      </c>
      <c r="G528" s="205"/>
      <c r="H528" s="205"/>
      <c r="I528" s="204">
        <f>IFERROR(INDEX(Lookup!$BJ$9:$BJ$3000,MATCH($A528,Lookup!$A$9:$A$3000,0)),0)</f>
        <v>0</v>
      </c>
      <c r="J528" s="204">
        <f>IFERROR(INDEX(Lookup!$BI$9:$BI$3000,MATCH($A528,Lookup!$A$9:$A$3000,0)),0)</f>
        <v>0</v>
      </c>
      <c r="K528" s="204">
        <f>IFERROR(INDEX(Lookup!$BH$9:$BH$3000,MATCH($A528,Lookup!$A$9:$A$3000,0)),0)</f>
        <v>0</v>
      </c>
      <c r="L528" s="204">
        <f t="shared" si="22"/>
        <v>0</v>
      </c>
      <c r="O528" s="182">
        <f t="shared" si="23"/>
        <v>0</v>
      </c>
    </row>
    <row r="529" spans="1:15" hidden="1" x14ac:dyDescent="0.2">
      <c r="A529" s="182">
        <f>+'09'!A222</f>
        <v>0</v>
      </c>
      <c r="C529" s="182" t="str">
        <f>IFERROR(LEFT(IFERROR(INDEX(Sheet5!$C$2:$C$1300,MATCH($A529,Sheet5!$A$2:$A$1300,0)),"-"),FIND(",",IFERROR(INDEX(Sheet5!$C$2:$C$1300,MATCH($A529,Sheet5!$A$2:$A$1300,0)),"-"),1)-1),IFERROR(INDEX(Sheet5!$C$2:$C$1300,MATCH($A529,Sheet5!$A$2:$A$1300,0)),"-"))</f>
        <v>-</v>
      </c>
      <c r="D529" s="204">
        <f>IFERROR(INDEX(Lookup!$BG$9:$BG$3000,MATCH($A529,Lookup!$A$9:$A$3000,0)),0)</f>
        <v>0</v>
      </c>
      <c r="E529" s="204">
        <f>IFERROR(INDEX(Lookup!$BF$9:$BF$3000,MATCH($A529,Lookup!$A$9:$A$3000,0)),0)</f>
        <v>0</v>
      </c>
      <c r="F529" s="204">
        <f>IFERROR(INDEX(Lookup!$BE$9:$BE$3000,MATCH($A529,Lookup!$A$9:$A$3000,0)),0)</f>
        <v>0</v>
      </c>
      <c r="G529" s="205"/>
      <c r="H529" s="205"/>
      <c r="I529" s="204">
        <f>IFERROR(INDEX(Lookup!$BJ$9:$BJ$3000,MATCH($A529,Lookup!$A$9:$A$3000,0)),0)</f>
        <v>0</v>
      </c>
      <c r="J529" s="204">
        <f>IFERROR(INDEX(Lookup!$BI$9:$BI$3000,MATCH($A529,Lookup!$A$9:$A$3000,0)),0)</f>
        <v>0</v>
      </c>
      <c r="K529" s="204">
        <f>IFERROR(INDEX(Lookup!$BH$9:$BH$3000,MATCH($A529,Lookup!$A$9:$A$3000,0)),0)</f>
        <v>0</v>
      </c>
      <c r="L529" s="204">
        <f t="shared" si="22"/>
        <v>0</v>
      </c>
      <c r="O529" s="182">
        <f t="shared" si="23"/>
        <v>0</v>
      </c>
    </row>
    <row r="530" spans="1:15" hidden="1" x14ac:dyDescent="0.2">
      <c r="A530" s="182">
        <f>+'09'!A223</f>
        <v>0</v>
      </c>
      <c r="C530" s="182" t="str">
        <f>IFERROR(LEFT(IFERROR(INDEX(Sheet5!$C$2:$C$1300,MATCH($A530,Sheet5!$A$2:$A$1300,0)),"-"),FIND(",",IFERROR(INDEX(Sheet5!$C$2:$C$1300,MATCH($A530,Sheet5!$A$2:$A$1300,0)),"-"),1)-1),IFERROR(INDEX(Sheet5!$C$2:$C$1300,MATCH($A530,Sheet5!$A$2:$A$1300,0)),"-"))</f>
        <v>-</v>
      </c>
      <c r="D530" s="204">
        <f>IFERROR(INDEX(Lookup!$BG$9:$BG$3000,MATCH($A530,Lookup!$A$9:$A$3000,0)),0)</f>
        <v>0</v>
      </c>
      <c r="E530" s="204">
        <f>IFERROR(INDEX(Lookup!$BF$9:$BF$3000,MATCH($A530,Lookup!$A$9:$A$3000,0)),0)</f>
        <v>0</v>
      </c>
      <c r="F530" s="204">
        <f>IFERROR(INDEX(Lookup!$BE$9:$BE$3000,MATCH($A530,Lookup!$A$9:$A$3000,0)),0)</f>
        <v>0</v>
      </c>
      <c r="G530" s="205"/>
      <c r="H530" s="205"/>
      <c r="I530" s="204">
        <f>IFERROR(INDEX(Lookup!$BJ$9:$BJ$3000,MATCH($A530,Lookup!$A$9:$A$3000,0)),0)</f>
        <v>0</v>
      </c>
      <c r="J530" s="204">
        <f>IFERROR(INDEX(Lookup!$BI$9:$BI$3000,MATCH($A530,Lookup!$A$9:$A$3000,0)),0)</f>
        <v>0</v>
      </c>
      <c r="K530" s="204">
        <f>IFERROR(INDEX(Lookup!$BH$9:$BH$3000,MATCH($A530,Lookup!$A$9:$A$3000,0)),0)</f>
        <v>0</v>
      </c>
      <c r="L530" s="204">
        <f t="shared" si="22"/>
        <v>0</v>
      </c>
      <c r="O530" s="182">
        <f t="shared" si="23"/>
        <v>0</v>
      </c>
    </row>
    <row r="531" spans="1:15" hidden="1" x14ac:dyDescent="0.2">
      <c r="A531" s="182">
        <f>+'09'!A224</f>
        <v>0</v>
      </c>
      <c r="C531" s="182" t="str">
        <f>IFERROR(LEFT(IFERROR(INDEX(Sheet5!$C$2:$C$1300,MATCH($A531,Sheet5!$A$2:$A$1300,0)),"-"),FIND(",",IFERROR(INDEX(Sheet5!$C$2:$C$1300,MATCH($A531,Sheet5!$A$2:$A$1300,0)),"-"),1)-1),IFERROR(INDEX(Sheet5!$C$2:$C$1300,MATCH($A531,Sheet5!$A$2:$A$1300,0)),"-"))</f>
        <v>-</v>
      </c>
      <c r="D531" s="204">
        <f>IFERROR(INDEX(Lookup!$BG$9:$BG$3000,MATCH($A531,Lookup!$A$9:$A$3000,0)),0)</f>
        <v>0</v>
      </c>
      <c r="E531" s="204">
        <f>IFERROR(INDEX(Lookup!$BF$9:$BF$3000,MATCH($A531,Lookup!$A$9:$A$3000,0)),0)</f>
        <v>0</v>
      </c>
      <c r="F531" s="204">
        <f>IFERROR(INDEX(Lookup!$BE$9:$BE$3000,MATCH($A531,Lookup!$A$9:$A$3000,0)),0)</f>
        <v>0</v>
      </c>
      <c r="G531" s="205"/>
      <c r="H531" s="205"/>
      <c r="I531" s="204">
        <f>IFERROR(INDEX(Lookup!$BJ$9:$BJ$3000,MATCH($A531,Lookup!$A$9:$A$3000,0)),0)</f>
        <v>0</v>
      </c>
      <c r="J531" s="204">
        <f>IFERROR(INDEX(Lookup!$BI$9:$BI$3000,MATCH($A531,Lookup!$A$9:$A$3000,0)),0)</f>
        <v>0</v>
      </c>
      <c r="K531" s="204">
        <f>IFERROR(INDEX(Lookup!$BH$9:$BH$3000,MATCH($A531,Lookup!$A$9:$A$3000,0)),0)</f>
        <v>0</v>
      </c>
      <c r="L531" s="204">
        <f t="shared" si="22"/>
        <v>0</v>
      </c>
      <c r="O531" s="182">
        <f t="shared" si="23"/>
        <v>0</v>
      </c>
    </row>
    <row r="532" spans="1:15" hidden="1" x14ac:dyDescent="0.2">
      <c r="A532" s="182">
        <f>+'09'!A225</f>
        <v>0</v>
      </c>
      <c r="C532" s="182" t="str">
        <f>IFERROR(LEFT(IFERROR(INDEX(Sheet5!$C$2:$C$1300,MATCH($A532,Sheet5!$A$2:$A$1300,0)),"-"),FIND(",",IFERROR(INDEX(Sheet5!$C$2:$C$1300,MATCH($A532,Sheet5!$A$2:$A$1300,0)),"-"),1)-1),IFERROR(INDEX(Sheet5!$C$2:$C$1300,MATCH($A532,Sheet5!$A$2:$A$1300,0)),"-"))</f>
        <v>-</v>
      </c>
      <c r="D532" s="204">
        <f>IFERROR(INDEX(Lookup!$BG$9:$BG$3000,MATCH($A532,Lookup!$A$9:$A$3000,0)),0)</f>
        <v>0</v>
      </c>
      <c r="E532" s="204">
        <f>IFERROR(INDEX(Lookup!$BF$9:$BF$3000,MATCH($A532,Lookup!$A$9:$A$3000,0)),0)</f>
        <v>0</v>
      </c>
      <c r="F532" s="204">
        <f>IFERROR(INDEX(Lookup!$BE$9:$BE$3000,MATCH($A532,Lookup!$A$9:$A$3000,0)),0)</f>
        <v>0</v>
      </c>
      <c r="G532" s="205"/>
      <c r="H532" s="205"/>
      <c r="I532" s="204">
        <f>IFERROR(INDEX(Lookup!$BJ$9:$BJ$3000,MATCH($A532,Lookup!$A$9:$A$3000,0)),0)</f>
        <v>0</v>
      </c>
      <c r="J532" s="204">
        <f>IFERROR(INDEX(Lookup!$BI$9:$BI$3000,MATCH($A532,Lookup!$A$9:$A$3000,0)),0)</f>
        <v>0</v>
      </c>
      <c r="K532" s="204">
        <f>IFERROR(INDEX(Lookup!$BH$9:$BH$3000,MATCH($A532,Lookup!$A$9:$A$3000,0)),0)</f>
        <v>0</v>
      </c>
      <c r="L532" s="204">
        <f t="shared" si="22"/>
        <v>0</v>
      </c>
      <c r="O532" s="182">
        <f t="shared" si="23"/>
        <v>0</v>
      </c>
    </row>
    <row r="533" spans="1:15" hidden="1" x14ac:dyDescent="0.2">
      <c r="A533" s="182">
        <f>+'09'!A226</f>
        <v>0</v>
      </c>
      <c r="C533" s="182" t="str">
        <f>IFERROR(LEFT(IFERROR(INDEX(Sheet5!$C$2:$C$1300,MATCH($A533,Sheet5!$A$2:$A$1300,0)),"-"),FIND(",",IFERROR(INDEX(Sheet5!$C$2:$C$1300,MATCH($A533,Sheet5!$A$2:$A$1300,0)),"-"),1)-1),IFERROR(INDEX(Sheet5!$C$2:$C$1300,MATCH($A533,Sheet5!$A$2:$A$1300,0)),"-"))</f>
        <v>-</v>
      </c>
      <c r="D533" s="204">
        <f>IFERROR(INDEX(Lookup!$BG$9:$BG$3000,MATCH($A533,Lookup!$A$9:$A$3000,0)),0)</f>
        <v>0</v>
      </c>
      <c r="E533" s="204">
        <f>IFERROR(INDEX(Lookup!$BF$9:$BF$3000,MATCH($A533,Lookup!$A$9:$A$3000,0)),0)</f>
        <v>0</v>
      </c>
      <c r="F533" s="204">
        <f>IFERROR(INDEX(Lookup!$BE$9:$BE$3000,MATCH($A533,Lookup!$A$9:$A$3000,0)),0)</f>
        <v>0</v>
      </c>
      <c r="G533" s="205"/>
      <c r="H533" s="205"/>
      <c r="I533" s="204">
        <f>IFERROR(INDEX(Lookup!$BJ$9:$BJ$3000,MATCH($A533,Lookup!$A$9:$A$3000,0)),0)</f>
        <v>0</v>
      </c>
      <c r="J533" s="204">
        <f>IFERROR(INDEX(Lookup!$BI$9:$BI$3000,MATCH($A533,Lookup!$A$9:$A$3000,0)),0)</f>
        <v>0</v>
      </c>
      <c r="K533" s="204">
        <f>IFERROR(INDEX(Lookup!$BH$9:$BH$3000,MATCH($A533,Lookup!$A$9:$A$3000,0)),0)</f>
        <v>0</v>
      </c>
      <c r="L533" s="204">
        <f t="shared" si="22"/>
        <v>0</v>
      </c>
      <c r="O533" s="182">
        <f t="shared" si="23"/>
        <v>0</v>
      </c>
    </row>
    <row r="534" spans="1:15" hidden="1" x14ac:dyDescent="0.2">
      <c r="A534" s="182">
        <f>+'09'!A227</f>
        <v>0</v>
      </c>
      <c r="C534" s="182" t="str">
        <f>IFERROR(LEFT(IFERROR(INDEX(Sheet5!$C$2:$C$1300,MATCH($A534,Sheet5!$A$2:$A$1300,0)),"-"),FIND(",",IFERROR(INDEX(Sheet5!$C$2:$C$1300,MATCH($A534,Sheet5!$A$2:$A$1300,0)),"-"),1)-1),IFERROR(INDEX(Sheet5!$C$2:$C$1300,MATCH($A534,Sheet5!$A$2:$A$1300,0)),"-"))</f>
        <v>-</v>
      </c>
      <c r="D534" s="204">
        <f>IFERROR(INDEX(Lookup!$BG$9:$BG$3000,MATCH($A534,Lookup!$A$9:$A$3000,0)),0)</f>
        <v>0</v>
      </c>
      <c r="E534" s="204">
        <f>IFERROR(INDEX(Lookup!$BF$9:$BF$3000,MATCH($A534,Lookup!$A$9:$A$3000,0)),0)</f>
        <v>0</v>
      </c>
      <c r="F534" s="204">
        <f>IFERROR(INDEX(Lookup!$BE$9:$BE$3000,MATCH($A534,Lookup!$A$9:$A$3000,0)),0)</f>
        <v>0</v>
      </c>
      <c r="G534" s="205"/>
      <c r="H534" s="205"/>
      <c r="I534" s="204">
        <f>IFERROR(INDEX(Lookup!$BJ$9:$BJ$3000,MATCH($A534,Lookup!$A$9:$A$3000,0)),0)</f>
        <v>0</v>
      </c>
      <c r="J534" s="204">
        <f>IFERROR(INDEX(Lookup!$BI$9:$BI$3000,MATCH($A534,Lookup!$A$9:$A$3000,0)),0)</f>
        <v>0</v>
      </c>
      <c r="K534" s="204">
        <f>IFERROR(INDEX(Lookup!$BH$9:$BH$3000,MATCH($A534,Lookup!$A$9:$A$3000,0)),0)</f>
        <v>0</v>
      </c>
      <c r="L534" s="204">
        <f t="shared" si="22"/>
        <v>0</v>
      </c>
      <c r="O534" s="182">
        <f t="shared" si="23"/>
        <v>0</v>
      </c>
    </row>
    <row r="535" spans="1:15" hidden="1" x14ac:dyDescent="0.2">
      <c r="A535" s="182">
        <f>+'09'!A228</f>
        <v>0</v>
      </c>
      <c r="C535" s="182" t="str">
        <f>IFERROR(LEFT(IFERROR(INDEX(Sheet5!$C$2:$C$1300,MATCH($A535,Sheet5!$A$2:$A$1300,0)),"-"),FIND(",",IFERROR(INDEX(Sheet5!$C$2:$C$1300,MATCH($A535,Sheet5!$A$2:$A$1300,0)),"-"),1)-1),IFERROR(INDEX(Sheet5!$C$2:$C$1300,MATCH($A535,Sheet5!$A$2:$A$1300,0)),"-"))</f>
        <v>-</v>
      </c>
      <c r="D535" s="204">
        <f>IFERROR(INDEX(Lookup!$BG$9:$BG$3000,MATCH($A535,Lookup!$A$9:$A$3000,0)),0)</f>
        <v>0</v>
      </c>
      <c r="E535" s="204">
        <f>IFERROR(INDEX(Lookup!$BF$9:$BF$3000,MATCH($A535,Lookup!$A$9:$A$3000,0)),0)</f>
        <v>0</v>
      </c>
      <c r="F535" s="204">
        <f>IFERROR(INDEX(Lookup!$BE$9:$BE$3000,MATCH($A535,Lookup!$A$9:$A$3000,0)),0)</f>
        <v>0</v>
      </c>
      <c r="G535" s="205"/>
      <c r="H535" s="205"/>
      <c r="I535" s="204">
        <f>IFERROR(INDEX(Lookup!$BJ$9:$BJ$3000,MATCH($A535,Lookup!$A$9:$A$3000,0)),0)</f>
        <v>0</v>
      </c>
      <c r="J535" s="204">
        <f>IFERROR(INDEX(Lookup!$BI$9:$BI$3000,MATCH($A535,Lookup!$A$9:$A$3000,0)),0)</f>
        <v>0</v>
      </c>
      <c r="K535" s="204">
        <f>IFERROR(INDEX(Lookup!$BH$9:$BH$3000,MATCH($A535,Lookup!$A$9:$A$3000,0)),0)</f>
        <v>0</v>
      </c>
      <c r="L535" s="204">
        <f t="shared" si="22"/>
        <v>0</v>
      </c>
      <c r="O535" s="182">
        <f t="shared" si="23"/>
        <v>0</v>
      </c>
    </row>
    <row r="536" spans="1:15" hidden="1" x14ac:dyDescent="0.2">
      <c r="A536" s="182">
        <f>+'09'!A229</f>
        <v>0</v>
      </c>
      <c r="C536" s="182" t="str">
        <f>IFERROR(LEFT(IFERROR(INDEX(Sheet5!$C$2:$C$1300,MATCH($A536,Sheet5!$A$2:$A$1300,0)),"-"),FIND(",",IFERROR(INDEX(Sheet5!$C$2:$C$1300,MATCH($A536,Sheet5!$A$2:$A$1300,0)),"-"),1)-1),IFERROR(INDEX(Sheet5!$C$2:$C$1300,MATCH($A536,Sheet5!$A$2:$A$1300,0)),"-"))</f>
        <v>-</v>
      </c>
      <c r="D536" s="204">
        <f>IFERROR(INDEX(Lookup!$BG$9:$BG$3000,MATCH($A536,Lookup!$A$9:$A$3000,0)),0)</f>
        <v>0</v>
      </c>
      <c r="E536" s="204">
        <f>IFERROR(INDEX(Lookup!$BF$9:$BF$3000,MATCH($A536,Lookup!$A$9:$A$3000,0)),0)</f>
        <v>0</v>
      </c>
      <c r="F536" s="204">
        <f>IFERROR(INDEX(Lookup!$BE$9:$BE$3000,MATCH($A536,Lookup!$A$9:$A$3000,0)),0)</f>
        <v>0</v>
      </c>
      <c r="G536" s="205"/>
      <c r="H536" s="205"/>
      <c r="I536" s="204">
        <f>IFERROR(INDEX(Lookup!$BJ$9:$BJ$3000,MATCH($A536,Lookup!$A$9:$A$3000,0)),0)</f>
        <v>0</v>
      </c>
      <c r="J536" s="204">
        <f>IFERROR(INDEX(Lookup!$BI$9:$BI$3000,MATCH($A536,Lookup!$A$9:$A$3000,0)),0)</f>
        <v>0</v>
      </c>
      <c r="K536" s="204">
        <f>IFERROR(INDEX(Lookup!$BH$9:$BH$3000,MATCH($A536,Lookup!$A$9:$A$3000,0)),0)</f>
        <v>0</v>
      </c>
      <c r="L536" s="204">
        <f t="shared" si="22"/>
        <v>0</v>
      </c>
      <c r="O536" s="182">
        <f t="shared" si="23"/>
        <v>0</v>
      </c>
    </row>
    <row r="537" spans="1:15" hidden="1" x14ac:dyDescent="0.2">
      <c r="A537" s="182">
        <f>+'09'!A230</f>
        <v>0</v>
      </c>
      <c r="C537" s="182" t="str">
        <f>IFERROR(LEFT(IFERROR(INDEX(Sheet5!$C$2:$C$1300,MATCH($A537,Sheet5!$A$2:$A$1300,0)),"-"),FIND(",",IFERROR(INDEX(Sheet5!$C$2:$C$1300,MATCH($A537,Sheet5!$A$2:$A$1300,0)),"-"),1)-1),IFERROR(INDEX(Sheet5!$C$2:$C$1300,MATCH($A537,Sheet5!$A$2:$A$1300,0)),"-"))</f>
        <v>-</v>
      </c>
      <c r="D537" s="204">
        <f>IFERROR(INDEX(Lookup!$BG$9:$BG$3000,MATCH($A537,Lookup!$A$9:$A$3000,0)),0)</f>
        <v>0</v>
      </c>
      <c r="E537" s="204">
        <f>IFERROR(INDEX(Lookup!$BF$9:$BF$3000,MATCH($A537,Lookup!$A$9:$A$3000,0)),0)</f>
        <v>0</v>
      </c>
      <c r="F537" s="204">
        <f>IFERROR(INDEX(Lookup!$BE$9:$BE$3000,MATCH($A537,Lookup!$A$9:$A$3000,0)),0)</f>
        <v>0</v>
      </c>
      <c r="G537" s="205"/>
      <c r="H537" s="205"/>
      <c r="I537" s="204">
        <f>IFERROR(INDEX(Lookup!$BJ$9:$BJ$3000,MATCH($A537,Lookup!$A$9:$A$3000,0)),0)</f>
        <v>0</v>
      </c>
      <c r="J537" s="204">
        <f>IFERROR(INDEX(Lookup!$BI$9:$BI$3000,MATCH($A537,Lookup!$A$9:$A$3000,0)),0)</f>
        <v>0</v>
      </c>
      <c r="K537" s="204">
        <f>IFERROR(INDEX(Lookup!$BH$9:$BH$3000,MATCH($A537,Lookup!$A$9:$A$3000,0)),0)</f>
        <v>0</v>
      </c>
      <c r="L537" s="204">
        <f t="shared" si="22"/>
        <v>0</v>
      </c>
      <c r="O537" s="182">
        <f t="shared" si="23"/>
        <v>0</v>
      </c>
    </row>
    <row r="538" spans="1:15" hidden="1" x14ac:dyDescent="0.2">
      <c r="A538" s="182">
        <f>+'09'!A231</f>
        <v>0</v>
      </c>
      <c r="C538" s="182" t="str">
        <f>IFERROR(LEFT(IFERROR(INDEX(Sheet5!$C$2:$C$1300,MATCH($A538,Sheet5!$A$2:$A$1300,0)),"-"),FIND(",",IFERROR(INDEX(Sheet5!$C$2:$C$1300,MATCH($A538,Sheet5!$A$2:$A$1300,0)),"-"),1)-1),IFERROR(INDEX(Sheet5!$C$2:$C$1300,MATCH($A538,Sheet5!$A$2:$A$1300,0)),"-"))</f>
        <v>-</v>
      </c>
      <c r="D538" s="204">
        <f>IFERROR(INDEX(Lookup!$BG$9:$BG$3000,MATCH($A538,Lookup!$A$9:$A$3000,0)),0)</f>
        <v>0</v>
      </c>
      <c r="E538" s="204">
        <f>IFERROR(INDEX(Lookup!$BF$9:$BF$3000,MATCH($A538,Lookup!$A$9:$A$3000,0)),0)</f>
        <v>0</v>
      </c>
      <c r="F538" s="204">
        <f>IFERROR(INDEX(Lookup!$BE$9:$BE$3000,MATCH($A538,Lookup!$A$9:$A$3000,0)),0)</f>
        <v>0</v>
      </c>
      <c r="G538" s="205"/>
      <c r="H538" s="205"/>
      <c r="I538" s="204">
        <f>IFERROR(INDEX(Lookup!$BJ$9:$BJ$3000,MATCH($A538,Lookup!$A$9:$A$3000,0)),0)</f>
        <v>0</v>
      </c>
      <c r="J538" s="204">
        <f>IFERROR(INDEX(Lookup!$BI$9:$BI$3000,MATCH($A538,Lookup!$A$9:$A$3000,0)),0)</f>
        <v>0</v>
      </c>
      <c r="K538" s="204">
        <f>IFERROR(INDEX(Lookup!$BH$9:$BH$3000,MATCH($A538,Lookup!$A$9:$A$3000,0)),0)</f>
        <v>0</v>
      </c>
      <c r="L538" s="204">
        <f t="shared" si="22"/>
        <v>0</v>
      </c>
      <c r="O538" s="182">
        <f t="shared" si="23"/>
        <v>0</v>
      </c>
    </row>
    <row r="539" spans="1:15" hidden="1" x14ac:dyDescent="0.2">
      <c r="A539" s="182">
        <f>+'09'!A232</f>
        <v>0</v>
      </c>
      <c r="C539" s="182" t="str">
        <f>IFERROR(LEFT(IFERROR(INDEX(Sheet5!$C$2:$C$1300,MATCH($A539,Sheet5!$A$2:$A$1300,0)),"-"),FIND(",",IFERROR(INDEX(Sheet5!$C$2:$C$1300,MATCH($A539,Sheet5!$A$2:$A$1300,0)),"-"),1)-1),IFERROR(INDEX(Sheet5!$C$2:$C$1300,MATCH($A539,Sheet5!$A$2:$A$1300,0)),"-"))</f>
        <v>-</v>
      </c>
      <c r="D539" s="204">
        <f>IFERROR(INDEX(Lookup!$BG$9:$BG$3000,MATCH($A539,Lookup!$A$9:$A$3000,0)),0)</f>
        <v>0</v>
      </c>
      <c r="E539" s="204">
        <f>IFERROR(INDEX(Lookup!$BF$9:$BF$3000,MATCH($A539,Lookup!$A$9:$A$3000,0)),0)</f>
        <v>0</v>
      </c>
      <c r="F539" s="204">
        <f>IFERROR(INDEX(Lookup!$BE$9:$BE$3000,MATCH($A539,Lookup!$A$9:$A$3000,0)),0)</f>
        <v>0</v>
      </c>
      <c r="G539" s="205"/>
      <c r="H539" s="205"/>
      <c r="I539" s="204">
        <f>IFERROR(INDEX(Lookup!$BJ$9:$BJ$3000,MATCH($A539,Lookup!$A$9:$A$3000,0)),0)</f>
        <v>0</v>
      </c>
      <c r="J539" s="204">
        <f>IFERROR(INDEX(Lookup!$BI$9:$BI$3000,MATCH($A539,Lookup!$A$9:$A$3000,0)),0)</f>
        <v>0</v>
      </c>
      <c r="K539" s="204">
        <f>IFERROR(INDEX(Lookup!$BH$9:$BH$3000,MATCH($A539,Lookup!$A$9:$A$3000,0)),0)</f>
        <v>0</v>
      </c>
      <c r="L539" s="204">
        <f t="shared" si="22"/>
        <v>0</v>
      </c>
      <c r="O539" s="182">
        <f t="shared" si="23"/>
        <v>0</v>
      </c>
    </row>
    <row r="540" spans="1:15" hidden="1" x14ac:dyDescent="0.2">
      <c r="A540" s="182">
        <f>+'09'!A233</f>
        <v>0</v>
      </c>
      <c r="C540" s="182" t="str">
        <f>IFERROR(LEFT(IFERROR(INDEX(Sheet5!$C$2:$C$1300,MATCH($A540,Sheet5!$A$2:$A$1300,0)),"-"),FIND(",",IFERROR(INDEX(Sheet5!$C$2:$C$1300,MATCH($A540,Sheet5!$A$2:$A$1300,0)),"-"),1)-1),IFERROR(INDEX(Sheet5!$C$2:$C$1300,MATCH($A540,Sheet5!$A$2:$A$1300,0)),"-"))</f>
        <v>-</v>
      </c>
      <c r="D540" s="204">
        <f>IFERROR(INDEX(Lookup!$BG$9:$BG$3000,MATCH($A540,Lookup!$A$9:$A$3000,0)),0)</f>
        <v>0</v>
      </c>
      <c r="E540" s="204">
        <f>IFERROR(INDEX(Lookup!$BF$9:$BF$3000,MATCH($A540,Lookup!$A$9:$A$3000,0)),0)</f>
        <v>0</v>
      </c>
      <c r="F540" s="204">
        <f>IFERROR(INDEX(Lookup!$BE$9:$BE$3000,MATCH($A540,Lookup!$A$9:$A$3000,0)),0)</f>
        <v>0</v>
      </c>
      <c r="G540" s="205"/>
      <c r="H540" s="205"/>
      <c r="I540" s="204">
        <f>IFERROR(INDEX(Lookup!$BJ$9:$BJ$3000,MATCH($A540,Lookup!$A$9:$A$3000,0)),0)</f>
        <v>0</v>
      </c>
      <c r="J540" s="204">
        <f>IFERROR(INDEX(Lookup!$BI$9:$BI$3000,MATCH($A540,Lookup!$A$9:$A$3000,0)),0)</f>
        <v>0</v>
      </c>
      <c r="K540" s="204">
        <f>IFERROR(INDEX(Lookup!$BH$9:$BH$3000,MATCH($A540,Lookup!$A$9:$A$3000,0)),0)</f>
        <v>0</v>
      </c>
      <c r="L540" s="204">
        <f t="shared" si="22"/>
        <v>0</v>
      </c>
      <c r="O540" s="182">
        <f t="shared" si="23"/>
        <v>0</v>
      </c>
    </row>
    <row r="541" spans="1:15" hidden="1" x14ac:dyDescent="0.2">
      <c r="A541" s="182">
        <f>+'09'!A234</f>
        <v>0</v>
      </c>
      <c r="C541" s="182" t="str">
        <f>IFERROR(LEFT(IFERROR(INDEX(Sheet5!$C$2:$C$1300,MATCH($A541,Sheet5!$A$2:$A$1300,0)),"-"),FIND(",",IFERROR(INDEX(Sheet5!$C$2:$C$1300,MATCH($A541,Sheet5!$A$2:$A$1300,0)),"-"),1)-1),IFERROR(INDEX(Sheet5!$C$2:$C$1300,MATCH($A541,Sheet5!$A$2:$A$1300,0)),"-"))</f>
        <v>-</v>
      </c>
      <c r="D541" s="204">
        <f>IFERROR(INDEX(Lookup!$BG$9:$BG$3000,MATCH($A541,Lookup!$A$9:$A$3000,0)),0)</f>
        <v>0</v>
      </c>
      <c r="E541" s="204">
        <f>IFERROR(INDEX(Lookup!$BF$9:$BF$3000,MATCH($A541,Lookup!$A$9:$A$3000,0)),0)</f>
        <v>0</v>
      </c>
      <c r="F541" s="204">
        <f>IFERROR(INDEX(Lookup!$BE$9:$BE$3000,MATCH($A541,Lookup!$A$9:$A$3000,0)),0)</f>
        <v>0</v>
      </c>
      <c r="G541" s="205"/>
      <c r="H541" s="205"/>
      <c r="I541" s="204">
        <f>IFERROR(INDEX(Lookup!$BJ$9:$BJ$3000,MATCH($A541,Lookup!$A$9:$A$3000,0)),0)</f>
        <v>0</v>
      </c>
      <c r="J541" s="204">
        <f>IFERROR(INDEX(Lookup!$BI$9:$BI$3000,MATCH($A541,Lookup!$A$9:$A$3000,0)),0)</f>
        <v>0</v>
      </c>
      <c r="K541" s="204">
        <f>IFERROR(INDEX(Lookup!$BH$9:$BH$3000,MATCH($A541,Lookup!$A$9:$A$3000,0)),0)</f>
        <v>0</v>
      </c>
      <c r="L541" s="204">
        <f t="shared" si="22"/>
        <v>0</v>
      </c>
      <c r="O541" s="182">
        <f t="shared" si="23"/>
        <v>0</v>
      </c>
    </row>
    <row r="542" spans="1:15" hidden="1" x14ac:dyDescent="0.2">
      <c r="A542" s="182">
        <f>+'09'!A235</f>
        <v>0</v>
      </c>
      <c r="C542" s="182" t="str">
        <f>IFERROR(LEFT(IFERROR(INDEX(Sheet5!$C$2:$C$1300,MATCH($A542,Sheet5!$A$2:$A$1300,0)),"-"),FIND(",",IFERROR(INDEX(Sheet5!$C$2:$C$1300,MATCH($A542,Sheet5!$A$2:$A$1300,0)),"-"),1)-1),IFERROR(INDEX(Sheet5!$C$2:$C$1300,MATCH($A542,Sheet5!$A$2:$A$1300,0)),"-"))</f>
        <v>-</v>
      </c>
      <c r="D542" s="204">
        <f>IFERROR(INDEX(Lookup!$BG$9:$BG$3000,MATCH($A542,Lookup!$A$9:$A$3000,0)),0)</f>
        <v>0</v>
      </c>
      <c r="E542" s="204">
        <f>IFERROR(INDEX(Lookup!$BF$9:$BF$3000,MATCH($A542,Lookup!$A$9:$A$3000,0)),0)</f>
        <v>0</v>
      </c>
      <c r="F542" s="204">
        <f>IFERROR(INDEX(Lookup!$BE$9:$BE$3000,MATCH($A542,Lookup!$A$9:$A$3000,0)),0)</f>
        <v>0</v>
      </c>
      <c r="G542" s="205"/>
      <c r="H542" s="205"/>
      <c r="I542" s="204">
        <f>IFERROR(INDEX(Lookup!$BJ$9:$BJ$3000,MATCH($A542,Lookup!$A$9:$A$3000,0)),0)</f>
        <v>0</v>
      </c>
      <c r="J542" s="204">
        <f>IFERROR(INDEX(Lookup!$BI$9:$BI$3000,MATCH($A542,Lookup!$A$9:$A$3000,0)),0)</f>
        <v>0</v>
      </c>
      <c r="K542" s="204">
        <f>IFERROR(INDEX(Lookup!$BH$9:$BH$3000,MATCH($A542,Lookup!$A$9:$A$3000,0)),0)</f>
        <v>0</v>
      </c>
      <c r="L542" s="204">
        <f t="shared" si="22"/>
        <v>0</v>
      </c>
      <c r="O542" s="182">
        <f t="shared" si="23"/>
        <v>0</v>
      </c>
    </row>
    <row r="543" spans="1:15" hidden="1" x14ac:dyDescent="0.2">
      <c r="A543" s="182">
        <f>+'09'!A236</f>
        <v>0</v>
      </c>
      <c r="C543" s="182" t="str">
        <f>IFERROR(LEFT(IFERROR(INDEX(Sheet5!$C$2:$C$1300,MATCH($A543,Sheet5!$A$2:$A$1300,0)),"-"),FIND(",",IFERROR(INDEX(Sheet5!$C$2:$C$1300,MATCH($A543,Sheet5!$A$2:$A$1300,0)),"-"),1)-1),IFERROR(INDEX(Sheet5!$C$2:$C$1300,MATCH($A543,Sheet5!$A$2:$A$1300,0)),"-"))</f>
        <v>-</v>
      </c>
      <c r="D543" s="204">
        <f>IFERROR(INDEX(Lookup!$BG$9:$BG$3000,MATCH($A543,Lookup!$A$9:$A$3000,0)),0)</f>
        <v>0</v>
      </c>
      <c r="E543" s="204">
        <f>IFERROR(INDEX(Lookup!$BF$9:$BF$3000,MATCH($A543,Lookup!$A$9:$A$3000,0)),0)</f>
        <v>0</v>
      </c>
      <c r="F543" s="204">
        <f>IFERROR(INDEX(Lookup!$BE$9:$BE$3000,MATCH($A543,Lookup!$A$9:$A$3000,0)),0)</f>
        <v>0</v>
      </c>
      <c r="G543" s="205"/>
      <c r="H543" s="205"/>
      <c r="I543" s="204">
        <f>IFERROR(INDEX(Lookup!$BJ$9:$BJ$3000,MATCH($A543,Lookup!$A$9:$A$3000,0)),0)</f>
        <v>0</v>
      </c>
      <c r="J543" s="204">
        <f>IFERROR(INDEX(Lookup!$BI$9:$BI$3000,MATCH($A543,Lookup!$A$9:$A$3000,0)),0)</f>
        <v>0</v>
      </c>
      <c r="K543" s="204">
        <f>IFERROR(INDEX(Lookup!$BH$9:$BH$3000,MATCH($A543,Lookup!$A$9:$A$3000,0)),0)</f>
        <v>0</v>
      </c>
      <c r="L543" s="204">
        <f t="shared" si="22"/>
        <v>0</v>
      </c>
      <c r="O543" s="182">
        <f t="shared" si="23"/>
        <v>0</v>
      </c>
    </row>
    <row r="544" spans="1:15" hidden="1" x14ac:dyDescent="0.2">
      <c r="A544" s="182">
        <f>+'09'!A237</f>
        <v>0</v>
      </c>
      <c r="C544" s="182" t="str">
        <f>IFERROR(LEFT(IFERROR(INDEX(Sheet5!$C$2:$C$1300,MATCH($A544,Sheet5!$A$2:$A$1300,0)),"-"),FIND(",",IFERROR(INDEX(Sheet5!$C$2:$C$1300,MATCH($A544,Sheet5!$A$2:$A$1300,0)),"-"),1)-1),IFERROR(INDEX(Sheet5!$C$2:$C$1300,MATCH($A544,Sheet5!$A$2:$A$1300,0)),"-"))</f>
        <v>-</v>
      </c>
      <c r="D544" s="204">
        <f>IFERROR(INDEX(Lookup!$BG$9:$BG$3000,MATCH($A544,Lookup!$A$9:$A$3000,0)),0)</f>
        <v>0</v>
      </c>
      <c r="E544" s="204">
        <f>IFERROR(INDEX(Lookup!$BF$9:$BF$3000,MATCH($A544,Lookup!$A$9:$A$3000,0)),0)</f>
        <v>0</v>
      </c>
      <c r="F544" s="204">
        <f>IFERROR(INDEX(Lookup!$BE$9:$BE$3000,MATCH($A544,Lookup!$A$9:$A$3000,0)),0)</f>
        <v>0</v>
      </c>
      <c r="G544" s="205"/>
      <c r="H544" s="205"/>
      <c r="I544" s="204">
        <f>IFERROR(INDEX(Lookup!$BJ$9:$BJ$3000,MATCH($A544,Lookup!$A$9:$A$3000,0)),0)</f>
        <v>0</v>
      </c>
      <c r="J544" s="204">
        <f>IFERROR(INDEX(Lookup!$BI$9:$BI$3000,MATCH($A544,Lookup!$A$9:$A$3000,0)),0)</f>
        <v>0</v>
      </c>
      <c r="K544" s="204">
        <f>IFERROR(INDEX(Lookup!$BH$9:$BH$3000,MATCH($A544,Lookup!$A$9:$A$3000,0)),0)</f>
        <v>0</v>
      </c>
      <c r="L544" s="204">
        <f t="shared" si="22"/>
        <v>0</v>
      </c>
      <c r="O544" s="182">
        <f t="shared" si="23"/>
        <v>0</v>
      </c>
    </row>
    <row r="545" spans="1:15" hidden="1" x14ac:dyDescent="0.2">
      <c r="A545" s="182">
        <f>+'09'!A238</f>
        <v>0</v>
      </c>
      <c r="C545" s="182" t="str">
        <f>IFERROR(LEFT(IFERROR(INDEX(Sheet5!$C$2:$C$1300,MATCH($A545,Sheet5!$A$2:$A$1300,0)),"-"),FIND(",",IFERROR(INDEX(Sheet5!$C$2:$C$1300,MATCH($A545,Sheet5!$A$2:$A$1300,0)),"-"),1)-1),IFERROR(INDEX(Sheet5!$C$2:$C$1300,MATCH($A545,Sheet5!$A$2:$A$1300,0)),"-"))</f>
        <v>-</v>
      </c>
      <c r="D545" s="204">
        <f>IFERROR(INDEX(Lookup!$BG$9:$BG$3000,MATCH($A545,Lookup!$A$9:$A$3000,0)),0)</f>
        <v>0</v>
      </c>
      <c r="E545" s="204">
        <f>IFERROR(INDEX(Lookup!$BF$9:$BF$3000,MATCH($A545,Lookup!$A$9:$A$3000,0)),0)</f>
        <v>0</v>
      </c>
      <c r="F545" s="204">
        <f>IFERROR(INDEX(Lookup!$BE$9:$BE$3000,MATCH($A545,Lookup!$A$9:$A$3000,0)),0)</f>
        <v>0</v>
      </c>
      <c r="G545" s="205"/>
      <c r="H545" s="205"/>
      <c r="I545" s="204">
        <f>IFERROR(INDEX(Lookup!$BJ$9:$BJ$3000,MATCH($A545,Lookup!$A$9:$A$3000,0)),0)</f>
        <v>0</v>
      </c>
      <c r="J545" s="204">
        <f>IFERROR(INDEX(Lookup!$BI$9:$BI$3000,MATCH($A545,Lookup!$A$9:$A$3000,0)),0)</f>
        <v>0</v>
      </c>
      <c r="K545" s="204">
        <f>IFERROR(INDEX(Lookup!$BH$9:$BH$3000,MATCH($A545,Lookup!$A$9:$A$3000,0)),0)</f>
        <v>0</v>
      </c>
      <c r="L545" s="204">
        <f t="shared" si="22"/>
        <v>0</v>
      </c>
      <c r="O545" s="182">
        <f t="shared" si="23"/>
        <v>0</v>
      </c>
    </row>
    <row r="546" spans="1:15" hidden="1" x14ac:dyDescent="0.2">
      <c r="A546" s="182">
        <f>+'09'!A239</f>
        <v>0</v>
      </c>
      <c r="C546" s="182" t="str">
        <f>IFERROR(LEFT(IFERROR(INDEX(Sheet5!$C$2:$C$1300,MATCH($A546,Sheet5!$A$2:$A$1300,0)),"-"),FIND(",",IFERROR(INDEX(Sheet5!$C$2:$C$1300,MATCH($A546,Sheet5!$A$2:$A$1300,0)),"-"),1)-1),IFERROR(INDEX(Sheet5!$C$2:$C$1300,MATCH($A546,Sheet5!$A$2:$A$1300,0)),"-"))</f>
        <v>-</v>
      </c>
      <c r="D546" s="204">
        <f>IFERROR(INDEX(Lookup!$BG$9:$BG$3000,MATCH($A546,Lookup!$A$9:$A$3000,0)),0)</f>
        <v>0</v>
      </c>
      <c r="E546" s="204">
        <f>IFERROR(INDEX(Lookup!$BF$9:$BF$3000,MATCH($A546,Lookup!$A$9:$A$3000,0)),0)</f>
        <v>0</v>
      </c>
      <c r="F546" s="204">
        <f>IFERROR(INDEX(Lookup!$BE$9:$BE$3000,MATCH($A546,Lookup!$A$9:$A$3000,0)),0)</f>
        <v>0</v>
      </c>
      <c r="G546" s="205"/>
      <c r="H546" s="205"/>
      <c r="I546" s="204">
        <f>IFERROR(INDEX(Lookup!$BJ$9:$BJ$3000,MATCH($A546,Lookup!$A$9:$A$3000,0)),0)</f>
        <v>0</v>
      </c>
      <c r="J546" s="204">
        <f>IFERROR(INDEX(Lookup!$BI$9:$BI$3000,MATCH($A546,Lookup!$A$9:$A$3000,0)),0)</f>
        <v>0</v>
      </c>
      <c r="K546" s="204">
        <f>IFERROR(INDEX(Lookup!$BH$9:$BH$3000,MATCH($A546,Lookup!$A$9:$A$3000,0)),0)</f>
        <v>0</v>
      </c>
      <c r="L546" s="204">
        <f t="shared" si="22"/>
        <v>0</v>
      </c>
      <c r="O546" s="182">
        <f t="shared" si="23"/>
        <v>0</v>
      </c>
    </row>
    <row r="547" spans="1:15" hidden="1" x14ac:dyDescent="0.2">
      <c r="A547" s="182">
        <f>+'09'!A240</f>
        <v>0</v>
      </c>
      <c r="C547" s="182" t="str">
        <f>IFERROR(LEFT(IFERROR(INDEX(Sheet5!$C$2:$C$1300,MATCH($A547,Sheet5!$A$2:$A$1300,0)),"-"),FIND(",",IFERROR(INDEX(Sheet5!$C$2:$C$1300,MATCH($A547,Sheet5!$A$2:$A$1300,0)),"-"),1)-1),IFERROR(INDEX(Sheet5!$C$2:$C$1300,MATCH($A547,Sheet5!$A$2:$A$1300,0)),"-"))</f>
        <v>-</v>
      </c>
      <c r="D547" s="204">
        <f>IFERROR(INDEX(Lookup!$BG$9:$BG$3000,MATCH($A547,Lookup!$A$9:$A$3000,0)),0)</f>
        <v>0</v>
      </c>
      <c r="E547" s="204">
        <f>IFERROR(INDEX(Lookup!$BF$9:$BF$3000,MATCH($A547,Lookup!$A$9:$A$3000,0)),0)</f>
        <v>0</v>
      </c>
      <c r="F547" s="204">
        <f>IFERROR(INDEX(Lookup!$BE$9:$BE$3000,MATCH($A547,Lookup!$A$9:$A$3000,0)),0)</f>
        <v>0</v>
      </c>
      <c r="G547" s="205"/>
      <c r="H547" s="205"/>
      <c r="I547" s="204">
        <f>IFERROR(INDEX(Lookup!$BJ$9:$BJ$3000,MATCH($A547,Lookup!$A$9:$A$3000,0)),0)</f>
        <v>0</v>
      </c>
      <c r="J547" s="204">
        <f>IFERROR(INDEX(Lookup!$BI$9:$BI$3000,MATCH($A547,Lookup!$A$9:$A$3000,0)),0)</f>
        <v>0</v>
      </c>
      <c r="K547" s="204">
        <f>IFERROR(INDEX(Lookup!$BH$9:$BH$3000,MATCH($A547,Lookup!$A$9:$A$3000,0)),0)</f>
        <v>0</v>
      </c>
      <c r="L547" s="204">
        <f t="shared" si="22"/>
        <v>0</v>
      </c>
      <c r="O547" s="182">
        <f t="shared" si="23"/>
        <v>0</v>
      </c>
    </row>
    <row r="548" spans="1:15" hidden="1" x14ac:dyDescent="0.2">
      <c r="A548" s="182">
        <f>+'09'!A241</f>
        <v>0</v>
      </c>
      <c r="C548" s="182" t="str">
        <f>IFERROR(LEFT(IFERROR(INDEX(Sheet5!$C$2:$C$1300,MATCH($A548,Sheet5!$A$2:$A$1300,0)),"-"),FIND(",",IFERROR(INDEX(Sheet5!$C$2:$C$1300,MATCH($A548,Sheet5!$A$2:$A$1300,0)),"-"),1)-1),IFERROR(INDEX(Sheet5!$C$2:$C$1300,MATCH($A548,Sheet5!$A$2:$A$1300,0)),"-"))</f>
        <v>-</v>
      </c>
      <c r="D548" s="204">
        <f>IFERROR(INDEX(Lookup!$BG$9:$BG$3000,MATCH($A548,Lookup!$A$9:$A$3000,0)),0)</f>
        <v>0</v>
      </c>
      <c r="E548" s="204">
        <f>IFERROR(INDEX(Lookup!$BF$9:$BF$3000,MATCH($A548,Lookup!$A$9:$A$3000,0)),0)</f>
        <v>0</v>
      </c>
      <c r="F548" s="204">
        <f>IFERROR(INDEX(Lookup!$BE$9:$BE$3000,MATCH($A548,Lookup!$A$9:$A$3000,0)),0)</f>
        <v>0</v>
      </c>
      <c r="G548" s="205"/>
      <c r="H548" s="205"/>
      <c r="I548" s="204">
        <f>IFERROR(INDEX(Lookup!$BJ$9:$BJ$3000,MATCH($A548,Lookup!$A$9:$A$3000,0)),0)</f>
        <v>0</v>
      </c>
      <c r="J548" s="204">
        <f>IFERROR(INDEX(Lookup!$BI$9:$BI$3000,MATCH($A548,Lookup!$A$9:$A$3000,0)),0)</f>
        <v>0</v>
      </c>
      <c r="K548" s="204">
        <f>IFERROR(INDEX(Lookup!$BH$9:$BH$3000,MATCH($A548,Lookup!$A$9:$A$3000,0)),0)</f>
        <v>0</v>
      </c>
      <c r="L548" s="204">
        <f t="shared" si="22"/>
        <v>0</v>
      </c>
      <c r="O548" s="182">
        <f t="shared" si="23"/>
        <v>0</v>
      </c>
    </row>
    <row r="549" spans="1:15" hidden="1" x14ac:dyDescent="0.2">
      <c r="A549" s="182">
        <f>+'09'!A242</f>
        <v>0</v>
      </c>
      <c r="C549" s="182" t="str">
        <f>IFERROR(LEFT(IFERROR(INDEX(Sheet5!$C$2:$C$1300,MATCH($A549,Sheet5!$A$2:$A$1300,0)),"-"),FIND(",",IFERROR(INDEX(Sheet5!$C$2:$C$1300,MATCH($A549,Sheet5!$A$2:$A$1300,0)),"-"),1)-1),IFERROR(INDEX(Sheet5!$C$2:$C$1300,MATCH($A549,Sheet5!$A$2:$A$1300,0)),"-"))</f>
        <v>-</v>
      </c>
      <c r="D549" s="204">
        <f>IFERROR(INDEX(Lookup!$BG$9:$BG$3000,MATCH($A549,Lookup!$A$9:$A$3000,0)),0)</f>
        <v>0</v>
      </c>
      <c r="E549" s="204">
        <f>IFERROR(INDEX(Lookup!$BF$9:$BF$3000,MATCH($A549,Lookup!$A$9:$A$3000,0)),0)</f>
        <v>0</v>
      </c>
      <c r="F549" s="204">
        <f>IFERROR(INDEX(Lookup!$BE$9:$BE$3000,MATCH($A549,Lookup!$A$9:$A$3000,0)),0)</f>
        <v>0</v>
      </c>
      <c r="G549" s="205"/>
      <c r="H549" s="205"/>
      <c r="I549" s="204">
        <f>IFERROR(INDEX(Lookup!$BJ$9:$BJ$3000,MATCH($A549,Lookup!$A$9:$A$3000,0)),0)</f>
        <v>0</v>
      </c>
      <c r="J549" s="204">
        <f>IFERROR(INDEX(Lookup!$BI$9:$BI$3000,MATCH($A549,Lookup!$A$9:$A$3000,0)),0)</f>
        <v>0</v>
      </c>
      <c r="K549" s="204">
        <f>IFERROR(INDEX(Lookup!$BH$9:$BH$3000,MATCH($A549,Lookup!$A$9:$A$3000,0)),0)</f>
        <v>0</v>
      </c>
      <c r="L549" s="204">
        <f t="shared" si="22"/>
        <v>0</v>
      </c>
      <c r="O549" s="182">
        <f t="shared" si="23"/>
        <v>0</v>
      </c>
    </row>
    <row r="550" spans="1:15" hidden="1" x14ac:dyDescent="0.2">
      <c r="A550" s="182">
        <f>+'09'!A243</f>
        <v>0</v>
      </c>
      <c r="C550" s="182" t="str">
        <f>IFERROR(LEFT(IFERROR(INDEX(Sheet5!$C$2:$C$1300,MATCH($A550,Sheet5!$A$2:$A$1300,0)),"-"),FIND(",",IFERROR(INDEX(Sheet5!$C$2:$C$1300,MATCH($A550,Sheet5!$A$2:$A$1300,0)),"-"),1)-1),IFERROR(INDEX(Sheet5!$C$2:$C$1300,MATCH($A550,Sheet5!$A$2:$A$1300,0)),"-"))</f>
        <v>-</v>
      </c>
      <c r="D550" s="204">
        <f>IFERROR(INDEX(Lookup!$BG$9:$BG$3000,MATCH($A550,Lookup!$A$9:$A$3000,0)),0)</f>
        <v>0</v>
      </c>
      <c r="E550" s="204">
        <f>IFERROR(INDEX(Lookup!$BF$9:$BF$3000,MATCH($A550,Lookup!$A$9:$A$3000,0)),0)</f>
        <v>0</v>
      </c>
      <c r="F550" s="204">
        <f>IFERROR(INDEX(Lookup!$BE$9:$BE$3000,MATCH($A550,Lookup!$A$9:$A$3000,0)),0)</f>
        <v>0</v>
      </c>
      <c r="G550" s="205"/>
      <c r="H550" s="205"/>
      <c r="I550" s="204">
        <f>IFERROR(INDEX(Lookup!$BJ$9:$BJ$3000,MATCH($A550,Lookup!$A$9:$A$3000,0)),0)</f>
        <v>0</v>
      </c>
      <c r="J550" s="204">
        <f>IFERROR(INDEX(Lookup!$BI$9:$BI$3000,MATCH($A550,Lookup!$A$9:$A$3000,0)),0)</f>
        <v>0</v>
      </c>
      <c r="K550" s="204">
        <f>IFERROR(INDEX(Lookup!$BH$9:$BH$3000,MATCH($A550,Lookup!$A$9:$A$3000,0)),0)</f>
        <v>0</v>
      </c>
      <c r="L550" s="204">
        <f t="shared" si="22"/>
        <v>0</v>
      </c>
      <c r="O550" s="182">
        <f t="shared" si="23"/>
        <v>0</v>
      </c>
    </row>
    <row r="551" spans="1:15" hidden="1" x14ac:dyDescent="0.2">
      <c r="A551" s="182">
        <f>+'09'!A244</f>
        <v>0</v>
      </c>
      <c r="C551" s="182" t="str">
        <f>IFERROR(LEFT(IFERROR(INDEX(Sheet5!$C$2:$C$1300,MATCH($A551,Sheet5!$A$2:$A$1300,0)),"-"),FIND(",",IFERROR(INDEX(Sheet5!$C$2:$C$1300,MATCH($A551,Sheet5!$A$2:$A$1300,0)),"-"),1)-1),IFERROR(INDEX(Sheet5!$C$2:$C$1300,MATCH($A551,Sheet5!$A$2:$A$1300,0)),"-"))</f>
        <v>-</v>
      </c>
      <c r="D551" s="204">
        <f>IFERROR(INDEX(Lookup!$BG$9:$BG$3000,MATCH($A551,Lookup!$A$9:$A$3000,0)),0)</f>
        <v>0</v>
      </c>
      <c r="E551" s="204">
        <f>IFERROR(INDEX(Lookup!$BF$9:$BF$3000,MATCH($A551,Lookup!$A$9:$A$3000,0)),0)</f>
        <v>0</v>
      </c>
      <c r="F551" s="204">
        <f>IFERROR(INDEX(Lookup!$BE$9:$BE$3000,MATCH($A551,Lookup!$A$9:$A$3000,0)),0)</f>
        <v>0</v>
      </c>
      <c r="G551" s="205"/>
      <c r="H551" s="205"/>
      <c r="I551" s="204">
        <f>IFERROR(INDEX(Lookup!$BJ$9:$BJ$3000,MATCH($A551,Lookup!$A$9:$A$3000,0)),0)</f>
        <v>0</v>
      </c>
      <c r="J551" s="204">
        <f>IFERROR(INDEX(Lookup!$BI$9:$BI$3000,MATCH($A551,Lookup!$A$9:$A$3000,0)),0)</f>
        <v>0</v>
      </c>
      <c r="K551" s="204">
        <f>IFERROR(INDEX(Lookup!$BH$9:$BH$3000,MATCH($A551,Lookup!$A$9:$A$3000,0)),0)</f>
        <v>0</v>
      </c>
      <c r="L551" s="204">
        <f t="shared" si="22"/>
        <v>0</v>
      </c>
      <c r="O551" s="182">
        <f t="shared" si="23"/>
        <v>0</v>
      </c>
    </row>
    <row r="552" spans="1:15" hidden="1" x14ac:dyDescent="0.2">
      <c r="A552" s="182">
        <f>+'09'!A245</f>
        <v>0</v>
      </c>
      <c r="C552" s="182" t="str">
        <f>IFERROR(LEFT(IFERROR(INDEX(Sheet5!$C$2:$C$1300,MATCH($A552,Sheet5!$A$2:$A$1300,0)),"-"),FIND(",",IFERROR(INDEX(Sheet5!$C$2:$C$1300,MATCH($A552,Sheet5!$A$2:$A$1300,0)),"-"),1)-1),IFERROR(INDEX(Sheet5!$C$2:$C$1300,MATCH($A552,Sheet5!$A$2:$A$1300,0)),"-"))</f>
        <v>-</v>
      </c>
      <c r="D552" s="204">
        <f>IFERROR(INDEX(Lookup!$BG$9:$BG$3000,MATCH($A552,Lookup!$A$9:$A$3000,0)),0)</f>
        <v>0</v>
      </c>
      <c r="E552" s="204">
        <f>IFERROR(INDEX(Lookup!$BF$9:$BF$3000,MATCH($A552,Lookup!$A$9:$A$3000,0)),0)</f>
        <v>0</v>
      </c>
      <c r="F552" s="204">
        <f>IFERROR(INDEX(Lookup!$BE$9:$BE$3000,MATCH($A552,Lookup!$A$9:$A$3000,0)),0)</f>
        <v>0</v>
      </c>
      <c r="G552" s="205"/>
      <c r="H552" s="205"/>
      <c r="I552" s="204">
        <f>IFERROR(INDEX(Lookup!$BJ$9:$BJ$3000,MATCH($A552,Lookup!$A$9:$A$3000,0)),0)</f>
        <v>0</v>
      </c>
      <c r="J552" s="204">
        <f>IFERROR(INDEX(Lookup!$BI$9:$BI$3000,MATCH($A552,Lookup!$A$9:$A$3000,0)),0)</f>
        <v>0</v>
      </c>
      <c r="K552" s="204">
        <f>IFERROR(INDEX(Lookup!$BH$9:$BH$3000,MATCH($A552,Lookup!$A$9:$A$3000,0)),0)</f>
        <v>0</v>
      </c>
      <c r="L552" s="204">
        <f t="shared" si="22"/>
        <v>0</v>
      </c>
      <c r="O552" s="182">
        <f t="shared" si="23"/>
        <v>0</v>
      </c>
    </row>
    <row r="553" spans="1:15" hidden="1" x14ac:dyDescent="0.2">
      <c r="A553" s="182">
        <f>+'09'!A246</f>
        <v>0</v>
      </c>
      <c r="C553" s="182" t="str">
        <f>IFERROR(LEFT(IFERROR(INDEX(Sheet5!$C$2:$C$1300,MATCH($A553,Sheet5!$A$2:$A$1300,0)),"-"),FIND(",",IFERROR(INDEX(Sheet5!$C$2:$C$1300,MATCH($A553,Sheet5!$A$2:$A$1300,0)),"-"),1)-1),IFERROR(INDEX(Sheet5!$C$2:$C$1300,MATCH($A553,Sheet5!$A$2:$A$1300,0)),"-"))</f>
        <v>-</v>
      </c>
      <c r="D553" s="204">
        <f>IFERROR(INDEX(Lookup!$BG$9:$BG$3000,MATCH($A553,Lookup!$A$9:$A$3000,0)),0)</f>
        <v>0</v>
      </c>
      <c r="E553" s="204">
        <f>IFERROR(INDEX(Lookup!$BF$9:$BF$3000,MATCH($A553,Lookup!$A$9:$A$3000,0)),0)</f>
        <v>0</v>
      </c>
      <c r="F553" s="204">
        <f>IFERROR(INDEX(Lookup!$BE$9:$BE$3000,MATCH($A553,Lookup!$A$9:$A$3000,0)),0)</f>
        <v>0</v>
      </c>
      <c r="G553" s="205"/>
      <c r="H553" s="205"/>
      <c r="I553" s="204">
        <f>IFERROR(INDEX(Lookup!$BJ$9:$BJ$3000,MATCH($A553,Lookup!$A$9:$A$3000,0)),0)</f>
        <v>0</v>
      </c>
      <c r="J553" s="204">
        <f>IFERROR(INDEX(Lookup!$BI$9:$BI$3000,MATCH($A553,Lookup!$A$9:$A$3000,0)),0)</f>
        <v>0</v>
      </c>
      <c r="K553" s="204">
        <f>IFERROR(INDEX(Lookup!$BH$9:$BH$3000,MATCH($A553,Lookup!$A$9:$A$3000,0)),0)</f>
        <v>0</v>
      </c>
      <c r="L553" s="204">
        <f t="shared" si="22"/>
        <v>0</v>
      </c>
      <c r="O553" s="182">
        <f t="shared" si="23"/>
        <v>0</v>
      </c>
    </row>
    <row r="554" spans="1:15" hidden="1" x14ac:dyDescent="0.2">
      <c r="A554" s="182">
        <f>+'09'!A247</f>
        <v>0</v>
      </c>
      <c r="C554" s="182" t="str">
        <f>IFERROR(LEFT(IFERROR(INDEX(Sheet5!$C$2:$C$1300,MATCH($A554,Sheet5!$A$2:$A$1300,0)),"-"),FIND(",",IFERROR(INDEX(Sheet5!$C$2:$C$1300,MATCH($A554,Sheet5!$A$2:$A$1300,0)),"-"),1)-1),IFERROR(INDEX(Sheet5!$C$2:$C$1300,MATCH($A554,Sheet5!$A$2:$A$1300,0)),"-"))</f>
        <v>-</v>
      </c>
      <c r="D554" s="204">
        <f>IFERROR(INDEX(Lookup!$BG$9:$BG$3000,MATCH($A554,Lookup!$A$9:$A$3000,0)),0)</f>
        <v>0</v>
      </c>
      <c r="E554" s="204">
        <f>IFERROR(INDEX(Lookup!$BF$9:$BF$3000,MATCH($A554,Lookup!$A$9:$A$3000,0)),0)</f>
        <v>0</v>
      </c>
      <c r="F554" s="204">
        <f>IFERROR(INDEX(Lookup!$BE$9:$BE$3000,MATCH($A554,Lookup!$A$9:$A$3000,0)),0)</f>
        <v>0</v>
      </c>
      <c r="G554" s="205"/>
      <c r="H554" s="205"/>
      <c r="I554" s="204">
        <f>IFERROR(INDEX(Lookup!$BJ$9:$BJ$3000,MATCH($A554,Lookup!$A$9:$A$3000,0)),0)</f>
        <v>0</v>
      </c>
      <c r="J554" s="204">
        <f>IFERROR(INDEX(Lookup!$BI$9:$BI$3000,MATCH($A554,Lookup!$A$9:$A$3000,0)),0)</f>
        <v>0</v>
      </c>
      <c r="K554" s="204">
        <f>IFERROR(INDEX(Lookup!$BH$9:$BH$3000,MATCH($A554,Lookup!$A$9:$A$3000,0)),0)</f>
        <v>0</v>
      </c>
      <c r="L554" s="204">
        <f t="shared" si="22"/>
        <v>0</v>
      </c>
      <c r="O554" s="182">
        <f t="shared" si="23"/>
        <v>0</v>
      </c>
    </row>
    <row r="555" spans="1:15" hidden="1" x14ac:dyDescent="0.2">
      <c r="A555" s="182">
        <f>+'09'!A248</f>
        <v>0</v>
      </c>
      <c r="C555" s="182" t="str">
        <f>IFERROR(LEFT(IFERROR(INDEX(Sheet5!$C$2:$C$1300,MATCH($A555,Sheet5!$A$2:$A$1300,0)),"-"),FIND(",",IFERROR(INDEX(Sheet5!$C$2:$C$1300,MATCH($A555,Sheet5!$A$2:$A$1300,0)),"-"),1)-1),IFERROR(INDEX(Sheet5!$C$2:$C$1300,MATCH($A555,Sheet5!$A$2:$A$1300,0)),"-"))</f>
        <v>-</v>
      </c>
      <c r="D555" s="204">
        <f>IFERROR(INDEX(Lookup!$BG$9:$BG$3000,MATCH($A555,Lookup!$A$9:$A$3000,0)),0)</f>
        <v>0</v>
      </c>
      <c r="E555" s="204">
        <f>IFERROR(INDEX(Lookup!$BF$9:$BF$3000,MATCH($A555,Lookup!$A$9:$A$3000,0)),0)</f>
        <v>0</v>
      </c>
      <c r="F555" s="204">
        <f>IFERROR(INDEX(Lookup!$BE$9:$BE$3000,MATCH($A555,Lookup!$A$9:$A$3000,0)),0)</f>
        <v>0</v>
      </c>
      <c r="G555" s="205"/>
      <c r="H555" s="205"/>
      <c r="I555" s="204">
        <f>IFERROR(INDEX(Lookup!$BJ$9:$BJ$3000,MATCH($A555,Lookup!$A$9:$A$3000,0)),0)</f>
        <v>0</v>
      </c>
      <c r="J555" s="204">
        <f>IFERROR(INDEX(Lookup!$BI$9:$BI$3000,MATCH($A555,Lookup!$A$9:$A$3000,0)),0)</f>
        <v>0</v>
      </c>
      <c r="K555" s="204">
        <f>IFERROR(INDEX(Lookup!$BH$9:$BH$3000,MATCH($A555,Lookup!$A$9:$A$3000,0)),0)</f>
        <v>0</v>
      </c>
      <c r="L555" s="204">
        <f t="shared" si="22"/>
        <v>0</v>
      </c>
      <c r="O555" s="182">
        <f t="shared" si="23"/>
        <v>0</v>
      </c>
    </row>
    <row r="556" spans="1:15" hidden="1" x14ac:dyDescent="0.2">
      <c r="A556" s="182">
        <f>+'09'!A249</f>
        <v>0</v>
      </c>
      <c r="C556" s="182" t="str">
        <f>IFERROR(LEFT(IFERROR(INDEX(Sheet5!$C$2:$C$1300,MATCH($A556,Sheet5!$A$2:$A$1300,0)),"-"),FIND(",",IFERROR(INDEX(Sheet5!$C$2:$C$1300,MATCH($A556,Sheet5!$A$2:$A$1300,0)),"-"),1)-1),IFERROR(INDEX(Sheet5!$C$2:$C$1300,MATCH($A556,Sheet5!$A$2:$A$1300,0)),"-"))</f>
        <v>-</v>
      </c>
      <c r="D556" s="204">
        <f>IFERROR(INDEX(Lookup!$BG$9:$BG$3000,MATCH($A556,Lookup!$A$9:$A$3000,0)),0)</f>
        <v>0</v>
      </c>
      <c r="E556" s="204">
        <f>IFERROR(INDEX(Lookup!$BF$9:$BF$3000,MATCH($A556,Lookup!$A$9:$A$3000,0)),0)</f>
        <v>0</v>
      </c>
      <c r="F556" s="204">
        <f>IFERROR(INDEX(Lookup!$BE$9:$BE$3000,MATCH($A556,Lookup!$A$9:$A$3000,0)),0)</f>
        <v>0</v>
      </c>
      <c r="G556" s="205"/>
      <c r="H556" s="205"/>
      <c r="I556" s="204">
        <f>IFERROR(INDEX(Lookup!$BJ$9:$BJ$3000,MATCH($A556,Lookup!$A$9:$A$3000,0)),0)</f>
        <v>0</v>
      </c>
      <c r="J556" s="204">
        <f>IFERROR(INDEX(Lookup!$BI$9:$BI$3000,MATCH($A556,Lookup!$A$9:$A$3000,0)),0)</f>
        <v>0</v>
      </c>
      <c r="K556" s="204">
        <f>IFERROR(INDEX(Lookup!$BH$9:$BH$3000,MATCH($A556,Lookup!$A$9:$A$3000,0)),0)</f>
        <v>0</v>
      </c>
      <c r="L556" s="204">
        <f t="shared" si="22"/>
        <v>0</v>
      </c>
      <c r="O556" s="182">
        <f t="shared" si="23"/>
        <v>0</v>
      </c>
    </row>
    <row r="557" spans="1:15" hidden="1" x14ac:dyDescent="0.2">
      <c r="A557" s="182">
        <f>+'09'!A250</f>
        <v>0</v>
      </c>
      <c r="C557" s="182" t="str">
        <f>IFERROR(LEFT(IFERROR(INDEX(Sheet5!$C$2:$C$1300,MATCH($A557,Sheet5!$A$2:$A$1300,0)),"-"),FIND(",",IFERROR(INDEX(Sheet5!$C$2:$C$1300,MATCH($A557,Sheet5!$A$2:$A$1300,0)),"-"),1)-1),IFERROR(INDEX(Sheet5!$C$2:$C$1300,MATCH($A557,Sheet5!$A$2:$A$1300,0)),"-"))</f>
        <v>-</v>
      </c>
      <c r="D557" s="204">
        <f>IFERROR(INDEX(Lookup!$BG$9:$BG$3000,MATCH($A557,Lookup!$A$9:$A$3000,0)),0)</f>
        <v>0</v>
      </c>
      <c r="E557" s="204">
        <f>IFERROR(INDEX(Lookup!$BF$9:$BF$3000,MATCH($A557,Lookup!$A$9:$A$3000,0)),0)</f>
        <v>0</v>
      </c>
      <c r="F557" s="204">
        <f>IFERROR(INDEX(Lookup!$BE$9:$BE$3000,MATCH($A557,Lookup!$A$9:$A$3000,0)),0)</f>
        <v>0</v>
      </c>
      <c r="G557" s="205"/>
      <c r="H557" s="205"/>
      <c r="I557" s="204">
        <f>IFERROR(INDEX(Lookup!$BJ$9:$BJ$3000,MATCH($A557,Lookup!$A$9:$A$3000,0)),0)</f>
        <v>0</v>
      </c>
      <c r="J557" s="204">
        <f>IFERROR(INDEX(Lookup!$BI$9:$BI$3000,MATCH($A557,Lookup!$A$9:$A$3000,0)),0)</f>
        <v>0</v>
      </c>
      <c r="K557" s="204">
        <f>IFERROR(INDEX(Lookup!$BH$9:$BH$3000,MATCH($A557,Lookup!$A$9:$A$3000,0)),0)</f>
        <v>0</v>
      </c>
      <c r="L557" s="204">
        <f t="shared" si="22"/>
        <v>0</v>
      </c>
      <c r="O557" s="182">
        <f t="shared" si="23"/>
        <v>0</v>
      </c>
    </row>
    <row r="558" spans="1:15" hidden="1" x14ac:dyDescent="0.2">
      <c r="A558" s="182">
        <f>+'09'!A251</f>
        <v>0</v>
      </c>
      <c r="C558" s="182" t="str">
        <f>IFERROR(LEFT(IFERROR(INDEX(Sheet5!$C$2:$C$1300,MATCH($A558,Sheet5!$A$2:$A$1300,0)),"-"),FIND(",",IFERROR(INDEX(Sheet5!$C$2:$C$1300,MATCH($A558,Sheet5!$A$2:$A$1300,0)),"-"),1)-1),IFERROR(INDEX(Sheet5!$C$2:$C$1300,MATCH($A558,Sheet5!$A$2:$A$1300,0)),"-"))</f>
        <v>-</v>
      </c>
      <c r="D558" s="204">
        <f>IFERROR(INDEX(Lookup!$BG$9:$BG$3000,MATCH($A558,Lookup!$A$9:$A$3000,0)),0)</f>
        <v>0</v>
      </c>
      <c r="E558" s="204">
        <f>IFERROR(INDEX(Lookup!$BF$9:$BF$3000,MATCH($A558,Lookup!$A$9:$A$3000,0)),0)</f>
        <v>0</v>
      </c>
      <c r="F558" s="204">
        <f>IFERROR(INDEX(Lookup!$BE$9:$BE$3000,MATCH($A558,Lookup!$A$9:$A$3000,0)),0)</f>
        <v>0</v>
      </c>
      <c r="G558" s="205"/>
      <c r="H558" s="205"/>
      <c r="I558" s="204">
        <f>IFERROR(INDEX(Lookup!$BJ$9:$BJ$3000,MATCH($A558,Lookup!$A$9:$A$3000,0)),0)</f>
        <v>0</v>
      </c>
      <c r="J558" s="204">
        <f>IFERROR(INDEX(Lookup!$BI$9:$BI$3000,MATCH($A558,Lookup!$A$9:$A$3000,0)),0)</f>
        <v>0</v>
      </c>
      <c r="K558" s="204">
        <f>IFERROR(INDEX(Lookup!$BH$9:$BH$3000,MATCH($A558,Lookup!$A$9:$A$3000,0)),0)</f>
        <v>0</v>
      </c>
      <c r="L558" s="204">
        <f t="shared" si="22"/>
        <v>0</v>
      </c>
      <c r="O558" s="182">
        <f t="shared" si="23"/>
        <v>0</v>
      </c>
    </row>
    <row r="559" spans="1:15" hidden="1" x14ac:dyDescent="0.2">
      <c r="A559" s="182">
        <f>+'09'!A252</f>
        <v>0</v>
      </c>
      <c r="C559" s="182" t="str">
        <f>IFERROR(LEFT(IFERROR(INDEX(Sheet5!$C$2:$C$1300,MATCH($A559,Sheet5!$A$2:$A$1300,0)),"-"),FIND(",",IFERROR(INDEX(Sheet5!$C$2:$C$1300,MATCH($A559,Sheet5!$A$2:$A$1300,0)),"-"),1)-1),IFERROR(INDEX(Sheet5!$C$2:$C$1300,MATCH($A559,Sheet5!$A$2:$A$1300,0)),"-"))</f>
        <v>-</v>
      </c>
      <c r="D559" s="204">
        <f>IFERROR(INDEX(Lookup!$BG$9:$BG$3000,MATCH($A559,Lookup!$A$9:$A$3000,0)),0)</f>
        <v>0</v>
      </c>
      <c r="E559" s="204">
        <f>IFERROR(INDEX(Lookup!$BF$9:$BF$3000,MATCH($A559,Lookup!$A$9:$A$3000,0)),0)</f>
        <v>0</v>
      </c>
      <c r="F559" s="204">
        <f>IFERROR(INDEX(Lookup!$BE$9:$BE$3000,MATCH($A559,Lookup!$A$9:$A$3000,0)),0)</f>
        <v>0</v>
      </c>
      <c r="G559" s="205"/>
      <c r="H559" s="205"/>
      <c r="I559" s="204">
        <f>IFERROR(INDEX(Lookup!$BJ$9:$BJ$3000,MATCH($A559,Lookup!$A$9:$A$3000,0)),0)</f>
        <v>0</v>
      </c>
      <c r="J559" s="204">
        <f>IFERROR(INDEX(Lookup!$BI$9:$BI$3000,MATCH($A559,Lookup!$A$9:$A$3000,0)),0)</f>
        <v>0</v>
      </c>
      <c r="K559" s="204">
        <f>IFERROR(INDEX(Lookup!$BH$9:$BH$3000,MATCH($A559,Lookup!$A$9:$A$3000,0)),0)</f>
        <v>0</v>
      </c>
      <c r="L559" s="204">
        <f t="shared" si="22"/>
        <v>0</v>
      </c>
      <c r="O559" s="182">
        <f t="shared" si="23"/>
        <v>0</v>
      </c>
    </row>
    <row r="560" spans="1:15" hidden="1" x14ac:dyDescent="0.2">
      <c r="A560" s="182">
        <f>+'09'!A253</f>
        <v>0</v>
      </c>
      <c r="C560" s="182" t="str">
        <f>IFERROR(LEFT(IFERROR(INDEX(Sheet5!$C$2:$C$1300,MATCH($A560,Sheet5!$A$2:$A$1300,0)),"-"),FIND(",",IFERROR(INDEX(Sheet5!$C$2:$C$1300,MATCH($A560,Sheet5!$A$2:$A$1300,0)),"-"),1)-1),IFERROR(INDEX(Sheet5!$C$2:$C$1300,MATCH($A560,Sheet5!$A$2:$A$1300,0)),"-"))</f>
        <v>-</v>
      </c>
      <c r="D560" s="204">
        <f>IFERROR(INDEX(Lookup!$BG$9:$BG$3000,MATCH($A560,Lookup!$A$9:$A$3000,0)),0)</f>
        <v>0</v>
      </c>
      <c r="E560" s="204">
        <f>IFERROR(INDEX(Lookup!$BF$9:$BF$3000,MATCH($A560,Lookup!$A$9:$A$3000,0)),0)</f>
        <v>0</v>
      </c>
      <c r="F560" s="204">
        <f>IFERROR(INDEX(Lookup!$BE$9:$BE$3000,MATCH($A560,Lookup!$A$9:$A$3000,0)),0)</f>
        <v>0</v>
      </c>
      <c r="G560" s="205"/>
      <c r="H560" s="205"/>
      <c r="I560" s="204">
        <f>IFERROR(INDEX(Lookup!$BJ$9:$BJ$3000,MATCH($A560,Lookup!$A$9:$A$3000,0)),0)</f>
        <v>0</v>
      </c>
      <c r="J560" s="204">
        <f>IFERROR(INDEX(Lookup!$BI$9:$BI$3000,MATCH($A560,Lookup!$A$9:$A$3000,0)),0)</f>
        <v>0</v>
      </c>
      <c r="K560" s="204">
        <f>IFERROR(INDEX(Lookup!$BH$9:$BH$3000,MATCH($A560,Lookup!$A$9:$A$3000,0)),0)</f>
        <v>0</v>
      </c>
      <c r="L560" s="204">
        <f t="shared" si="22"/>
        <v>0</v>
      </c>
      <c r="O560" s="182">
        <f t="shared" si="23"/>
        <v>0</v>
      </c>
    </row>
    <row r="561" spans="1:15" hidden="1" x14ac:dyDescent="0.2">
      <c r="A561" s="182">
        <f>+'09'!A254</f>
        <v>0</v>
      </c>
      <c r="C561" s="182" t="str">
        <f>IFERROR(LEFT(IFERROR(INDEX(Sheet5!$C$2:$C$1300,MATCH($A561,Sheet5!$A$2:$A$1300,0)),"-"),FIND(",",IFERROR(INDEX(Sheet5!$C$2:$C$1300,MATCH($A561,Sheet5!$A$2:$A$1300,0)),"-"),1)-1),IFERROR(INDEX(Sheet5!$C$2:$C$1300,MATCH($A561,Sheet5!$A$2:$A$1300,0)),"-"))</f>
        <v>-</v>
      </c>
      <c r="D561" s="204">
        <f>IFERROR(INDEX(Lookup!$BG$9:$BG$3000,MATCH($A561,Lookup!$A$9:$A$3000,0)),0)</f>
        <v>0</v>
      </c>
      <c r="E561" s="204">
        <f>IFERROR(INDEX(Lookup!$BF$9:$BF$3000,MATCH($A561,Lookup!$A$9:$A$3000,0)),0)</f>
        <v>0</v>
      </c>
      <c r="F561" s="204">
        <f>IFERROR(INDEX(Lookup!$BE$9:$BE$3000,MATCH($A561,Lookup!$A$9:$A$3000,0)),0)</f>
        <v>0</v>
      </c>
      <c r="G561" s="205"/>
      <c r="H561" s="205"/>
      <c r="I561" s="204">
        <f>IFERROR(INDEX(Lookup!$BJ$9:$BJ$3000,MATCH($A561,Lookup!$A$9:$A$3000,0)),0)</f>
        <v>0</v>
      </c>
      <c r="J561" s="204">
        <f>IFERROR(INDEX(Lookup!$BI$9:$BI$3000,MATCH($A561,Lookup!$A$9:$A$3000,0)),0)</f>
        <v>0</v>
      </c>
      <c r="K561" s="204">
        <f>IFERROR(INDEX(Lookup!$BH$9:$BH$3000,MATCH($A561,Lookup!$A$9:$A$3000,0)),0)</f>
        <v>0</v>
      </c>
      <c r="L561" s="204">
        <f t="shared" si="22"/>
        <v>0</v>
      </c>
      <c r="O561" s="182">
        <f t="shared" si="23"/>
        <v>0</v>
      </c>
    </row>
    <row r="562" spans="1:15" hidden="1" x14ac:dyDescent="0.2">
      <c r="A562" s="182">
        <f>+'09'!A255</f>
        <v>0</v>
      </c>
      <c r="C562" s="182" t="str">
        <f>IFERROR(LEFT(IFERROR(INDEX(Sheet5!$C$2:$C$1300,MATCH($A562,Sheet5!$A$2:$A$1300,0)),"-"),FIND(",",IFERROR(INDEX(Sheet5!$C$2:$C$1300,MATCH($A562,Sheet5!$A$2:$A$1300,0)),"-"),1)-1),IFERROR(INDEX(Sheet5!$C$2:$C$1300,MATCH($A562,Sheet5!$A$2:$A$1300,0)),"-"))</f>
        <v>-</v>
      </c>
      <c r="D562" s="204">
        <f>IFERROR(INDEX(Lookup!$BG$9:$BG$3000,MATCH($A562,Lookup!$A$9:$A$3000,0)),0)</f>
        <v>0</v>
      </c>
      <c r="E562" s="204">
        <f>IFERROR(INDEX(Lookup!$BF$9:$BF$3000,MATCH($A562,Lookup!$A$9:$A$3000,0)),0)</f>
        <v>0</v>
      </c>
      <c r="F562" s="204">
        <f>IFERROR(INDEX(Lookup!$BE$9:$BE$3000,MATCH($A562,Lookup!$A$9:$A$3000,0)),0)</f>
        <v>0</v>
      </c>
      <c r="G562" s="205"/>
      <c r="H562" s="205"/>
      <c r="I562" s="204">
        <f>IFERROR(INDEX(Lookup!$BJ$9:$BJ$3000,MATCH($A562,Lookup!$A$9:$A$3000,0)),0)</f>
        <v>0</v>
      </c>
      <c r="J562" s="204">
        <f>IFERROR(INDEX(Lookup!$BI$9:$BI$3000,MATCH($A562,Lookup!$A$9:$A$3000,0)),0)</f>
        <v>0</v>
      </c>
      <c r="K562" s="204">
        <f>IFERROR(INDEX(Lookup!$BH$9:$BH$3000,MATCH($A562,Lookup!$A$9:$A$3000,0)),0)</f>
        <v>0</v>
      </c>
      <c r="L562" s="204">
        <f t="shared" si="22"/>
        <v>0</v>
      </c>
      <c r="O562" s="182">
        <f t="shared" si="23"/>
        <v>0</v>
      </c>
    </row>
    <row r="563" spans="1:15" hidden="1" x14ac:dyDescent="0.2">
      <c r="A563" s="182">
        <f>+'09'!A256</f>
        <v>0</v>
      </c>
      <c r="C563" s="182" t="str">
        <f>IFERROR(LEFT(IFERROR(INDEX(Sheet5!$C$2:$C$1300,MATCH($A563,Sheet5!$A$2:$A$1300,0)),"-"),FIND(",",IFERROR(INDEX(Sheet5!$C$2:$C$1300,MATCH($A563,Sheet5!$A$2:$A$1300,0)),"-"),1)-1),IFERROR(INDEX(Sheet5!$C$2:$C$1300,MATCH($A563,Sheet5!$A$2:$A$1300,0)),"-"))</f>
        <v>-</v>
      </c>
      <c r="D563" s="204">
        <f>IFERROR(INDEX(Lookup!$BG$9:$BG$3000,MATCH($A563,Lookup!$A$9:$A$3000,0)),0)</f>
        <v>0</v>
      </c>
      <c r="E563" s="204">
        <f>IFERROR(INDEX(Lookup!$BF$9:$BF$3000,MATCH($A563,Lookup!$A$9:$A$3000,0)),0)</f>
        <v>0</v>
      </c>
      <c r="F563" s="204">
        <f>IFERROR(INDEX(Lookup!$BE$9:$BE$3000,MATCH($A563,Lookup!$A$9:$A$3000,0)),0)</f>
        <v>0</v>
      </c>
      <c r="G563" s="205"/>
      <c r="H563" s="205"/>
      <c r="I563" s="204">
        <f>IFERROR(INDEX(Lookup!$BJ$9:$BJ$3000,MATCH($A563,Lookup!$A$9:$A$3000,0)),0)</f>
        <v>0</v>
      </c>
      <c r="J563" s="204">
        <f>IFERROR(INDEX(Lookup!$BI$9:$BI$3000,MATCH($A563,Lookup!$A$9:$A$3000,0)),0)</f>
        <v>0</v>
      </c>
      <c r="K563" s="204">
        <f>IFERROR(INDEX(Lookup!$BH$9:$BH$3000,MATCH($A563,Lookup!$A$9:$A$3000,0)),0)</f>
        <v>0</v>
      </c>
      <c r="L563" s="204">
        <f t="shared" si="22"/>
        <v>0</v>
      </c>
      <c r="O563" s="182">
        <f t="shared" si="23"/>
        <v>0</v>
      </c>
    </row>
    <row r="564" spans="1:15" hidden="1" x14ac:dyDescent="0.2">
      <c r="A564" s="182">
        <f>+'09'!A257</f>
        <v>0</v>
      </c>
      <c r="C564" s="182" t="str">
        <f>IFERROR(LEFT(IFERROR(INDEX(Sheet5!$C$2:$C$1300,MATCH($A564,Sheet5!$A$2:$A$1300,0)),"-"),FIND(",",IFERROR(INDEX(Sheet5!$C$2:$C$1300,MATCH($A564,Sheet5!$A$2:$A$1300,0)),"-"),1)-1),IFERROR(INDEX(Sheet5!$C$2:$C$1300,MATCH($A564,Sheet5!$A$2:$A$1300,0)),"-"))</f>
        <v>-</v>
      </c>
      <c r="D564" s="204">
        <f>IFERROR(INDEX(Lookup!$BG$9:$BG$3000,MATCH($A564,Lookup!$A$9:$A$3000,0)),0)</f>
        <v>0</v>
      </c>
      <c r="E564" s="204">
        <f>IFERROR(INDEX(Lookup!$BF$9:$BF$3000,MATCH($A564,Lookup!$A$9:$A$3000,0)),0)</f>
        <v>0</v>
      </c>
      <c r="F564" s="204">
        <f>IFERROR(INDEX(Lookup!$BE$9:$BE$3000,MATCH($A564,Lookup!$A$9:$A$3000,0)),0)</f>
        <v>0</v>
      </c>
      <c r="G564" s="205"/>
      <c r="H564" s="205"/>
      <c r="I564" s="204">
        <f>IFERROR(INDEX(Lookup!$BJ$9:$BJ$3000,MATCH($A564,Lookup!$A$9:$A$3000,0)),0)</f>
        <v>0</v>
      </c>
      <c r="J564" s="204">
        <f>IFERROR(INDEX(Lookup!$BI$9:$BI$3000,MATCH($A564,Lookup!$A$9:$A$3000,0)),0)</f>
        <v>0</v>
      </c>
      <c r="K564" s="204">
        <f>IFERROR(INDEX(Lookup!$BH$9:$BH$3000,MATCH($A564,Lookup!$A$9:$A$3000,0)),0)</f>
        <v>0</v>
      </c>
      <c r="L564" s="204">
        <f t="shared" si="22"/>
        <v>0</v>
      </c>
      <c r="O564" s="182">
        <f t="shared" si="23"/>
        <v>0</v>
      </c>
    </row>
    <row r="565" spans="1:15" hidden="1" x14ac:dyDescent="0.2">
      <c r="A565" s="182">
        <f>+'09'!A258</f>
        <v>0</v>
      </c>
      <c r="C565" s="182" t="str">
        <f>IFERROR(LEFT(IFERROR(INDEX(Sheet5!$C$2:$C$1300,MATCH($A565,Sheet5!$A$2:$A$1300,0)),"-"),FIND(",",IFERROR(INDEX(Sheet5!$C$2:$C$1300,MATCH($A565,Sheet5!$A$2:$A$1300,0)),"-"),1)-1),IFERROR(INDEX(Sheet5!$C$2:$C$1300,MATCH($A565,Sheet5!$A$2:$A$1300,0)),"-"))</f>
        <v>-</v>
      </c>
      <c r="D565" s="204">
        <f>IFERROR(INDEX(Lookup!$BG$9:$BG$3000,MATCH($A565,Lookup!$A$9:$A$3000,0)),0)</f>
        <v>0</v>
      </c>
      <c r="E565" s="204">
        <f>IFERROR(INDEX(Lookup!$BF$9:$BF$3000,MATCH($A565,Lookup!$A$9:$A$3000,0)),0)</f>
        <v>0</v>
      </c>
      <c r="F565" s="204">
        <f>IFERROR(INDEX(Lookup!$BE$9:$BE$3000,MATCH($A565,Lookup!$A$9:$A$3000,0)),0)</f>
        <v>0</v>
      </c>
      <c r="G565" s="205"/>
      <c r="H565" s="205"/>
      <c r="I565" s="204">
        <f>IFERROR(INDEX(Lookup!$BJ$9:$BJ$3000,MATCH($A565,Lookup!$A$9:$A$3000,0)),0)</f>
        <v>0</v>
      </c>
      <c r="J565" s="204">
        <f>IFERROR(INDEX(Lookup!$BI$9:$BI$3000,MATCH($A565,Lookup!$A$9:$A$3000,0)),0)</f>
        <v>0</v>
      </c>
      <c r="K565" s="204">
        <f>IFERROR(INDEX(Lookup!$BH$9:$BH$3000,MATCH($A565,Lookup!$A$9:$A$3000,0)),0)</f>
        <v>0</v>
      </c>
      <c r="L565" s="204">
        <f t="shared" ref="L565:L628" si="24">K565-J565</f>
        <v>0</v>
      </c>
      <c r="O565" s="182">
        <f t="shared" ref="O565:O628" si="25">+IF(A565&gt;0,1,0)</f>
        <v>0</v>
      </c>
    </row>
    <row r="566" spans="1:15" hidden="1" x14ac:dyDescent="0.2">
      <c r="A566" s="182">
        <f>+'09'!A259</f>
        <v>0</v>
      </c>
      <c r="C566" s="182" t="str">
        <f>IFERROR(LEFT(IFERROR(INDEX(Sheet5!$C$2:$C$1300,MATCH($A566,Sheet5!$A$2:$A$1300,0)),"-"),FIND(",",IFERROR(INDEX(Sheet5!$C$2:$C$1300,MATCH($A566,Sheet5!$A$2:$A$1300,0)),"-"),1)-1),IFERROR(INDEX(Sheet5!$C$2:$C$1300,MATCH($A566,Sheet5!$A$2:$A$1300,0)),"-"))</f>
        <v>-</v>
      </c>
      <c r="D566" s="204">
        <f>IFERROR(INDEX(Lookup!$BG$9:$BG$3000,MATCH($A566,Lookup!$A$9:$A$3000,0)),0)</f>
        <v>0</v>
      </c>
      <c r="E566" s="204">
        <f>IFERROR(INDEX(Lookup!$BF$9:$BF$3000,MATCH($A566,Lookup!$A$9:$A$3000,0)),0)</f>
        <v>0</v>
      </c>
      <c r="F566" s="204">
        <f>IFERROR(INDEX(Lookup!$BE$9:$BE$3000,MATCH($A566,Lookup!$A$9:$A$3000,0)),0)</f>
        <v>0</v>
      </c>
      <c r="G566" s="205"/>
      <c r="H566" s="205"/>
      <c r="I566" s="204">
        <f>IFERROR(INDEX(Lookup!$BJ$9:$BJ$3000,MATCH($A566,Lookup!$A$9:$A$3000,0)),0)</f>
        <v>0</v>
      </c>
      <c r="J566" s="204">
        <f>IFERROR(INDEX(Lookup!$BI$9:$BI$3000,MATCH($A566,Lookup!$A$9:$A$3000,0)),0)</f>
        <v>0</v>
      </c>
      <c r="K566" s="204">
        <f>IFERROR(INDEX(Lookup!$BH$9:$BH$3000,MATCH($A566,Lookup!$A$9:$A$3000,0)),0)</f>
        <v>0</v>
      </c>
      <c r="L566" s="204">
        <f t="shared" si="24"/>
        <v>0</v>
      </c>
      <c r="O566" s="182">
        <f t="shared" si="25"/>
        <v>0</v>
      </c>
    </row>
    <row r="567" spans="1:15" hidden="1" x14ac:dyDescent="0.2">
      <c r="A567" s="182">
        <f>+'09'!A260</f>
        <v>0</v>
      </c>
      <c r="C567" s="182" t="str">
        <f>IFERROR(LEFT(IFERROR(INDEX(Sheet5!$C$2:$C$1300,MATCH($A567,Sheet5!$A$2:$A$1300,0)),"-"),FIND(",",IFERROR(INDEX(Sheet5!$C$2:$C$1300,MATCH($A567,Sheet5!$A$2:$A$1300,0)),"-"),1)-1),IFERROR(INDEX(Sheet5!$C$2:$C$1300,MATCH($A567,Sheet5!$A$2:$A$1300,0)),"-"))</f>
        <v>-</v>
      </c>
      <c r="D567" s="204">
        <f>IFERROR(INDEX(Lookup!$BG$9:$BG$3000,MATCH($A567,Lookup!$A$9:$A$3000,0)),0)</f>
        <v>0</v>
      </c>
      <c r="E567" s="204">
        <f>IFERROR(INDEX(Lookup!$BF$9:$BF$3000,MATCH($A567,Lookup!$A$9:$A$3000,0)),0)</f>
        <v>0</v>
      </c>
      <c r="F567" s="204">
        <f>IFERROR(INDEX(Lookup!$BE$9:$BE$3000,MATCH($A567,Lookup!$A$9:$A$3000,0)),0)</f>
        <v>0</v>
      </c>
      <c r="G567" s="205"/>
      <c r="H567" s="205"/>
      <c r="I567" s="204">
        <f>IFERROR(INDEX(Lookup!$BJ$9:$BJ$3000,MATCH($A567,Lookup!$A$9:$A$3000,0)),0)</f>
        <v>0</v>
      </c>
      <c r="J567" s="204">
        <f>IFERROR(INDEX(Lookup!$BI$9:$BI$3000,MATCH($A567,Lookup!$A$9:$A$3000,0)),0)</f>
        <v>0</v>
      </c>
      <c r="K567" s="204">
        <f>IFERROR(INDEX(Lookup!$BH$9:$BH$3000,MATCH($A567,Lookup!$A$9:$A$3000,0)),0)</f>
        <v>0</v>
      </c>
      <c r="L567" s="204">
        <f t="shared" si="24"/>
        <v>0</v>
      </c>
      <c r="O567" s="182">
        <f t="shared" si="25"/>
        <v>0</v>
      </c>
    </row>
    <row r="568" spans="1:15" hidden="1" x14ac:dyDescent="0.2">
      <c r="A568" s="182">
        <f>+'09'!A261</f>
        <v>0</v>
      </c>
      <c r="C568" s="182" t="str">
        <f>IFERROR(LEFT(IFERROR(INDEX(Sheet5!$C$2:$C$1300,MATCH($A568,Sheet5!$A$2:$A$1300,0)),"-"),FIND(",",IFERROR(INDEX(Sheet5!$C$2:$C$1300,MATCH($A568,Sheet5!$A$2:$A$1300,0)),"-"),1)-1),IFERROR(INDEX(Sheet5!$C$2:$C$1300,MATCH($A568,Sheet5!$A$2:$A$1300,0)),"-"))</f>
        <v>-</v>
      </c>
      <c r="D568" s="204">
        <f>IFERROR(INDEX(Lookup!$BG$9:$BG$3000,MATCH($A568,Lookup!$A$9:$A$3000,0)),0)</f>
        <v>0</v>
      </c>
      <c r="E568" s="204">
        <f>IFERROR(INDEX(Lookup!$BF$9:$BF$3000,MATCH($A568,Lookup!$A$9:$A$3000,0)),0)</f>
        <v>0</v>
      </c>
      <c r="F568" s="204">
        <f>IFERROR(INDEX(Lookup!$BE$9:$BE$3000,MATCH($A568,Lookup!$A$9:$A$3000,0)),0)</f>
        <v>0</v>
      </c>
      <c r="G568" s="205"/>
      <c r="H568" s="205"/>
      <c r="I568" s="204">
        <f>IFERROR(INDEX(Lookup!$BJ$9:$BJ$3000,MATCH($A568,Lookup!$A$9:$A$3000,0)),0)</f>
        <v>0</v>
      </c>
      <c r="J568" s="204">
        <f>IFERROR(INDEX(Lookup!$BI$9:$BI$3000,MATCH($A568,Lookup!$A$9:$A$3000,0)),0)</f>
        <v>0</v>
      </c>
      <c r="K568" s="204">
        <f>IFERROR(INDEX(Lookup!$BH$9:$BH$3000,MATCH($A568,Lookup!$A$9:$A$3000,0)),0)</f>
        <v>0</v>
      </c>
      <c r="L568" s="204">
        <f t="shared" si="24"/>
        <v>0</v>
      </c>
      <c r="O568" s="182">
        <f t="shared" si="25"/>
        <v>0</v>
      </c>
    </row>
    <row r="569" spans="1:15" hidden="1" x14ac:dyDescent="0.2">
      <c r="A569" s="182">
        <f>+'09'!A262</f>
        <v>0</v>
      </c>
      <c r="C569" s="182" t="str">
        <f>IFERROR(LEFT(IFERROR(INDEX(Sheet5!$C$2:$C$1300,MATCH($A569,Sheet5!$A$2:$A$1300,0)),"-"),FIND(",",IFERROR(INDEX(Sheet5!$C$2:$C$1300,MATCH($A569,Sheet5!$A$2:$A$1300,0)),"-"),1)-1),IFERROR(INDEX(Sheet5!$C$2:$C$1300,MATCH($A569,Sheet5!$A$2:$A$1300,0)),"-"))</f>
        <v>-</v>
      </c>
      <c r="D569" s="204">
        <f>IFERROR(INDEX(Lookup!$BG$9:$BG$3000,MATCH($A569,Lookup!$A$9:$A$3000,0)),0)</f>
        <v>0</v>
      </c>
      <c r="E569" s="204">
        <f>IFERROR(INDEX(Lookup!$BF$9:$BF$3000,MATCH($A569,Lookup!$A$9:$A$3000,0)),0)</f>
        <v>0</v>
      </c>
      <c r="F569" s="204">
        <f>IFERROR(INDEX(Lookup!$BE$9:$BE$3000,MATCH($A569,Lookup!$A$9:$A$3000,0)),0)</f>
        <v>0</v>
      </c>
      <c r="G569" s="205"/>
      <c r="H569" s="205"/>
      <c r="I569" s="204">
        <f>IFERROR(INDEX(Lookup!$BJ$9:$BJ$3000,MATCH($A569,Lookup!$A$9:$A$3000,0)),0)</f>
        <v>0</v>
      </c>
      <c r="J569" s="204">
        <f>IFERROR(INDEX(Lookup!$BI$9:$BI$3000,MATCH($A569,Lookup!$A$9:$A$3000,0)),0)</f>
        <v>0</v>
      </c>
      <c r="K569" s="204">
        <f>IFERROR(INDEX(Lookup!$BH$9:$BH$3000,MATCH($A569,Lookup!$A$9:$A$3000,0)),0)</f>
        <v>0</v>
      </c>
      <c r="L569" s="204">
        <f t="shared" si="24"/>
        <v>0</v>
      </c>
      <c r="O569" s="182">
        <f t="shared" si="25"/>
        <v>0</v>
      </c>
    </row>
    <row r="570" spans="1:15" hidden="1" x14ac:dyDescent="0.2">
      <c r="A570" s="182">
        <f>+'09'!A263</f>
        <v>0</v>
      </c>
      <c r="C570" s="182" t="str">
        <f>IFERROR(LEFT(IFERROR(INDEX(Sheet5!$C$2:$C$1300,MATCH($A570,Sheet5!$A$2:$A$1300,0)),"-"),FIND(",",IFERROR(INDEX(Sheet5!$C$2:$C$1300,MATCH($A570,Sheet5!$A$2:$A$1300,0)),"-"),1)-1),IFERROR(INDEX(Sheet5!$C$2:$C$1300,MATCH($A570,Sheet5!$A$2:$A$1300,0)),"-"))</f>
        <v>-</v>
      </c>
      <c r="D570" s="204">
        <f>IFERROR(INDEX(Lookup!$BG$9:$BG$3000,MATCH($A570,Lookup!$A$9:$A$3000,0)),0)</f>
        <v>0</v>
      </c>
      <c r="E570" s="204">
        <f>IFERROR(INDEX(Lookup!$BF$9:$BF$3000,MATCH($A570,Lookup!$A$9:$A$3000,0)),0)</f>
        <v>0</v>
      </c>
      <c r="F570" s="204">
        <f>IFERROR(INDEX(Lookup!$BE$9:$BE$3000,MATCH($A570,Lookup!$A$9:$A$3000,0)),0)</f>
        <v>0</v>
      </c>
      <c r="G570" s="205"/>
      <c r="H570" s="205"/>
      <c r="I570" s="204">
        <f>IFERROR(INDEX(Lookup!$BJ$9:$BJ$3000,MATCH($A570,Lookup!$A$9:$A$3000,0)),0)</f>
        <v>0</v>
      </c>
      <c r="J570" s="204">
        <f>IFERROR(INDEX(Lookup!$BI$9:$BI$3000,MATCH($A570,Lookup!$A$9:$A$3000,0)),0)</f>
        <v>0</v>
      </c>
      <c r="K570" s="204">
        <f>IFERROR(INDEX(Lookup!$BH$9:$BH$3000,MATCH($A570,Lookup!$A$9:$A$3000,0)),0)</f>
        <v>0</v>
      </c>
      <c r="L570" s="204">
        <f t="shared" si="24"/>
        <v>0</v>
      </c>
      <c r="O570" s="182">
        <f t="shared" si="25"/>
        <v>0</v>
      </c>
    </row>
    <row r="571" spans="1:15" hidden="1" x14ac:dyDescent="0.2">
      <c r="A571" s="182">
        <f>+'09'!A264</f>
        <v>0</v>
      </c>
      <c r="C571" s="182" t="str">
        <f>IFERROR(LEFT(IFERROR(INDEX(Sheet5!$C$2:$C$1300,MATCH($A571,Sheet5!$A$2:$A$1300,0)),"-"),FIND(",",IFERROR(INDEX(Sheet5!$C$2:$C$1300,MATCH($A571,Sheet5!$A$2:$A$1300,0)),"-"),1)-1),IFERROR(INDEX(Sheet5!$C$2:$C$1300,MATCH($A571,Sheet5!$A$2:$A$1300,0)),"-"))</f>
        <v>-</v>
      </c>
      <c r="D571" s="204">
        <f>IFERROR(INDEX(Lookup!$BG$9:$BG$3000,MATCH($A571,Lookup!$A$9:$A$3000,0)),0)</f>
        <v>0</v>
      </c>
      <c r="E571" s="204">
        <f>IFERROR(INDEX(Lookup!$BF$9:$BF$3000,MATCH($A571,Lookup!$A$9:$A$3000,0)),0)</f>
        <v>0</v>
      </c>
      <c r="F571" s="204">
        <f>IFERROR(INDEX(Lookup!$BE$9:$BE$3000,MATCH($A571,Lookup!$A$9:$A$3000,0)),0)</f>
        <v>0</v>
      </c>
      <c r="G571" s="205"/>
      <c r="H571" s="205"/>
      <c r="I571" s="204">
        <f>IFERROR(INDEX(Lookup!$BJ$9:$BJ$3000,MATCH($A571,Lookup!$A$9:$A$3000,0)),0)</f>
        <v>0</v>
      </c>
      <c r="J571" s="204">
        <f>IFERROR(INDEX(Lookup!$BI$9:$BI$3000,MATCH($A571,Lookup!$A$9:$A$3000,0)),0)</f>
        <v>0</v>
      </c>
      <c r="K571" s="204">
        <f>IFERROR(INDEX(Lookup!$BH$9:$BH$3000,MATCH($A571,Lookup!$A$9:$A$3000,0)),0)</f>
        <v>0</v>
      </c>
      <c r="L571" s="204">
        <f t="shared" si="24"/>
        <v>0</v>
      </c>
      <c r="O571" s="182">
        <f t="shared" si="25"/>
        <v>0</v>
      </c>
    </row>
    <row r="572" spans="1:15" hidden="1" x14ac:dyDescent="0.2">
      <c r="A572" s="182">
        <f>+'09'!A265</f>
        <v>0</v>
      </c>
      <c r="C572" s="182" t="str">
        <f>IFERROR(LEFT(IFERROR(INDEX(Sheet5!$C$2:$C$1300,MATCH($A572,Sheet5!$A$2:$A$1300,0)),"-"),FIND(",",IFERROR(INDEX(Sheet5!$C$2:$C$1300,MATCH($A572,Sheet5!$A$2:$A$1300,0)),"-"),1)-1),IFERROR(INDEX(Sheet5!$C$2:$C$1300,MATCH($A572,Sheet5!$A$2:$A$1300,0)),"-"))</f>
        <v>-</v>
      </c>
      <c r="D572" s="204">
        <f>IFERROR(INDEX(Lookup!$BG$9:$BG$3000,MATCH($A572,Lookup!$A$9:$A$3000,0)),0)</f>
        <v>0</v>
      </c>
      <c r="E572" s="204">
        <f>IFERROR(INDEX(Lookup!$BF$9:$BF$3000,MATCH($A572,Lookup!$A$9:$A$3000,0)),0)</f>
        <v>0</v>
      </c>
      <c r="F572" s="204">
        <f>IFERROR(INDEX(Lookup!$BE$9:$BE$3000,MATCH($A572,Lookup!$A$9:$A$3000,0)),0)</f>
        <v>0</v>
      </c>
      <c r="G572" s="205"/>
      <c r="H572" s="205"/>
      <c r="I572" s="204">
        <f>IFERROR(INDEX(Lookup!$BJ$9:$BJ$3000,MATCH($A572,Lookup!$A$9:$A$3000,0)),0)</f>
        <v>0</v>
      </c>
      <c r="J572" s="204">
        <f>IFERROR(INDEX(Lookup!$BI$9:$BI$3000,MATCH($A572,Lookup!$A$9:$A$3000,0)),0)</f>
        <v>0</v>
      </c>
      <c r="K572" s="204">
        <f>IFERROR(INDEX(Lookup!$BH$9:$BH$3000,MATCH($A572,Lookup!$A$9:$A$3000,0)),0)</f>
        <v>0</v>
      </c>
      <c r="L572" s="204">
        <f t="shared" si="24"/>
        <v>0</v>
      </c>
      <c r="O572" s="182">
        <f t="shared" si="25"/>
        <v>0</v>
      </c>
    </row>
    <row r="573" spans="1:15" hidden="1" x14ac:dyDescent="0.2">
      <c r="A573" s="182">
        <f>+'09'!A266</f>
        <v>0</v>
      </c>
      <c r="C573" s="182" t="str">
        <f>IFERROR(LEFT(IFERROR(INDEX(Sheet5!$C$2:$C$1300,MATCH($A573,Sheet5!$A$2:$A$1300,0)),"-"),FIND(",",IFERROR(INDEX(Sheet5!$C$2:$C$1300,MATCH($A573,Sheet5!$A$2:$A$1300,0)),"-"),1)-1),IFERROR(INDEX(Sheet5!$C$2:$C$1300,MATCH($A573,Sheet5!$A$2:$A$1300,0)),"-"))</f>
        <v>-</v>
      </c>
      <c r="D573" s="204">
        <f>IFERROR(INDEX(Lookup!$BG$9:$BG$3000,MATCH($A573,Lookup!$A$9:$A$3000,0)),0)</f>
        <v>0</v>
      </c>
      <c r="E573" s="204">
        <f>IFERROR(INDEX(Lookup!$BF$9:$BF$3000,MATCH($A573,Lookup!$A$9:$A$3000,0)),0)</f>
        <v>0</v>
      </c>
      <c r="F573" s="204">
        <f>IFERROR(INDEX(Lookup!$BE$9:$BE$3000,MATCH($A573,Lookup!$A$9:$A$3000,0)),0)</f>
        <v>0</v>
      </c>
      <c r="G573" s="205"/>
      <c r="H573" s="205"/>
      <c r="I573" s="204">
        <f>IFERROR(INDEX(Lookup!$BJ$9:$BJ$3000,MATCH($A573,Lookup!$A$9:$A$3000,0)),0)</f>
        <v>0</v>
      </c>
      <c r="J573" s="204">
        <f>IFERROR(INDEX(Lookup!$BI$9:$BI$3000,MATCH($A573,Lookup!$A$9:$A$3000,0)),0)</f>
        <v>0</v>
      </c>
      <c r="K573" s="204">
        <f>IFERROR(INDEX(Lookup!$BH$9:$BH$3000,MATCH($A573,Lookup!$A$9:$A$3000,0)),0)</f>
        <v>0</v>
      </c>
      <c r="L573" s="204">
        <f t="shared" si="24"/>
        <v>0</v>
      </c>
      <c r="O573" s="182">
        <f t="shared" si="25"/>
        <v>0</v>
      </c>
    </row>
    <row r="574" spans="1:15" hidden="1" x14ac:dyDescent="0.2">
      <c r="A574" s="182">
        <f>+'09'!A267</f>
        <v>0</v>
      </c>
      <c r="C574" s="182" t="str">
        <f>IFERROR(LEFT(IFERROR(INDEX(Sheet5!$C$2:$C$1300,MATCH($A574,Sheet5!$A$2:$A$1300,0)),"-"),FIND(",",IFERROR(INDEX(Sheet5!$C$2:$C$1300,MATCH($A574,Sheet5!$A$2:$A$1300,0)),"-"),1)-1),IFERROR(INDEX(Sheet5!$C$2:$C$1300,MATCH($A574,Sheet5!$A$2:$A$1300,0)),"-"))</f>
        <v>-</v>
      </c>
      <c r="D574" s="204">
        <f>IFERROR(INDEX(Lookup!$BG$9:$BG$3000,MATCH($A574,Lookup!$A$9:$A$3000,0)),0)</f>
        <v>0</v>
      </c>
      <c r="E574" s="204">
        <f>IFERROR(INDEX(Lookup!$BF$9:$BF$3000,MATCH($A574,Lookup!$A$9:$A$3000,0)),0)</f>
        <v>0</v>
      </c>
      <c r="F574" s="204">
        <f>IFERROR(INDEX(Lookup!$BE$9:$BE$3000,MATCH($A574,Lookup!$A$9:$A$3000,0)),0)</f>
        <v>0</v>
      </c>
      <c r="G574" s="205"/>
      <c r="H574" s="205"/>
      <c r="I574" s="204">
        <f>IFERROR(INDEX(Lookup!$BJ$9:$BJ$3000,MATCH($A574,Lookup!$A$9:$A$3000,0)),0)</f>
        <v>0</v>
      </c>
      <c r="J574" s="204">
        <f>IFERROR(INDEX(Lookup!$BI$9:$BI$3000,MATCH($A574,Lookup!$A$9:$A$3000,0)),0)</f>
        <v>0</v>
      </c>
      <c r="K574" s="204">
        <f>IFERROR(INDEX(Lookup!$BH$9:$BH$3000,MATCH($A574,Lookup!$A$9:$A$3000,0)),0)</f>
        <v>0</v>
      </c>
      <c r="L574" s="204">
        <f t="shared" si="24"/>
        <v>0</v>
      </c>
      <c r="O574" s="182">
        <f t="shared" si="25"/>
        <v>0</v>
      </c>
    </row>
    <row r="575" spans="1:15" hidden="1" x14ac:dyDescent="0.2">
      <c r="A575" s="182">
        <f>+'09'!A268</f>
        <v>0</v>
      </c>
      <c r="C575" s="182" t="str">
        <f>IFERROR(LEFT(IFERROR(INDEX(Sheet5!$C$2:$C$1300,MATCH($A575,Sheet5!$A$2:$A$1300,0)),"-"),FIND(",",IFERROR(INDEX(Sheet5!$C$2:$C$1300,MATCH($A575,Sheet5!$A$2:$A$1300,0)),"-"),1)-1),IFERROR(INDEX(Sheet5!$C$2:$C$1300,MATCH($A575,Sheet5!$A$2:$A$1300,0)),"-"))</f>
        <v>-</v>
      </c>
      <c r="D575" s="204">
        <f>IFERROR(INDEX(Lookup!$BG$9:$BG$3000,MATCH($A575,Lookup!$A$9:$A$3000,0)),0)</f>
        <v>0</v>
      </c>
      <c r="E575" s="204">
        <f>IFERROR(INDEX(Lookup!$BF$9:$BF$3000,MATCH($A575,Lookup!$A$9:$A$3000,0)),0)</f>
        <v>0</v>
      </c>
      <c r="F575" s="204">
        <f>IFERROR(INDEX(Lookup!$BE$9:$BE$3000,MATCH($A575,Lookup!$A$9:$A$3000,0)),0)</f>
        <v>0</v>
      </c>
      <c r="G575" s="205"/>
      <c r="H575" s="205"/>
      <c r="I575" s="204">
        <f>IFERROR(INDEX(Lookup!$BJ$9:$BJ$3000,MATCH($A575,Lookup!$A$9:$A$3000,0)),0)</f>
        <v>0</v>
      </c>
      <c r="J575" s="204">
        <f>IFERROR(INDEX(Lookup!$BI$9:$BI$3000,MATCH($A575,Lookup!$A$9:$A$3000,0)),0)</f>
        <v>0</v>
      </c>
      <c r="K575" s="204">
        <f>IFERROR(INDEX(Lookup!$BH$9:$BH$3000,MATCH($A575,Lookup!$A$9:$A$3000,0)),0)</f>
        <v>0</v>
      </c>
      <c r="L575" s="204">
        <f t="shared" si="24"/>
        <v>0</v>
      </c>
      <c r="O575" s="182">
        <f t="shared" si="25"/>
        <v>0</v>
      </c>
    </row>
    <row r="576" spans="1:15" hidden="1" x14ac:dyDescent="0.2">
      <c r="A576" s="182">
        <f>+'09'!A269</f>
        <v>0</v>
      </c>
      <c r="C576" s="182" t="str">
        <f>IFERROR(LEFT(IFERROR(INDEX(Sheet5!$C$2:$C$1300,MATCH($A576,Sheet5!$A$2:$A$1300,0)),"-"),FIND(",",IFERROR(INDEX(Sheet5!$C$2:$C$1300,MATCH($A576,Sheet5!$A$2:$A$1300,0)),"-"),1)-1),IFERROR(INDEX(Sheet5!$C$2:$C$1300,MATCH($A576,Sheet5!$A$2:$A$1300,0)),"-"))</f>
        <v>-</v>
      </c>
      <c r="D576" s="204">
        <f>IFERROR(INDEX(Lookup!$BG$9:$BG$3000,MATCH($A576,Lookup!$A$9:$A$3000,0)),0)</f>
        <v>0</v>
      </c>
      <c r="E576" s="204">
        <f>IFERROR(INDEX(Lookup!$BF$9:$BF$3000,MATCH($A576,Lookup!$A$9:$A$3000,0)),0)</f>
        <v>0</v>
      </c>
      <c r="F576" s="204">
        <f>IFERROR(INDEX(Lookup!$BE$9:$BE$3000,MATCH($A576,Lookup!$A$9:$A$3000,0)),0)</f>
        <v>0</v>
      </c>
      <c r="G576" s="205"/>
      <c r="H576" s="205"/>
      <c r="I576" s="204">
        <f>IFERROR(INDEX(Lookup!$BJ$9:$BJ$3000,MATCH($A576,Lookup!$A$9:$A$3000,0)),0)</f>
        <v>0</v>
      </c>
      <c r="J576" s="204">
        <f>IFERROR(INDEX(Lookup!$BI$9:$BI$3000,MATCH($A576,Lookup!$A$9:$A$3000,0)),0)</f>
        <v>0</v>
      </c>
      <c r="K576" s="204">
        <f>IFERROR(INDEX(Lookup!$BH$9:$BH$3000,MATCH($A576,Lookup!$A$9:$A$3000,0)),0)</f>
        <v>0</v>
      </c>
      <c r="L576" s="204">
        <f t="shared" si="24"/>
        <v>0</v>
      </c>
      <c r="O576" s="182">
        <f t="shared" si="25"/>
        <v>0</v>
      </c>
    </row>
    <row r="577" spans="1:15" hidden="1" x14ac:dyDescent="0.2">
      <c r="A577" s="182">
        <f>+'09'!A270</f>
        <v>0</v>
      </c>
      <c r="C577" s="182" t="str">
        <f>IFERROR(LEFT(IFERROR(INDEX(Sheet5!$C$2:$C$1300,MATCH($A577,Sheet5!$A$2:$A$1300,0)),"-"),FIND(",",IFERROR(INDEX(Sheet5!$C$2:$C$1300,MATCH($A577,Sheet5!$A$2:$A$1300,0)),"-"),1)-1),IFERROR(INDEX(Sheet5!$C$2:$C$1300,MATCH($A577,Sheet5!$A$2:$A$1300,0)),"-"))</f>
        <v>-</v>
      </c>
      <c r="D577" s="204">
        <f>IFERROR(INDEX(Lookup!$BG$9:$BG$3000,MATCH($A577,Lookup!$A$9:$A$3000,0)),0)</f>
        <v>0</v>
      </c>
      <c r="E577" s="204">
        <f>IFERROR(INDEX(Lookup!$BF$9:$BF$3000,MATCH($A577,Lookup!$A$9:$A$3000,0)),0)</f>
        <v>0</v>
      </c>
      <c r="F577" s="204">
        <f>IFERROR(INDEX(Lookup!$BE$9:$BE$3000,MATCH($A577,Lookup!$A$9:$A$3000,0)),0)</f>
        <v>0</v>
      </c>
      <c r="G577" s="205"/>
      <c r="H577" s="205"/>
      <c r="I577" s="204">
        <f>IFERROR(INDEX(Lookup!$BJ$9:$BJ$3000,MATCH($A577,Lookup!$A$9:$A$3000,0)),0)</f>
        <v>0</v>
      </c>
      <c r="J577" s="204">
        <f>IFERROR(INDEX(Lookup!$BI$9:$BI$3000,MATCH($A577,Lookup!$A$9:$A$3000,0)),0)</f>
        <v>0</v>
      </c>
      <c r="K577" s="204">
        <f>IFERROR(INDEX(Lookup!$BH$9:$BH$3000,MATCH($A577,Lookup!$A$9:$A$3000,0)),0)</f>
        <v>0</v>
      </c>
      <c r="L577" s="204">
        <f t="shared" si="24"/>
        <v>0</v>
      </c>
      <c r="O577" s="182">
        <f t="shared" si="25"/>
        <v>0</v>
      </c>
    </row>
    <row r="578" spans="1:15" hidden="1" x14ac:dyDescent="0.2">
      <c r="A578" s="182">
        <f>+'09'!A271</f>
        <v>0</v>
      </c>
      <c r="C578" s="182" t="str">
        <f>IFERROR(LEFT(IFERROR(INDEX(Sheet5!$C$2:$C$1300,MATCH($A578,Sheet5!$A$2:$A$1300,0)),"-"),FIND(",",IFERROR(INDEX(Sheet5!$C$2:$C$1300,MATCH($A578,Sheet5!$A$2:$A$1300,0)),"-"),1)-1),IFERROR(INDEX(Sheet5!$C$2:$C$1300,MATCH($A578,Sheet5!$A$2:$A$1300,0)),"-"))</f>
        <v>-</v>
      </c>
      <c r="D578" s="204">
        <f>IFERROR(INDEX(Lookup!$BG$9:$BG$3000,MATCH($A578,Lookup!$A$9:$A$3000,0)),0)</f>
        <v>0</v>
      </c>
      <c r="E578" s="204">
        <f>IFERROR(INDEX(Lookup!$BF$9:$BF$3000,MATCH($A578,Lookup!$A$9:$A$3000,0)),0)</f>
        <v>0</v>
      </c>
      <c r="F578" s="204">
        <f>IFERROR(INDEX(Lookup!$BE$9:$BE$3000,MATCH($A578,Lookup!$A$9:$A$3000,0)),0)</f>
        <v>0</v>
      </c>
      <c r="G578" s="205"/>
      <c r="H578" s="205"/>
      <c r="I578" s="204">
        <f>IFERROR(INDEX(Lookup!$BJ$9:$BJ$3000,MATCH($A578,Lookup!$A$9:$A$3000,0)),0)</f>
        <v>0</v>
      </c>
      <c r="J578" s="204">
        <f>IFERROR(INDEX(Lookup!$BI$9:$BI$3000,MATCH($A578,Lookup!$A$9:$A$3000,0)),0)</f>
        <v>0</v>
      </c>
      <c r="K578" s="204">
        <f>IFERROR(INDEX(Lookup!$BH$9:$BH$3000,MATCH($A578,Lookup!$A$9:$A$3000,0)),0)</f>
        <v>0</v>
      </c>
      <c r="L578" s="204">
        <f t="shared" si="24"/>
        <v>0</v>
      </c>
      <c r="O578" s="182">
        <f t="shared" si="25"/>
        <v>0</v>
      </c>
    </row>
    <row r="579" spans="1:15" hidden="1" x14ac:dyDescent="0.2">
      <c r="A579" s="182">
        <f>+'09'!A272</f>
        <v>0</v>
      </c>
      <c r="C579" s="182" t="str">
        <f>IFERROR(LEFT(IFERROR(INDEX(Sheet5!$C$2:$C$1300,MATCH($A579,Sheet5!$A$2:$A$1300,0)),"-"),FIND(",",IFERROR(INDEX(Sheet5!$C$2:$C$1300,MATCH($A579,Sheet5!$A$2:$A$1300,0)),"-"),1)-1),IFERROR(INDEX(Sheet5!$C$2:$C$1300,MATCH($A579,Sheet5!$A$2:$A$1300,0)),"-"))</f>
        <v>-</v>
      </c>
      <c r="D579" s="204">
        <f>IFERROR(INDEX(Lookup!$BG$9:$BG$3000,MATCH($A579,Lookup!$A$9:$A$3000,0)),0)</f>
        <v>0</v>
      </c>
      <c r="E579" s="204">
        <f>IFERROR(INDEX(Lookup!$BF$9:$BF$3000,MATCH($A579,Lookup!$A$9:$A$3000,0)),0)</f>
        <v>0</v>
      </c>
      <c r="F579" s="204">
        <f>IFERROR(INDEX(Lookup!$BE$9:$BE$3000,MATCH($A579,Lookup!$A$9:$A$3000,0)),0)</f>
        <v>0</v>
      </c>
      <c r="G579" s="205"/>
      <c r="H579" s="205"/>
      <c r="I579" s="204">
        <f>IFERROR(INDEX(Lookup!$BJ$9:$BJ$3000,MATCH($A579,Lookup!$A$9:$A$3000,0)),0)</f>
        <v>0</v>
      </c>
      <c r="J579" s="204">
        <f>IFERROR(INDEX(Lookup!$BI$9:$BI$3000,MATCH($A579,Lookup!$A$9:$A$3000,0)),0)</f>
        <v>0</v>
      </c>
      <c r="K579" s="204">
        <f>IFERROR(INDEX(Lookup!$BH$9:$BH$3000,MATCH($A579,Lookup!$A$9:$A$3000,0)),0)</f>
        <v>0</v>
      </c>
      <c r="L579" s="204">
        <f t="shared" si="24"/>
        <v>0</v>
      </c>
      <c r="O579" s="182">
        <f t="shared" si="25"/>
        <v>0</v>
      </c>
    </row>
    <row r="580" spans="1:15" hidden="1" x14ac:dyDescent="0.2">
      <c r="A580" s="182">
        <f>+'09'!A273</f>
        <v>0</v>
      </c>
      <c r="C580" s="182" t="str">
        <f>IFERROR(LEFT(IFERROR(INDEX(Sheet5!$C$2:$C$1300,MATCH($A580,Sheet5!$A$2:$A$1300,0)),"-"),FIND(",",IFERROR(INDEX(Sheet5!$C$2:$C$1300,MATCH($A580,Sheet5!$A$2:$A$1300,0)),"-"),1)-1),IFERROR(INDEX(Sheet5!$C$2:$C$1300,MATCH($A580,Sheet5!$A$2:$A$1300,0)),"-"))</f>
        <v>-</v>
      </c>
      <c r="D580" s="204">
        <f>IFERROR(INDEX(Lookup!$BG$9:$BG$3000,MATCH($A580,Lookup!$A$9:$A$3000,0)),0)</f>
        <v>0</v>
      </c>
      <c r="E580" s="204">
        <f>IFERROR(INDEX(Lookup!$BF$9:$BF$3000,MATCH($A580,Lookup!$A$9:$A$3000,0)),0)</f>
        <v>0</v>
      </c>
      <c r="F580" s="204">
        <f>IFERROR(INDEX(Lookup!$BE$9:$BE$3000,MATCH($A580,Lookup!$A$9:$A$3000,0)),0)</f>
        <v>0</v>
      </c>
      <c r="G580" s="205"/>
      <c r="H580" s="205"/>
      <c r="I580" s="204">
        <f>IFERROR(INDEX(Lookup!$BJ$9:$BJ$3000,MATCH($A580,Lookup!$A$9:$A$3000,0)),0)</f>
        <v>0</v>
      </c>
      <c r="J580" s="204">
        <f>IFERROR(INDEX(Lookup!$BI$9:$BI$3000,MATCH($A580,Lookup!$A$9:$A$3000,0)),0)</f>
        <v>0</v>
      </c>
      <c r="K580" s="204">
        <f>IFERROR(INDEX(Lookup!$BH$9:$BH$3000,MATCH($A580,Lookup!$A$9:$A$3000,0)),0)</f>
        <v>0</v>
      </c>
      <c r="L580" s="204">
        <f t="shared" si="24"/>
        <v>0</v>
      </c>
      <c r="O580" s="182">
        <f t="shared" si="25"/>
        <v>0</v>
      </c>
    </row>
    <row r="581" spans="1:15" hidden="1" x14ac:dyDescent="0.2">
      <c r="A581" s="182">
        <f>+'09'!A274</f>
        <v>0</v>
      </c>
      <c r="C581" s="182" t="str">
        <f>IFERROR(LEFT(IFERROR(INDEX(Sheet5!$C$2:$C$1300,MATCH($A581,Sheet5!$A$2:$A$1300,0)),"-"),FIND(",",IFERROR(INDEX(Sheet5!$C$2:$C$1300,MATCH($A581,Sheet5!$A$2:$A$1300,0)),"-"),1)-1),IFERROR(INDEX(Sheet5!$C$2:$C$1300,MATCH($A581,Sheet5!$A$2:$A$1300,0)),"-"))</f>
        <v>-</v>
      </c>
      <c r="D581" s="204">
        <f>IFERROR(INDEX(Lookup!$BG$9:$BG$3000,MATCH($A581,Lookup!$A$9:$A$3000,0)),0)</f>
        <v>0</v>
      </c>
      <c r="E581" s="204">
        <f>IFERROR(INDEX(Lookup!$BF$9:$BF$3000,MATCH($A581,Lookup!$A$9:$A$3000,0)),0)</f>
        <v>0</v>
      </c>
      <c r="F581" s="204">
        <f>IFERROR(INDEX(Lookup!$BE$9:$BE$3000,MATCH($A581,Lookup!$A$9:$A$3000,0)),0)</f>
        <v>0</v>
      </c>
      <c r="G581" s="205"/>
      <c r="H581" s="205"/>
      <c r="I581" s="204">
        <f>IFERROR(INDEX(Lookup!$BJ$9:$BJ$3000,MATCH($A581,Lookup!$A$9:$A$3000,0)),0)</f>
        <v>0</v>
      </c>
      <c r="J581" s="204">
        <f>IFERROR(INDEX(Lookup!$BI$9:$BI$3000,MATCH($A581,Lookup!$A$9:$A$3000,0)),0)</f>
        <v>0</v>
      </c>
      <c r="K581" s="204">
        <f>IFERROR(INDEX(Lookup!$BH$9:$BH$3000,MATCH($A581,Lookup!$A$9:$A$3000,0)),0)</f>
        <v>0</v>
      </c>
      <c r="L581" s="204">
        <f t="shared" si="24"/>
        <v>0</v>
      </c>
      <c r="O581" s="182">
        <f t="shared" si="25"/>
        <v>0</v>
      </c>
    </row>
    <row r="582" spans="1:15" hidden="1" x14ac:dyDescent="0.2">
      <c r="A582" s="182">
        <f>+'09'!A275</f>
        <v>0</v>
      </c>
      <c r="C582" s="182" t="str">
        <f>IFERROR(LEFT(IFERROR(INDEX(Sheet5!$C$2:$C$1300,MATCH($A582,Sheet5!$A$2:$A$1300,0)),"-"),FIND(",",IFERROR(INDEX(Sheet5!$C$2:$C$1300,MATCH($A582,Sheet5!$A$2:$A$1300,0)),"-"),1)-1),IFERROR(INDEX(Sheet5!$C$2:$C$1300,MATCH($A582,Sheet5!$A$2:$A$1300,0)),"-"))</f>
        <v>-</v>
      </c>
      <c r="D582" s="204">
        <f>IFERROR(INDEX(Lookup!$BG$9:$BG$3000,MATCH($A582,Lookup!$A$9:$A$3000,0)),0)</f>
        <v>0</v>
      </c>
      <c r="E582" s="204">
        <f>IFERROR(INDEX(Lookup!$BF$9:$BF$3000,MATCH($A582,Lookup!$A$9:$A$3000,0)),0)</f>
        <v>0</v>
      </c>
      <c r="F582" s="204">
        <f>IFERROR(INDEX(Lookup!$BE$9:$BE$3000,MATCH($A582,Lookup!$A$9:$A$3000,0)),0)</f>
        <v>0</v>
      </c>
      <c r="G582" s="205"/>
      <c r="H582" s="205"/>
      <c r="I582" s="204">
        <f>IFERROR(INDEX(Lookup!$BJ$9:$BJ$3000,MATCH($A582,Lookup!$A$9:$A$3000,0)),0)</f>
        <v>0</v>
      </c>
      <c r="J582" s="204">
        <f>IFERROR(INDEX(Lookup!$BI$9:$BI$3000,MATCH($A582,Lookup!$A$9:$A$3000,0)),0)</f>
        <v>0</v>
      </c>
      <c r="K582" s="204">
        <f>IFERROR(INDEX(Lookup!$BH$9:$BH$3000,MATCH($A582,Lookup!$A$9:$A$3000,0)),0)</f>
        <v>0</v>
      </c>
      <c r="L582" s="204">
        <f t="shared" si="24"/>
        <v>0</v>
      </c>
      <c r="O582" s="182">
        <f t="shared" si="25"/>
        <v>0</v>
      </c>
    </row>
    <row r="583" spans="1:15" hidden="1" x14ac:dyDescent="0.2">
      <c r="A583" s="182">
        <f>+'09'!A276</f>
        <v>0</v>
      </c>
      <c r="C583" s="182" t="str">
        <f>IFERROR(LEFT(IFERROR(INDEX(Sheet5!$C$2:$C$1300,MATCH($A583,Sheet5!$A$2:$A$1300,0)),"-"),FIND(",",IFERROR(INDEX(Sheet5!$C$2:$C$1300,MATCH($A583,Sheet5!$A$2:$A$1300,0)),"-"),1)-1),IFERROR(INDEX(Sheet5!$C$2:$C$1300,MATCH($A583,Sheet5!$A$2:$A$1300,0)),"-"))</f>
        <v>-</v>
      </c>
      <c r="D583" s="204">
        <f>IFERROR(INDEX(Lookup!$BG$9:$BG$3000,MATCH($A583,Lookup!$A$9:$A$3000,0)),0)</f>
        <v>0</v>
      </c>
      <c r="E583" s="204">
        <f>IFERROR(INDEX(Lookup!$BF$9:$BF$3000,MATCH($A583,Lookup!$A$9:$A$3000,0)),0)</f>
        <v>0</v>
      </c>
      <c r="F583" s="204">
        <f>IFERROR(INDEX(Lookup!$BE$9:$BE$3000,MATCH($A583,Lookup!$A$9:$A$3000,0)),0)</f>
        <v>0</v>
      </c>
      <c r="G583" s="205"/>
      <c r="H583" s="205"/>
      <c r="I583" s="204">
        <f>IFERROR(INDEX(Lookup!$BJ$9:$BJ$3000,MATCH($A583,Lookup!$A$9:$A$3000,0)),0)</f>
        <v>0</v>
      </c>
      <c r="J583" s="204">
        <f>IFERROR(INDEX(Lookup!$BI$9:$BI$3000,MATCH($A583,Lookup!$A$9:$A$3000,0)),0)</f>
        <v>0</v>
      </c>
      <c r="K583" s="204">
        <f>IFERROR(INDEX(Lookup!$BH$9:$BH$3000,MATCH($A583,Lookup!$A$9:$A$3000,0)),0)</f>
        <v>0</v>
      </c>
      <c r="L583" s="204">
        <f t="shared" si="24"/>
        <v>0</v>
      </c>
      <c r="O583" s="182">
        <f t="shared" si="25"/>
        <v>0</v>
      </c>
    </row>
    <row r="584" spans="1:15" hidden="1" x14ac:dyDescent="0.2">
      <c r="A584" s="182">
        <f>+'09'!A277</f>
        <v>0</v>
      </c>
      <c r="C584" s="182" t="str">
        <f>IFERROR(LEFT(IFERROR(INDEX(Sheet5!$C$2:$C$1300,MATCH($A584,Sheet5!$A$2:$A$1300,0)),"-"),FIND(",",IFERROR(INDEX(Sheet5!$C$2:$C$1300,MATCH($A584,Sheet5!$A$2:$A$1300,0)),"-"),1)-1),IFERROR(INDEX(Sheet5!$C$2:$C$1300,MATCH($A584,Sheet5!$A$2:$A$1300,0)),"-"))</f>
        <v>-</v>
      </c>
      <c r="D584" s="204">
        <f>IFERROR(INDEX(Lookup!$BG$9:$BG$3000,MATCH($A584,Lookup!$A$9:$A$3000,0)),0)</f>
        <v>0</v>
      </c>
      <c r="E584" s="204">
        <f>IFERROR(INDEX(Lookup!$BF$9:$BF$3000,MATCH($A584,Lookup!$A$9:$A$3000,0)),0)</f>
        <v>0</v>
      </c>
      <c r="F584" s="204">
        <f>IFERROR(INDEX(Lookup!$BE$9:$BE$3000,MATCH($A584,Lookup!$A$9:$A$3000,0)),0)</f>
        <v>0</v>
      </c>
      <c r="G584" s="205"/>
      <c r="H584" s="205"/>
      <c r="I584" s="204">
        <f>IFERROR(INDEX(Lookup!$BJ$9:$BJ$3000,MATCH($A584,Lookup!$A$9:$A$3000,0)),0)</f>
        <v>0</v>
      </c>
      <c r="J584" s="204">
        <f>IFERROR(INDEX(Lookup!$BI$9:$BI$3000,MATCH($A584,Lookup!$A$9:$A$3000,0)),0)</f>
        <v>0</v>
      </c>
      <c r="K584" s="204">
        <f>IFERROR(INDEX(Lookup!$BH$9:$BH$3000,MATCH($A584,Lookup!$A$9:$A$3000,0)),0)</f>
        <v>0</v>
      </c>
      <c r="L584" s="204">
        <f t="shared" si="24"/>
        <v>0</v>
      </c>
      <c r="O584" s="182">
        <f t="shared" si="25"/>
        <v>0</v>
      </c>
    </row>
    <row r="585" spans="1:15" hidden="1" x14ac:dyDescent="0.2">
      <c r="A585" s="182">
        <f>+'09'!A278</f>
        <v>0</v>
      </c>
      <c r="C585" s="182" t="str">
        <f>IFERROR(LEFT(IFERROR(INDEX(Sheet5!$C$2:$C$1300,MATCH($A585,Sheet5!$A$2:$A$1300,0)),"-"),FIND(",",IFERROR(INDEX(Sheet5!$C$2:$C$1300,MATCH($A585,Sheet5!$A$2:$A$1300,0)),"-"),1)-1),IFERROR(INDEX(Sheet5!$C$2:$C$1300,MATCH($A585,Sheet5!$A$2:$A$1300,0)),"-"))</f>
        <v>-</v>
      </c>
      <c r="D585" s="204">
        <f>IFERROR(INDEX(Lookup!$BG$9:$BG$3000,MATCH($A585,Lookup!$A$9:$A$3000,0)),0)</f>
        <v>0</v>
      </c>
      <c r="E585" s="204">
        <f>IFERROR(INDEX(Lookup!$BF$9:$BF$3000,MATCH($A585,Lookup!$A$9:$A$3000,0)),0)</f>
        <v>0</v>
      </c>
      <c r="F585" s="204">
        <f>IFERROR(INDEX(Lookup!$BE$9:$BE$3000,MATCH($A585,Lookup!$A$9:$A$3000,0)),0)</f>
        <v>0</v>
      </c>
      <c r="G585" s="205"/>
      <c r="H585" s="205"/>
      <c r="I585" s="204">
        <f>IFERROR(INDEX(Lookup!$BJ$9:$BJ$3000,MATCH($A585,Lookup!$A$9:$A$3000,0)),0)</f>
        <v>0</v>
      </c>
      <c r="J585" s="204">
        <f>IFERROR(INDEX(Lookup!$BI$9:$BI$3000,MATCH($A585,Lookup!$A$9:$A$3000,0)),0)</f>
        <v>0</v>
      </c>
      <c r="K585" s="204">
        <f>IFERROR(INDEX(Lookup!$BH$9:$BH$3000,MATCH($A585,Lookup!$A$9:$A$3000,0)),0)</f>
        <v>0</v>
      </c>
      <c r="L585" s="204">
        <f t="shared" si="24"/>
        <v>0</v>
      </c>
      <c r="O585" s="182">
        <f t="shared" si="25"/>
        <v>0</v>
      </c>
    </row>
    <row r="586" spans="1:15" hidden="1" x14ac:dyDescent="0.2">
      <c r="A586" s="182">
        <f>+'09'!A279</f>
        <v>0</v>
      </c>
      <c r="C586" s="182" t="str">
        <f>IFERROR(LEFT(IFERROR(INDEX(Sheet5!$C$2:$C$1300,MATCH($A586,Sheet5!$A$2:$A$1300,0)),"-"),FIND(",",IFERROR(INDEX(Sheet5!$C$2:$C$1300,MATCH($A586,Sheet5!$A$2:$A$1300,0)),"-"),1)-1),IFERROR(INDEX(Sheet5!$C$2:$C$1300,MATCH($A586,Sheet5!$A$2:$A$1300,0)),"-"))</f>
        <v>-</v>
      </c>
      <c r="D586" s="204">
        <f>IFERROR(INDEX(Lookup!$BG$9:$BG$3000,MATCH($A586,Lookup!$A$9:$A$3000,0)),0)</f>
        <v>0</v>
      </c>
      <c r="E586" s="204">
        <f>IFERROR(INDEX(Lookup!$BF$9:$BF$3000,MATCH($A586,Lookup!$A$9:$A$3000,0)),0)</f>
        <v>0</v>
      </c>
      <c r="F586" s="204">
        <f>IFERROR(INDEX(Lookup!$BE$9:$BE$3000,MATCH($A586,Lookup!$A$9:$A$3000,0)),0)</f>
        <v>0</v>
      </c>
      <c r="G586" s="205"/>
      <c r="H586" s="205"/>
      <c r="I586" s="204">
        <f>IFERROR(INDEX(Lookup!$BJ$9:$BJ$3000,MATCH($A586,Lookup!$A$9:$A$3000,0)),0)</f>
        <v>0</v>
      </c>
      <c r="J586" s="204">
        <f>IFERROR(INDEX(Lookup!$BI$9:$BI$3000,MATCH($A586,Lookup!$A$9:$A$3000,0)),0)</f>
        <v>0</v>
      </c>
      <c r="K586" s="204">
        <f>IFERROR(INDEX(Lookup!$BH$9:$BH$3000,MATCH($A586,Lookup!$A$9:$A$3000,0)),0)</f>
        <v>0</v>
      </c>
      <c r="L586" s="204">
        <f t="shared" si="24"/>
        <v>0</v>
      </c>
      <c r="O586" s="182">
        <f t="shared" si="25"/>
        <v>0</v>
      </c>
    </row>
    <row r="587" spans="1:15" hidden="1" x14ac:dyDescent="0.2">
      <c r="A587" s="182">
        <f>+'09'!A280</f>
        <v>0</v>
      </c>
      <c r="C587" s="182" t="str">
        <f>IFERROR(LEFT(IFERROR(INDEX(Sheet5!$C$2:$C$1300,MATCH($A587,Sheet5!$A$2:$A$1300,0)),"-"),FIND(",",IFERROR(INDEX(Sheet5!$C$2:$C$1300,MATCH($A587,Sheet5!$A$2:$A$1300,0)),"-"),1)-1),IFERROR(INDEX(Sheet5!$C$2:$C$1300,MATCH($A587,Sheet5!$A$2:$A$1300,0)),"-"))</f>
        <v>-</v>
      </c>
      <c r="D587" s="204">
        <f>IFERROR(INDEX(Lookup!$BG$9:$BG$3000,MATCH($A587,Lookup!$A$9:$A$3000,0)),0)</f>
        <v>0</v>
      </c>
      <c r="E587" s="204">
        <f>IFERROR(INDEX(Lookup!$BF$9:$BF$3000,MATCH($A587,Lookup!$A$9:$A$3000,0)),0)</f>
        <v>0</v>
      </c>
      <c r="F587" s="204">
        <f>IFERROR(INDEX(Lookup!$BE$9:$BE$3000,MATCH($A587,Lookup!$A$9:$A$3000,0)),0)</f>
        <v>0</v>
      </c>
      <c r="G587" s="205"/>
      <c r="H587" s="205"/>
      <c r="I587" s="204">
        <f>IFERROR(INDEX(Lookup!$BJ$9:$BJ$3000,MATCH($A587,Lookup!$A$9:$A$3000,0)),0)</f>
        <v>0</v>
      </c>
      <c r="J587" s="204">
        <f>IFERROR(INDEX(Lookup!$BI$9:$BI$3000,MATCH($A587,Lookup!$A$9:$A$3000,0)),0)</f>
        <v>0</v>
      </c>
      <c r="K587" s="204">
        <f>IFERROR(INDEX(Lookup!$BH$9:$BH$3000,MATCH($A587,Lookup!$A$9:$A$3000,0)),0)</f>
        <v>0</v>
      </c>
      <c r="L587" s="204">
        <f t="shared" si="24"/>
        <v>0</v>
      </c>
      <c r="O587" s="182">
        <f t="shared" si="25"/>
        <v>0</v>
      </c>
    </row>
    <row r="588" spans="1:15" hidden="1" x14ac:dyDescent="0.2">
      <c r="A588" s="182">
        <f>+'09'!A281</f>
        <v>0</v>
      </c>
      <c r="C588" s="182" t="str">
        <f>IFERROR(LEFT(IFERROR(INDEX(Sheet5!$C$2:$C$1300,MATCH($A588,Sheet5!$A$2:$A$1300,0)),"-"),FIND(",",IFERROR(INDEX(Sheet5!$C$2:$C$1300,MATCH($A588,Sheet5!$A$2:$A$1300,0)),"-"),1)-1),IFERROR(INDEX(Sheet5!$C$2:$C$1300,MATCH($A588,Sheet5!$A$2:$A$1300,0)),"-"))</f>
        <v>-</v>
      </c>
      <c r="D588" s="204">
        <f>IFERROR(INDEX(Lookup!$BG$9:$BG$3000,MATCH($A588,Lookup!$A$9:$A$3000,0)),0)</f>
        <v>0</v>
      </c>
      <c r="E588" s="204">
        <f>IFERROR(INDEX(Lookup!$BF$9:$BF$3000,MATCH($A588,Lookup!$A$9:$A$3000,0)),0)</f>
        <v>0</v>
      </c>
      <c r="F588" s="204">
        <f>IFERROR(INDEX(Lookup!$BE$9:$BE$3000,MATCH($A588,Lookup!$A$9:$A$3000,0)),0)</f>
        <v>0</v>
      </c>
      <c r="G588" s="205"/>
      <c r="H588" s="205"/>
      <c r="I588" s="204">
        <f>IFERROR(INDEX(Lookup!$BJ$9:$BJ$3000,MATCH($A588,Lookup!$A$9:$A$3000,0)),0)</f>
        <v>0</v>
      </c>
      <c r="J588" s="204">
        <f>IFERROR(INDEX(Lookup!$BI$9:$BI$3000,MATCH($A588,Lookup!$A$9:$A$3000,0)),0)</f>
        <v>0</v>
      </c>
      <c r="K588" s="204">
        <f>IFERROR(INDEX(Lookup!$BH$9:$BH$3000,MATCH($A588,Lookup!$A$9:$A$3000,0)),0)</f>
        <v>0</v>
      </c>
      <c r="L588" s="204">
        <f t="shared" si="24"/>
        <v>0</v>
      </c>
      <c r="O588" s="182">
        <f t="shared" si="25"/>
        <v>0</v>
      </c>
    </row>
    <row r="589" spans="1:15" hidden="1" x14ac:dyDescent="0.2">
      <c r="A589" s="182">
        <f>+'09'!A282</f>
        <v>0</v>
      </c>
      <c r="C589" s="182" t="str">
        <f>IFERROR(LEFT(IFERROR(INDEX(Sheet5!$C$2:$C$1300,MATCH($A589,Sheet5!$A$2:$A$1300,0)),"-"),FIND(",",IFERROR(INDEX(Sheet5!$C$2:$C$1300,MATCH($A589,Sheet5!$A$2:$A$1300,0)),"-"),1)-1),IFERROR(INDEX(Sheet5!$C$2:$C$1300,MATCH($A589,Sheet5!$A$2:$A$1300,0)),"-"))</f>
        <v>-</v>
      </c>
      <c r="D589" s="204">
        <f>IFERROR(INDEX(Lookup!$BG$9:$BG$3000,MATCH($A589,Lookup!$A$9:$A$3000,0)),0)</f>
        <v>0</v>
      </c>
      <c r="E589" s="204">
        <f>IFERROR(INDEX(Lookup!$BF$9:$BF$3000,MATCH($A589,Lookup!$A$9:$A$3000,0)),0)</f>
        <v>0</v>
      </c>
      <c r="F589" s="204">
        <f>IFERROR(INDEX(Lookup!$BE$9:$BE$3000,MATCH($A589,Lookup!$A$9:$A$3000,0)),0)</f>
        <v>0</v>
      </c>
      <c r="G589" s="205"/>
      <c r="H589" s="205"/>
      <c r="I589" s="204">
        <f>IFERROR(INDEX(Lookup!$BJ$9:$BJ$3000,MATCH($A589,Lookup!$A$9:$A$3000,0)),0)</f>
        <v>0</v>
      </c>
      <c r="J589" s="204">
        <f>IFERROR(INDEX(Lookup!$BI$9:$BI$3000,MATCH($A589,Lookup!$A$9:$A$3000,0)),0)</f>
        <v>0</v>
      </c>
      <c r="K589" s="204">
        <f>IFERROR(INDEX(Lookup!$BH$9:$BH$3000,MATCH($A589,Lookup!$A$9:$A$3000,0)),0)</f>
        <v>0</v>
      </c>
      <c r="L589" s="204">
        <f t="shared" si="24"/>
        <v>0</v>
      </c>
      <c r="O589" s="182">
        <f t="shared" si="25"/>
        <v>0</v>
      </c>
    </row>
    <row r="590" spans="1:15" hidden="1" x14ac:dyDescent="0.2">
      <c r="A590" s="182">
        <f>+'09'!A283</f>
        <v>0</v>
      </c>
      <c r="C590" s="182" t="str">
        <f>IFERROR(LEFT(IFERROR(INDEX(Sheet5!$C$2:$C$1300,MATCH($A590,Sheet5!$A$2:$A$1300,0)),"-"),FIND(",",IFERROR(INDEX(Sheet5!$C$2:$C$1300,MATCH($A590,Sheet5!$A$2:$A$1300,0)),"-"),1)-1),IFERROR(INDEX(Sheet5!$C$2:$C$1300,MATCH($A590,Sheet5!$A$2:$A$1300,0)),"-"))</f>
        <v>-</v>
      </c>
      <c r="D590" s="204">
        <f>IFERROR(INDEX(Lookup!$BG$9:$BG$3000,MATCH($A590,Lookup!$A$9:$A$3000,0)),0)</f>
        <v>0</v>
      </c>
      <c r="E590" s="204">
        <f>IFERROR(INDEX(Lookup!$BF$9:$BF$3000,MATCH($A590,Lookup!$A$9:$A$3000,0)),0)</f>
        <v>0</v>
      </c>
      <c r="F590" s="204">
        <f>IFERROR(INDEX(Lookup!$BE$9:$BE$3000,MATCH($A590,Lookup!$A$9:$A$3000,0)),0)</f>
        <v>0</v>
      </c>
      <c r="G590" s="205"/>
      <c r="H590" s="205"/>
      <c r="I590" s="204">
        <f>IFERROR(INDEX(Lookup!$BJ$9:$BJ$3000,MATCH($A590,Lookup!$A$9:$A$3000,0)),0)</f>
        <v>0</v>
      </c>
      <c r="J590" s="204">
        <f>IFERROR(INDEX(Lookup!$BI$9:$BI$3000,MATCH($A590,Lookup!$A$9:$A$3000,0)),0)</f>
        <v>0</v>
      </c>
      <c r="K590" s="204">
        <f>IFERROR(INDEX(Lookup!$BH$9:$BH$3000,MATCH($A590,Lookup!$A$9:$A$3000,0)),0)</f>
        <v>0</v>
      </c>
      <c r="L590" s="204">
        <f t="shared" si="24"/>
        <v>0</v>
      </c>
      <c r="O590" s="182">
        <f t="shared" si="25"/>
        <v>0</v>
      </c>
    </row>
    <row r="591" spans="1:15" hidden="1" x14ac:dyDescent="0.2">
      <c r="A591" s="182">
        <f>+'09'!A284</f>
        <v>0</v>
      </c>
      <c r="C591" s="182" t="str">
        <f>IFERROR(LEFT(IFERROR(INDEX(Sheet5!$C$2:$C$1300,MATCH($A591,Sheet5!$A$2:$A$1300,0)),"-"),FIND(",",IFERROR(INDEX(Sheet5!$C$2:$C$1300,MATCH($A591,Sheet5!$A$2:$A$1300,0)),"-"),1)-1),IFERROR(INDEX(Sheet5!$C$2:$C$1300,MATCH($A591,Sheet5!$A$2:$A$1300,0)),"-"))</f>
        <v>-</v>
      </c>
      <c r="D591" s="204">
        <f>IFERROR(INDEX(Lookup!$BG$9:$BG$3000,MATCH($A591,Lookup!$A$9:$A$3000,0)),0)</f>
        <v>0</v>
      </c>
      <c r="E591" s="204">
        <f>IFERROR(INDEX(Lookup!$BF$9:$BF$3000,MATCH($A591,Lookup!$A$9:$A$3000,0)),0)</f>
        <v>0</v>
      </c>
      <c r="F591" s="204">
        <f>IFERROR(INDEX(Lookup!$BE$9:$BE$3000,MATCH($A591,Lookup!$A$9:$A$3000,0)),0)</f>
        <v>0</v>
      </c>
      <c r="G591" s="205"/>
      <c r="H591" s="205"/>
      <c r="I591" s="204">
        <f>IFERROR(INDEX(Lookup!$BJ$9:$BJ$3000,MATCH($A591,Lookup!$A$9:$A$3000,0)),0)</f>
        <v>0</v>
      </c>
      <c r="J591" s="204">
        <f>IFERROR(INDEX(Lookup!$BI$9:$BI$3000,MATCH($A591,Lookup!$A$9:$A$3000,0)),0)</f>
        <v>0</v>
      </c>
      <c r="K591" s="204">
        <f>IFERROR(INDEX(Lookup!$BH$9:$BH$3000,MATCH($A591,Lookup!$A$9:$A$3000,0)),0)</f>
        <v>0</v>
      </c>
      <c r="L591" s="204">
        <f t="shared" si="24"/>
        <v>0</v>
      </c>
      <c r="O591" s="182">
        <f t="shared" si="25"/>
        <v>0</v>
      </c>
    </row>
    <row r="592" spans="1:15" hidden="1" x14ac:dyDescent="0.2">
      <c r="A592" s="182">
        <f>+'09'!A285</f>
        <v>0</v>
      </c>
      <c r="C592" s="182" t="str">
        <f>IFERROR(LEFT(IFERROR(INDEX(Sheet5!$C$2:$C$1300,MATCH($A592,Sheet5!$A$2:$A$1300,0)),"-"),FIND(",",IFERROR(INDEX(Sheet5!$C$2:$C$1300,MATCH($A592,Sheet5!$A$2:$A$1300,0)),"-"),1)-1),IFERROR(INDEX(Sheet5!$C$2:$C$1300,MATCH($A592,Sheet5!$A$2:$A$1300,0)),"-"))</f>
        <v>-</v>
      </c>
      <c r="D592" s="204">
        <f>IFERROR(INDEX(Lookup!$BG$9:$BG$3000,MATCH($A592,Lookup!$A$9:$A$3000,0)),0)</f>
        <v>0</v>
      </c>
      <c r="E592" s="204">
        <f>IFERROR(INDEX(Lookup!$BF$9:$BF$3000,MATCH($A592,Lookup!$A$9:$A$3000,0)),0)</f>
        <v>0</v>
      </c>
      <c r="F592" s="204">
        <f>IFERROR(INDEX(Lookup!$BE$9:$BE$3000,MATCH($A592,Lookup!$A$9:$A$3000,0)),0)</f>
        <v>0</v>
      </c>
      <c r="G592" s="205"/>
      <c r="H592" s="205"/>
      <c r="I592" s="204">
        <f>IFERROR(INDEX(Lookup!$BJ$9:$BJ$3000,MATCH($A592,Lookup!$A$9:$A$3000,0)),0)</f>
        <v>0</v>
      </c>
      <c r="J592" s="204">
        <f>IFERROR(INDEX(Lookup!$BI$9:$BI$3000,MATCH($A592,Lookup!$A$9:$A$3000,0)),0)</f>
        <v>0</v>
      </c>
      <c r="K592" s="204">
        <f>IFERROR(INDEX(Lookup!$BH$9:$BH$3000,MATCH($A592,Lookup!$A$9:$A$3000,0)),0)</f>
        <v>0</v>
      </c>
      <c r="L592" s="204">
        <f t="shared" si="24"/>
        <v>0</v>
      </c>
      <c r="O592" s="182">
        <f t="shared" si="25"/>
        <v>0</v>
      </c>
    </row>
    <row r="593" spans="1:15" hidden="1" x14ac:dyDescent="0.2">
      <c r="A593" s="182">
        <f>+'09'!A286</f>
        <v>0</v>
      </c>
      <c r="C593" s="182" t="str">
        <f>IFERROR(LEFT(IFERROR(INDEX(Sheet5!$C$2:$C$1300,MATCH($A593,Sheet5!$A$2:$A$1300,0)),"-"),FIND(",",IFERROR(INDEX(Sheet5!$C$2:$C$1300,MATCH($A593,Sheet5!$A$2:$A$1300,0)),"-"),1)-1),IFERROR(INDEX(Sheet5!$C$2:$C$1300,MATCH($A593,Sheet5!$A$2:$A$1300,0)),"-"))</f>
        <v>-</v>
      </c>
      <c r="D593" s="204">
        <f>IFERROR(INDEX(Lookup!$BG$9:$BG$3000,MATCH($A593,Lookup!$A$9:$A$3000,0)),0)</f>
        <v>0</v>
      </c>
      <c r="E593" s="204">
        <f>IFERROR(INDEX(Lookup!$BF$9:$BF$3000,MATCH($A593,Lookup!$A$9:$A$3000,0)),0)</f>
        <v>0</v>
      </c>
      <c r="F593" s="204">
        <f>IFERROR(INDEX(Lookup!$BE$9:$BE$3000,MATCH($A593,Lookup!$A$9:$A$3000,0)),0)</f>
        <v>0</v>
      </c>
      <c r="G593" s="205"/>
      <c r="H593" s="205"/>
      <c r="I593" s="204">
        <f>IFERROR(INDEX(Lookup!$BJ$9:$BJ$3000,MATCH($A593,Lookup!$A$9:$A$3000,0)),0)</f>
        <v>0</v>
      </c>
      <c r="J593" s="204">
        <f>IFERROR(INDEX(Lookup!$BI$9:$BI$3000,MATCH($A593,Lookup!$A$9:$A$3000,0)),0)</f>
        <v>0</v>
      </c>
      <c r="K593" s="204">
        <f>IFERROR(INDEX(Lookup!$BH$9:$BH$3000,MATCH($A593,Lookup!$A$9:$A$3000,0)),0)</f>
        <v>0</v>
      </c>
      <c r="L593" s="204">
        <f t="shared" si="24"/>
        <v>0</v>
      </c>
      <c r="O593" s="182">
        <f t="shared" si="25"/>
        <v>0</v>
      </c>
    </row>
    <row r="594" spans="1:15" hidden="1" x14ac:dyDescent="0.2">
      <c r="A594" s="182">
        <f>+'09'!A287</f>
        <v>0</v>
      </c>
      <c r="C594" s="182" t="str">
        <f>IFERROR(LEFT(IFERROR(INDEX(Sheet5!$C$2:$C$1300,MATCH($A594,Sheet5!$A$2:$A$1300,0)),"-"),FIND(",",IFERROR(INDEX(Sheet5!$C$2:$C$1300,MATCH($A594,Sheet5!$A$2:$A$1300,0)),"-"),1)-1),IFERROR(INDEX(Sheet5!$C$2:$C$1300,MATCH($A594,Sheet5!$A$2:$A$1300,0)),"-"))</f>
        <v>-</v>
      </c>
      <c r="D594" s="204">
        <f>IFERROR(INDEX(Lookup!$BG$9:$BG$3000,MATCH($A594,Lookup!$A$9:$A$3000,0)),0)</f>
        <v>0</v>
      </c>
      <c r="E594" s="204">
        <f>IFERROR(INDEX(Lookup!$BF$9:$BF$3000,MATCH($A594,Lookup!$A$9:$A$3000,0)),0)</f>
        <v>0</v>
      </c>
      <c r="F594" s="204">
        <f>IFERROR(INDEX(Lookup!$BE$9:$BE$3000,MATCH($A594,Lookup!$A$9:$A$3000,0)),0)</f>
        <v>0</v>
      </c>
      <c r="G594" s="205"/>
      <c r="H594" s="205"/>
      <c r="I594" s="204">
        <f>IFERROR(INDEX(Lookup!$BJ$9:$BJ$3000,MATCH($A594,Lookup!$A$9:$A$3000,0)),0)</f>
        <v>0</v>
      </c>
      <c r="J594" s="204">
        <f>IFERROR(INDEX(Lookup!$BI$9:$BI$3000,MATCH($A594,Lookup!$A$9:$A$3000,0)),0)</f>
        <v>0</v>
      </c>
      <c r="K594" s="204">
        <f>IFERROR(INDEX(Lookup!$BH$9:$BH$3000,MATCH($A594,Lookup!$A$9:$A$3000,0)),0)</f>
        <v>0</v>
      </c>
      <c r="L594" s="204">
        <f t="shared" si="24"/>
        <v>0</v>
      </c>
      <c r="O594" s="182">
        <f t="shared" si="25"/>
        <v>0</v>
      </c>
    </row>
    <row r="595" spans="1:15" hidden="1" x14ac:dyDescent="0.2">
      <c r="A595" s="182">
        <f>+'09'!A288</f>
        <v>0</v>
      </c>
      <c r="C595" s="182" t="str">
        <f>IFERROR(LEFT(IFERROR(INDEX(Sheet5!$C$2:$C$1300,MATCH($A595,Sheet5!$A$2:$A$1300,0)),"-"),FIND(",",IFERROR(INDEX(Sheet5!$C$2:$C$1300,MATCH($A595,Sheet5!$A$2:$A$1300,0)),"-"),1)-1),IFERROR(INDEX(Sheet5!$C$2:$C$1300,MATCH($A595,Sheet5!$A$2:$A$1300,0)),"-"))</f>
        <v>-</v>
      </c>
      <c r="D595" s="204">
        <f>IFERROR(INDEX(Lookup!$BG$9:$BG$3000,MATCH($A595,Lookup!$A$9:$A$3000,0)),0)</f>
        <v>0</v>
      </c>
      <c r="E595" s="204">
        <f>IFERROR(INDEX(Lookup!$BF$9:$BF$3000,MATCH($A595,Lookup!$A$9:$A$3000,0)),0)</f>
        <v>0</v>
      </c>
      <c r="F595" s="204">
        <f>IFERROR(INDEX(Lookup!$BE$9:$BE$3000,MATCH($A595,Lookup!$A$9:$A$3000,0)),0)</f>
        <v>0</v>
      </c>
      <c r="G595" s="205"/>
      <c r="H595" s="205"/>
      <c r="I595" s="204">
        <f>IFERROR(INDEX(Lookup!$BJ$9:$BJ$3000,MATCH($A595,Lookup!$A$9:$A$3000,0)),0)</f>
        <v>0</v>
      </c>
      <c r="J595" s="204">
        <f>IFERROR(INDEX(Lookup!$BI$9:$BI$3000,MATCH($A595,Lookup!$A$9:$A$3000,0)),0)</f>
        <v>0</v>
      </c>
      <c r="K595" s="204">
        <f>IFERROR(INDEX(Lookup!$BH$9:$BH$3000,MATCH($A595,Lookup!$A$9:$A$3000,0)),0)</f>
        <v>0</v>
      </c>
      <c r="L595" s="204">
        <f t="shared" si="24"/>
        <v>0</v>
      </c>
      <c r="O595" s="182">
        <f t="shared" si="25"/>
        <v>0</v>
      </c>
    </row>
    <row r="596" spans="1:15" hidden="1" x14ac:dyDescent="0.2">
      <c r="A596" s="182">
        <f>+'09'!A289</f>
        <v>0</v>
      </c>
      <c r="C596" s="182" t="str">
        <f>IFERROR(LEFT(IFERROR(INDEX(Sheet5!$C$2:$C$1300,MATCH($A596,Sheet5!$A$2:$A$1300,0)),"-"),FIND(",",IFERROR(INDEX(Sheet5!$C$2:$C$1300,MATCH($A596,Sheet5!$A$2:$A$1300,0)),"-"),1)-1),IFERROR(INDEX(Sheet5!$C$2:$C$1300,MATCH($A596,Sheet5!$A$2:$A$1300,0)),"-"))</f>
        <v>-</v>
      </c>
      <c r="D596" s="204">
        <f>IFERROR(INDEX(Lookup!$BG$9:$BG$3000,MATCH($A596,Lookup!$A$9:$A$3000,0)),0)</f>
        <v>0</v>
      </c>
      <c r="E596" s="204">
        <f>IFERROR(INDEX(Lookup!$BF$9:$BF$3000,MATCH($A596,Lookup!$A$9:$A$3000,0)),0)</f>
        <v>0</v>
      </c>
      <c r="F596" s="204">
        <f>IFERROR(INDEX(Lookup!$BE$9:$BE$3000,MATCH($A596,Lookup!$A$9:$A$3000,0)),0)</f>
        <v>0</v>
      </c>
      <c r="G596" s="205"/>
      <c r="H596" s="205"/>
      <c r="I596" s="204">
        <f>IFERROR(INDEX(Lookup!$BJ$9:$BJ$3000,MATCH($A596,Lookup!$A$9:$A$3000,0)),0)</f>
        <v>0</v>
      </c>
      <c r="J596" s="204">
        <f>IFERROR(INDEX(Lookup!$BI$9:$BI$3000,MATCH($A596,Lookup!$A$9:$A$3000,0)),0)</f>
        <v>0</v>
      </c>
      <c r="K596" s="204">
        <f>IFERROR(INDEX(Lookup!$BH$9:$BH$3000,MATCH($A596,Lookup!$A$9:$A$3000,0)),0)</f>
        <v>0</v>
      </c>
      <c r="L596" s="204">
        <f t="shared" si="24"/>
        <v>0</v>
      </c>
      <c r="O596" s="182">
        <f t="shared" si="25"/>
        <v>0</v>
      </c>
    </row>
    <row r="597" spans="1:15" hidden="1" x14ac:dyDescent="0.2">
      <c r="A597" s="182">
        <f>+'09'!A290</f>
        <v>0</v>
      </c>
      <c r="C597" s="182" t="str">
        <f>IFERROR(LEFT(IFERROR(INDEX(Sheet5!$C$2:$C$1300,MATCH($A597,Sheet5!$A$2:$A$1300,0)),"-"),FIND(",",IFERROR(INDEX(Sheet5!$C$2:$C$1300,MATCH($A597,Sheet5!$A$2:$A$1300,0)),"-"),1)-1),IFERROR(INDEX(Sheet5!$C$2:$C$1300,MATCH($A597,Sheet5!$A$2:$A$1300,0)),"-"))</f>
        <v>-</v>
      </c>
      <c r="D597" s="204">
        <f>IFERROR(INDEX(Lookup!$BG$9:$BG$3000,MATCH($A597,Lookup!$A$9:$A$3000,0)),0)</f>
        <v>0</v>
      </c>
      <c r="E597" s="204">
        <f>IFERROR(INDEX(Lookup!$BF$9:$BF$3000,MATCH($A597,Lookup!$A$9:$A$3000,0)),0)</f>
        <v>0</v>
      </c>
      <c r="F597" s="204">
        <f>IFERROR(INDEX(Lookup!$BE$9:$BE$3000,MATCH($A597,Lookup!$A$9:$A$3000,0)),0)</f>
        <v>0</v>
      </c>
      <c r="G597" s="205"/>
      <c r="H597" s="205"/>
      <c r="I597" s="204">
        <f>IFERROR(INDEX(Lookup!$BJ$9:$BJ$3000,MATCH($A597,Lookup!$A$9:$A$3000,0)),0)</f>
        <v>0</v>
      </c>
      <c r="J597" s="204">
        <f>IFERROR(INDEX(Lookup!$BI$9:$BI$3000,MATCH($A597,Lookup!$A$9:$A$3000,0)),0)</f>
        <v>0</v>
      </c>
      <c r="K597" s="204">
        <f>IFERROR(INDEX(Lookup!$BH$9:$BH$3000,MATCH($A597,Lookup!$A$9:$A$3000,0)),0)</f>
        <v>0</v>
      </c>
      <c r="L597" s="204">
        <f t="shared" si="24"/>
        <v>0</v>
      </c>
      <c r="O597" s="182">
        <f t="shared" si="25"/>
        <v>0</v>
      </c>
    </row>
    <row r="598" spans="1:15" hidden="1" x14ac:dyDescent="0.2">
      <c r="A598" s="182">
        <f>+'09'!A291</f>
        <v>0</v>
      </c>
      <c r="C598" s="182" t="str">
        <f>IFERROR(LEFT(IFERROR(INDEX(Sheet5!$C$2:$C$1300,MATCH($A598,Sheet5!$A$2:$A$1300,0)),"-"),FIND(",",IFERROR(INDEX(Sheet5!$C$2:$C$1300,MATCH($A598,Sheet5!$A$2:$A$1300,0)),"-"),1)-1),IFERROR(INDEX(Sheet5!$C$2:$C$1300,MATCH($A598,Sheet5!$A$2:$A$1300,0)),"-"))</f>
        <v>-</v>
      </c>
      <c r="D598" s="204">
        <f>IFERROR(INDEX(Lookup!$BG$9:$BG$3000,MATCH($A598,Lookup!$A$9:$A$3000,0)),0)</f>
        <v>0</v>
      </c>
      <c r="E598" s="204">
        <f>IFERROR(INDEX(Lookup!$BF$9:$BF$3000,MATCH($A598,Lookup!$A$9:$A$3000,0)),0)</f>
        <v>0</v>
      </c>
      <c r="F598" s="204">
        <f>IFERROR(INDEX(Lookup!$BE$9:$BE$3000,MATCH($A598,Lookup!$A$9:$A$3000,0)),0)</f>
        <v>0</v>
      </c>
      <c r="G598" s="205"/>
      <c r="H598" s="205"/>
      <c r="I598" s="204">
        <f>IFERROR(INDEX(Lookup!$BJ$9:$BJ$3000,MATCH($A598,Lookup!$A$9:$A$3000,0)),0)</f>
        <v>0</v>
      </c>
      <c r="J598" s="204">
        <f>IFERROR(INDEX(Lookup!$BI$9:$BI$3000,MATCH($A598,Lookup!$A$9:$A$3000,0)),0)</f>
        <v>0</v>
      </c>
      <c r="K598" s="204">
        <f>IFERROR(INDEX(Lookup!$BH$9:$BH$3000,MATCH($A598,Lookup!$A$9:$A$3000,0)),0)</f>
        <v>0</v>
      </c>
      <c r="L598" s="204">
        <f t="shared" si="24"/>
        <v>0</v>
      </c>
      <c r="O598" s="182">
        <f t="shared" si="25"/>
        <v>0</v>
      </c>
    </row>
    <row r="599" spans="1:15" hidden="1" x14ac:dyDescent="0.2">
      <c r="A599" s="182">
        <f>+'09'!A292</f>
        <v>0</v>
      </c>
      <c r="C599" s="182" t="str">
        <f>IFERROR(LEFT(IFERROR(INDEX(Sheet5!$C$2:$C$1300,MATCH($A599,Sheet5!$A$2:$A$1300,0)),"-"),FIND(",",IFERROR(INDEX(Sheet5!$C$2:$C$1300,MATCH($A599,Sheet5!$A$2:$A$1300,0)),"-"),1)-1),IFERROR(INDEX(Sheet5!$C$2:$C$1300,MATCH($A599,Sheet5!$A$2:$A$1300,0)),"-"))</f>
        <v>-</v>
      </c>
      <c r="D599" s="204">
        <f>IFERROR(INDEX(Lookup!$BG$9:$BG$3000,MATCH($A599,Lookup!$A$9:$A$3000,0)),0)</f>
        <v>0</v>
      </c>
      <c r="E599" s="204">
        <f>IFERROR(INDEX(Lookup!$BF$9:$BF$3000,MATCH($A599,Lookup!$A$9:$A$3000,0)),0)</f>
        <v>0</v>
      </c>
      <c r="F599" s="204">
        <f>IFERROR(INDEX(Lookup!$BE$9:$BE$3000,MATCH($A599,Lookup!$A$9:$A$3000,0)),0)</f>
        <v>0</v>
      </c>
      <c r="G599" s="205"/>
      <c r="H599" s="205"/>
      <c r="I599" s="204">
        <f>IFERROR(INDEX(Lookup!$BJ$9:$BJ$3000,MATCH($A599,Lookup!$A$9:$A$3000,0)),0)</f>
        <v>0</v>
      </c>
      <c r="J599" s="204">
        <f>IFERROR(INDEX(Lookup!$BI$9:$BI$3000,MATCH($A599,Lookup!$A$9:$A$3000,0)),0)</f>
        <v>0</v>
      </c>
      <c r="K599" s="204">
        <f>IFERROR(INDEX(Lookup!$BH$9:$BH$3000,MATCH($A599,Lookup!$A$9:$A$3000,0)),0)</f>
        <v>0</v>
      </c>
      <c r="L599" s="204">
        <f t="shared" si="24"/>
        <v>0</v>
      </c>
      <c r="O599" s="182">
        <f t="shared" si="25"/>
        <v>0</v>
      </c>
    </row>
    <row r="600" spans="1:15" hidden="1" x14ac:dyDescent="0.2">
      <c r="A600" s="182">
        <f>+'09'!A293</f>
        <v>0</v>
      </c>
      <c r="C600" s="182" t="str">
        <f>IFERROR(LEFT(IFERROR(INDEX(Sheet5!$C$2:$C$1300,MATCH($A600,Sheet5!$A$2:$A$1300,0)),"-"),FIND(",",IFERROR(INDEX(Sheet5!$C$2:$C$1300,MATCH($A600,Sheet5!$A$2:$A$1300,0)),"-"),1)-1),IFERROR(INDEX(Sheet5!$C$2:$C$1300,MATCH($A600,Sheet5!$A$2:$A$1300,0)),"-"))</f>
        <v>-</v>
      </c>
      <c r="D600" s="204">
        <f>IFERROR(INDEX(Lookup!$BG$9:$BG$3000,MATCH($A600,Lookup!$A$9:$A$3000,0)),0)</f>
        <v>0</v>
      </c>
      <c r="E600" s="204">
        <f>IFERROR(INDEX(Lookup!$BF$9:$BF$3000,MATCH($A600,Lookup!$A$9:$A$3000,0)),0)</f>
        <v>0</v>
      </c>
      <c r="F600" s="204">
        <f>IFERROR(INDEX(Lookup!$BE$9:$BE$3000,MATCH($A600,Lookup!$A$9:$A$3000,0)),0)</f>
        <v>0</v>
      </c>
      <c r="G600" s="205"/>
      <c r="H600" s="205"/>
      <c r="I600" s="204">
        <f>IFERROR(INDEX(Lookup!$BJ$9:$BJ$3000,MATCH($A600,Lookup!$A$9:$A$3000,0)),0)</f>
        <v>0</v>
      </c>
      <c r="J600" s="204">
        <f>IFERROR(INDEX(Lookup!$BI$9:$BI$3000,MATCH($A600,Lookup!$A$9:$A$3000,0)),0)</f>
        <v>0</v>
      </c>
      <c r="K600" s="204">
        <f>IFERROR(INDEX(Lookup!$BH$9:$BH$3000,MATCH($A600,Lookup!$A$9:$A$3000,0)),0)</f>
        <v>0</v>
      </c>
      <c r="L600" s="204">
        <f t="shared" si="24"/>
        <v>0</v>
      </c>
      <c r="O600" s="182">
        <f t="shared" si="25"/>
        <v>0</v>
      </c>
    </row>
    <row r="601" spans="1:15" hidden="1" x14ac:dyDescent="0.2">
      <c r="A601" s="182">
        <f>+'09'!A294</f>
        <v>0</v>
      </c>
      <c r="C601" s="182" t="str">
        <f>IFERROR(LEFT(IFERROR(INDEX(Sheet5!$C$2:$C$1300,MATCH($A601,Sheet5!$A$2:$A$1300,0)),"-"),FIND(",",IFERROR(INDEX(Sheet5!$C$2:$C$1300,MATCH($A601,Sheet5!$A$2:$A$1300,0)),"-"),1)-1),IFERROR(INDEX(Sheet5!$C$2:$C$1300,MATCH($A601,Sheet5!$A$2:$A$1300,0)),"-"))</f>
        <v>-</v>
      </c>
      <c r="D601" s="204">
        <f>IFERROR(INDEX(Lookup!$BG$9:$BG$3000,MATCH($A601,Lookup!$A$9:$A$3000,0)),0)</f>
        <v>0</v>
      </c>
      <c r="E601" s="204">
        <f>IFERROR(INDEX(Lookup!$BF$9:$BF$3000,MATCH($A601,Lookup!$A$9:$A$3000,0)),0)</f>
        <v>0</v>
      </c>
      <c r="F601" s="204">
        <f>IFERROR(INDEX(Lookup!$BE$9:$BE$3000,MATCH($A601,Lookup!$A$9:$A$3000,0)),0)</f>
        <v>0</v>
      </c>
      <c r="G601" s="205"/>
      <c r="H601" s="205"/>
      <c r="I601" s="204">
        <f>IFERROR(INDEX(Lookup!$BJ$9:$BJ$3000,MATCH($A601,Lookup!$A$9:$A$3000,0)),0)</f>
        <v>0</v>
      </c>
      <c r="J601" s="204">
        <f>IFERROR(INDEX(Lookup!$BI$9:$BI$3000,MATCH($A601,Lookup!$A$9:$A$3000,0)),0)</f>
        <v>0</v>
      </c>
      <c r="K601" s="204">
        <f>IFERROR(INDEX(Lookup!$BH$9:$BH$3000,MATCH($A601,Lookup!$A$9:$A$3000,0)),0)</f>
        <v>0</v>
      </c>
      <c r="L601" s="204">
        <f t="shared" si="24"/>
        <v>0</v>
      </c>
      <c r="O601" s="182">
        <f t="shared" si="25"/>
        <v>0</v>
      </c>
    </row>
    <row r="602" spans="1:15" hidden="1" x14ac:dyDescent="0.2">
      <c r="A602" s="182">
        <f>+'09'!A295</f>
        <v>0</v>
      </c>
      <c r="C602" s="182" t="str">
        <f>IFERROR(LEFT(IFERROR(INDEX(Sheet5!$C$2:$C$1300,MATCH($A602,Sheet5!$A$2:$A$1300,0)),"-"),FIND(",",IFERROR(INDEX(Sheet5!$C$2:$C$1300,MATCH($A602,Sheet5!$A$2:$A$1300,0)),"-"),1)-1),IFERROR(INDEX(Sheet5!$C$2:$C$1300,MATCH($A602,Sheet5!$A$2:$A$1300,0)),"-"))</f>
        <v>-</v>
      </c>
      <c r="D602" s="204">
        <f>IFERROR(INDEX(Lookup!$BG$9:$BG$3000,MATCH($A602,Lookup!$A$9:$A$3000,0)),0)</f>
        <v>0</v>
      </c>
      <c r="E602" s="204">
        <f>IFERROR(INDEX(Lookup!$BF$9:$BF$3000,MATCH($A602,Lookup!$A$9:$A$3000,0)),0)</f>
        <v>0</v>
      </c>
      <c r="F602" s="204">
        <f>IFERROR(INDEX(Lookup!$BE$9:$BE$3000,MATCH($A602,Lookup!$A$9:$A$3000,0)),0)</f>
        <v>0</v>
      </c>
      <c r="G602" s="205"/>
      <c r="H602" s="205"/>
      <c r="I602" s="204">
        <f>IFERROR(INDEX(Lookup!$BJ$9:$BJ$3000,MATCH($A602,Lookup!$A$9:$A$3000,0)),0)</f>
        <v>0</v>
      </c>
      <c r="J602" s="204">
        <f>IFERROR(INDEX(Lookup!$BI$9:$BI$3000,MATCH($A602,Lookup!$A$9:$A$3000,0)),0)</f>
        <v>0</v>
      </c>
      <c r="K602" s="204">
        <f>IFERROR(INDEX(Lookup!$BH$9:$BH$3000,MATCH($A602,Lookup!$A$9:$A$3000,0)),0)</f>
        <v>0</v>
      </c>
      <c r="L602" s="204">
        <f t="shared" si="24"/>
        <v>0</v>
      </c>
      <c r="O602" s="182">
        <f t="shared" si="25"/>
        <v>0</v>
      </c>
    </row>
    <row r="603" spans="1:15" hidden="1" x14ac:dyDescent="0.2">
      <c r="A603" s="182">
        <f>+'09'!A296</f>
        <v>0</v>
      </c>
      <c r="C603" s="182" t="str">
        <f>IFERROR(LEFT(IFERROR(INDEX(Sheet5!$C$2:$C$1300,MATCH($A603,Sheet5!$A$2:$A$1300,0)),"-"),FIND(",",IFERROR(INDEX(Sheet5!$C$2:$C$1300,MATCH($A603,Sheet5!$A$2:$A$1300,0)),"-"),1)-1),IFERROR(INDEX(Sheet5!$C$2:$C$1300,MATCH($A603,Sheet5!$A$2:$A$1300,0)),"-"))</f>
        <v>-</v>
      </c>
      <c r="D603" s="204">
        <f>IFERROR(INDEX(Lookup!$BG$9:$BG$3000,MATCH($A603,Lookup!$A$9:$A$3000,0)),0)</f>
        <v>0</v>
      </c>
      <c r="E603" s="204">
        <f>IFERROR(INDEX(Lookup!$BF$9:$BF$3000,MATCH($A603,Lookup!$A$9:$A$3000,0)),0)</f>
        <v>0</v>
      </c>
      <c r="F603" s="204">
        <f>IFERROR(INDEX(Lookup!$BE$9:$BE$3000,MATCH($A603,Lookup!$A$9:$A$3000,0)),0)</f>
        <v>0</v>
      </c>
      <c r="G603" s="205"/>
      <c r="H603" s="205"/>
      <c r="I603" s="204">
        <f>IFERROR(INDEX(Lookup!$BJ$9:$BJ$3000,MATCH($A603,Lookup!$A$9:$A$3000,0)),0)</f>
        <v>0</v>
      </c>
      <c r="J603" s="204">
        <f>IFERROR(INDEX(Lookup!$BI$9:$BI$3000,MATCH($A603,Lookup!$A$9:$A$3000,0)),0)</f>
        <v>0</v>
      </c>
      <c r="K603" s="204">
        <f>IFERROR(INDEX(Lookup!$BH$9:$BH$3000,MATCH($A603,Lookup!$A$9:$A$3000,0)),0)</f>
        <v>0</v>
      </c>
      <c r="L603" s="204">
        <f t="shared" si="24"/>
        <v>0</v>
      </c>
      <c r="O603" s="182">
        <f t="shared" si="25"/>
        <v>0</v>
      </c>
    </row>
    <row r="604" spans="1:15" hidden="1" x14ac:dyDescent="0.2">
      <c r="A604" s="182">
        <f>+'09'!A297</f>
        <v>0</v>
      </c>
      <c r="C604" s="182" t="str">
        <f>IFERROR(LEFT(IFERROR(INDEX(Sheet5!$C$2:$C$1300,MATCH($A604,Sheet5!$A$2:$A$1300,0)),"-"),FIND(",",IFERROR(INDEX(Sheet5!$C$2:$C$1300,MATCH($A604,Sheet5!$A$2:$A$1300,0)),"-"),1)-1),IFERROR(INDEX(Sheet5!$C$2:$C$1300,MATCH($A604,Sheet5!$A$2:$A$1300,0)),"-"))</f>
        <v>-</v>
      </c>
      <c r="D604" s="204">
        <f>IFERROR(INDEX(Lookup!$BG$9:$BG$3000,MATCH($A604,Lookup!$A$9:$A$3000,0)),0)</f>
        <v>0</v>
      </c>
      <c r="E604" s="204">
        <f>IFERROR(INDEX(Lookup!$BF$9:$BF$3000,MATCH($A604,Lookup!$A$9:$A$3000,0)),0)</f>
        <v>0</v>
      </c>
      <c r="F604" s="204">
        <f>IFERROR(INDEX(Lookup!$BE$9:$BE$3000,MATCH($A604,Lookup!$A$9:$A$3000,0)),0)</f>
        <v>0</v>
      </c>
      <c r="G604" s="205"/>
      <c r="H604" s="205"/>
      <c r="I604" s="204">
        <f>IFERROR(INDEX(Lookup!$BJ$9:$BJ$3000,MATCH($A604,Lookup!$A$9:$A$3000,0)),0)</f>
        <v>0</v>
      </c>
      <c r="J604" s="204">
        <f>IFERROR(INDEX(Lookup!$BI$9:$BI$3000,MATCH($A604,Lookup!$A$9:$A$3000,0)),0)</f>
        <v>0</v>
      </c>
      <c r="K604" s="204">
        <f>IFERROR(INDEX(Lookup!$BH$9:$BH$3000,MATCH($A604,Lookup!$A$9:$A$3000,0)),0)</f>
        <v>0</v>
      </c>
      <c r="L604" s="204">
        <f t="shared" si="24"/>
        <v>0</v>
      </c>
      <c r="O604" s="182">
        <f t="shared" si="25"/>
        <v>0</v>
      </c>
    </row>
    <row r="605" spans="1:15" hidden="1" x14ac:dyDescent="0.2">
      <c r="A605" s="182">
        <f>+'09'!A298</f>
        <v>0</v>
      </c>
      <c r="C605" s="182" t="str">
        <f>IFERROR(LEFT(IFERROR(INDEX(Sheet5!$C$2:$C$1300,MATCH($A605,Sheet5!$A$2:$A$1300,0)),"-"),FIND(",",IFERROR(INDEX(Sheet5!$C$2:$C$1300,MATCH($A605,Sheet5!$A$2:$A$1300,0)),"-"),1)-1),IFERROR(INDEX(Sheet5!$C$2:$C$1300,MATCH($A605,Sheet5!$A$2:$A$1300,0)),"-"))</f>
        <v>-</v>
      </c>
      <c r="D605" s="204">
        <f>IFERROR(INDEX(Lookup!$BG$9:$BG$3000,MATCH($A605,Lookup!$A$9:$A$3000,0)),0)</f>
        <v>0</v>
      </c>
      <c r="E605" s="204">
        <f>IFERROR(INDEX(Lookup!$BF$9:$BF$3000,MATCH($A605,Lookup!$A$9:$A$3000,0)),0)</f>
        <v>0</v>
      </c>
      <c r="F605" s="204">
        <f>IFERROR(INDEX(Lookup!$BE$9:$BE$3000,MATCH($A605,Lookup!$A$9:$A$3000,0)),0)</f>
        <v>0</v>
      </c>
      <c r="G605" s="205"/>
      <c r="H605" s="205"/>
      <c r="I605" s="204">
        <f>IFERROR(INDEX(Lookup!$BJ$9:$BJ$3000,MATCH($A605,Lookup!$A$9:$A$3000,0)),0)</f>
        <v>0</v>
      </c>
      <c r="J605" s="204">
        <f>IFERROR(INDEX(Lookup!$BI$9:$BI$3000,MATCH($A605,Lookup!$A$9:$A$3000,0)),0)</f>
        <v>0</v>
      </c>
      <c r="K605" s="204">
        <f>IFERROR(INDEX(Lookup!$BH$9:$BH$3000,MATCH($A605,Lookup!$A$9:$A$3000,0)),0)</f>
        <v>0</v>
      </c>
      <c r="L605" s="204">
        <f t="shared" si="24"/>
        <v>0</v>
      </c>
      <c r="O605" s="182">
        <f t="shared" si="25"/>
        <v>0</v>
      </c>
    </row>
    <row r="606" spans="1:15" hidden="1" x14ac:dyDescent="0.2">
      <c r="A606" s="182">
        <f>+'09'!A299</f>
        <v>0</v>
      </c>
      <c r="C606" s="182" t="str">
        <f>IFERROR(LEFT(IFERROR(INDEX(Sheet5!$C$2:$C$1300,MATCH($A606,Sheet5!$A$2:$A$1300,0)),"-"),FIND(",",IFERROR(INDEX(Sheet5!$C$2:$C$1300,MATCH($A606,Sheet5!$A$2:$A$1300,0)),"-"),1)-1),IFERROR(INDEX(Sheet5!$C$2:$C$1300,MATCH($A606,Sheet5!$A$2:$A$1300,0)),"-"))</f>
        <v>-</v>
      </c>
      <c r="D606" s="204">
        <f>IFERROR(INDEX(Lookup!$BG$9:$BG$3000,MATCH($A606,Lookup!$A$9:$A$3000,0)),0)</f>
        <v>0</v>
      </c>
      <c r="E606" s="204">
        <f>IFERROR(INDEX(Lookup!$BF$9:$BF$3000,MATCH($A606,Lookup!$A$9:$A$3000,0)),0)</f>
        <v>0</v>
      </c>
      <c r="F606" s="204">
        <f>IFERROR(INDEX(Lookup!$BE$9:$BE$3000,MATCH($A606,Lookup!$A$9:$A$3000,0)),0)</f>
        <v>0</v>
      </c>
      <c r="G606" s="205"/>
      <c r="H606" s="205"/>
      <c r="I606" s="204">
        <f>IFERROR(INDEX(Lookup!$BJ$9:$BJ$3000,MATCH($A606,Lookup!$A$9:$A$3000,0)),0)</f>
        <v>0</v>
      </c>
      <c r="J606" s="204">
        <f>IFERROR(INDEX(Lookup!$BI$9:$BI$3000,MATCH($A606,Lookup!$A$9:$A$3000,0)),0)</f>
        <v>0</v>
      </c>
      <c r="K606" s="204">
        <f>IFERROR(INDEX(Lookup!$BH$9:$BH$3000,MATCH($A606,Lookup!$A$9:$A$3000,0)),0)</f>
        <v>0</v>
      </c>
      <c r="L606" s="204">
        <f t="shared" si="24"/>
        <v>0</v>
      </c>
      <c r="O606" s="182">
        <f t="shared" si="25"/>
        <v>0</v>
      </c>
    </row>
    <row r="607" spans="1:15" hidden="1" x14ac:dyDescent="0.2">
      <c r="A607" s="182">
        <f>+'09'!A300</f>
        <v>0</v>
      </c>
      <c r="C607" s="182" t="str">
        <f>IFERROR(LEFT(IFERROR(INDEX(Sheet5!$C$2:$C$1300,MATCH($A607,Sheet5!$A$2:$A$1300,0)),"-"),FIND(",",IFERROR(INDEX(Sheet5!$C$2:$C$1300,MATCH($A607,Sheet5!$A$2:$A$1300,0)),"-"),1)-1),IFERROR(INDEX(Sheet5!$C$2:$C$1300,MATCH($A607,Sheet5!$A$2:$A$1300,0)),"-"))</f>
        <v>-</v>
      </c>
      <c r="D607" s="204">
        <f>IFERROR(INDEX(Lookup!$BG$9:$BG$3000,MATCH($A607,Lookup!$A$9:$A$3000,0)),0)</f>
        <v>0</v>
      </c>
      <c r="E607" s="204">
        <f>IFERROR(INDEX(Lookup!$BF$9:$BF$3000,MATCH($A607,Lookup!$A$9:$A$3000,0)),0)</f>
        <v>0</v>
      </c>
      <c r="F607" s="204">
        <f>IFERROR(INDEX(Lookup!$BE$9:$BE$3000,MATCH($A607,Lookup!$A$9:$A$3000,0)),0)</f>
        <v>0</v>
      </c>
      <c r="G607" s="205"/>
      <c r="H607" s="205"/>
      <c r="I607" s="204">
        <f>IFERROR(INDEX(Lookup!$BJ$9:$BJ$3000,MATCH($A607,Lookup!$A$9:$A$3000,0)),0)</f>
        <v>0</v>
      </c>
      <c r="J607" s="204">
        <f>IFERROR(INDEX(Lookup!$BI$9:$BI$3000,MATCH($A607,Lookup!$A$9:$A$3000,0)),0)</f>
        <v>0</v>
      </c>
      <c r="K607" s="204">
        <f>IFERROR(INDEX(Lookup!$BH$9:$BH$3000,MATCH($A607,Lookup!$A$9:$A$3000,0)),0)</f>
        <v>0</v>
      </c>
      <c r="L607" s="204">
        <f t="shared" si="24"/>
        <v>0</v>
      </c>
      <c r="O607" s="182">
        <f t="shared" si="25"/>
        <v>0</v>
      </c>
    </row>
    <row r="608" spans="1:15" hidden="1" x14ac:dyDescent="0.2">
      <c r="A608" s="182">
        <f>+'09'!A301</f>
        <v>0</v>
      </c>
      <c r="C608" s="182" t="str">
        <f>IFERROR(LEFT(IFERROR(INDEX(Sheet5!$C$2:$C$1300,MATCH($A608,Sheet5!$A$2:$A$1300,0)),"-"),FIND(",",IFERROR(INDEX(Sheet5!$C$2:$C$1300,MATCH($A608,Sheet5!$A$2:$A$1300,0)),"-"),1)-1),IFERROR(INDEX(Sheet5!$C$2:$C$1300,MATCH($A608,Sheet5!$A$2:$A$1300,0)),"-"))</f>
        <v>-</v>
      </c>
      <c r="D608" s="204">
        <f>IFERROR(INDEX(Lookup!$BG$9:$BG$3000,MATCH($A608,Lookup!$A$9:$A$3000,0)),0)</f>
        <v>0</v>
      </c>
      <c r="E608" s="204">
        <f>IFERROR(INDEX(Lookup!$BF$9:$BF$3000,MATCH($A608,Lookup!$A$9:$A$3000,0)),0)</f>
        <v>0</v>
      </c>
      <c r="F608" s="204">
        <f>IFERROR(INDEX(Lookup!$BE$9:$BE$3000,MATCH($A608,Lookup!$A$9:$A$3000,0)),0)</f>
        <v>0</v>
      </c>
      <c r="G608" s="205"/>
      <c r="H608" s="205"/>
      <c r="I608" s="204">
        <f>IFERROR(INDEX(Lookup!$BJ$9:$BJ$3000,MATCH($A608,Lookup!$A$9:$A$3000,0)),0)</f>
        <v>0</v>
      </c>
      <c r="J608" s="204">
        <f>IFERROR(INDEX(Lookup!$BI$9:$BI$3000,MATCH($A608,Lookup!$A$9:$A$3000,0)),0)</f>
        <v>0</v>
      </c>
      <c r="K608" s="204">
        <f>IFERROR(INDEX(Lookup!$BH$9:$BH$3000,MATCH($A608,Lookup!$A$9:$A$3000,0)),0)</f>
        <v>0</v>
      </c>
      <c r="L608" s="204">
        <f t="shared" si="24"/>
        <v>0</v>
      </c>
      <c r="O608" s="182">
        <f t="shared" si="25"/>
        <v>0</v>
      </c>
    </row>
    <row r="609" spans="1:15" hidden="1" x14ac:dyDescent="0.2">
      <c r="A609" s="182">
        <f>+'09'!A302</f>
        <v>0</v>
      </c>
      <c r="C609" s="182" t="str">
        <f>IFERROR(LEFT(IFERROR(INDEX(Sheet5!$C$2:$C$1300,MATCH($A609,Sheet5!$A$2:$A$1300,0)),"-"),FIND(",",IFERROR(INDEX(Sheet5!$C$2:$C$1300,MATCH($A609,Sheet5!$A$2:$A$1300,0)),"-"),1)-1),IFERROR(INDEX(Sheet5!$C$2:$C$1300,MATCH($A609,Sheet5!$A$2:$A$1300,0)),"-"))</f>
        <v>-</v>
      </c>
      <c r="D609" s="204">
        <f>IFERROR(INDEX(Lookup!$BG$9:$BG$3000,MATCH($A609,Lookup!$A$9:$A$3000,0)),0)</f>
        <v>0</v>
      </c>
      <c r="E609" s="204">
        <f>IFERROR(INDEX(Lookup!$BF$9:$BF$3000,MATCH($A609,Lookup!$A$9:$A$3000,0)),0)</f>
        <v>0</v>
      </c>
      <c r="F609" s="204">
        <f>IFERROR(INDEX(Lookup!$BE$9:$BE$3000,MATCH($A609,Lookup!$A$9:$A$3000,0)),0)</f>
        <v>0</v>
      </c>
      <c r="G609" s="205"/>
      <c r="H609" s="205"/>
      <c r="I609" s="204">
        <f>IFERROR(INDEX(Lookup!$BJ$9:$BJ$3000,MATCH($A609,Lookup!$A$9:$A$3000,0)),0)</f>
        <v>0</v>
      </c>
      <c r="J609" s="204">
        <f>IFERROR(INDEX(Lookup!$BI$9:$BI$3000,MATCH($A609,Lookup!$A$9:$A$3000,0)),0)</f>
        <v>0</v>
      </c>
      <c r="K609" s="204">
        <f>IFERROR(INDEX(Lookup!$BH$9:$BH$3000,MATCH($A609,Lookup!$A$9:$A$3000,0)),0)</f>
        <v>0</v>
      </c>
      <c r="L609" s="204">
        <f t="shared" si="24"/>
        <v>0</v>
      </c>
      <c r="O609" s="182">
        <f t="shared" si="25"/>
        <v>0</v>
      </c>
    </row>
    <row r="610" spans="1:15" hidden="1" x14ac:dyDescent="0.2">
      <c r="A610" s="182">
        <f>+'09'!A303</f>
        <v>0</v>
      </c>
      <c r="C610" s="182" t="str">
        <f>IFERROR(LEFT(IFERROR(INDEX(Sheet5!$C$2:$C$1300,MATCH($A610,Sheet5!$A$2:$A$1300,0)),"-"),FIND(",",IFERROR(INDEX(Sheet5!$C$2:$C$1300,MATCH($A610,Sheet5!$A$2:$A$1300,0)),"-"),1)-1),IFERROR(INDEX(Sheet5!$C$2:$C$1300,MATCH($A610,Sheet5!$A$2:$A$1300,0)),"-"))</f>
        <v>-</v>
      </c>
      <c r="D610" s="204">
        <f>IFERROR(INDEX(Lookup!$BG$9:$BG$3000,MATCH($A610,Lookup!$A$9:$A$3000,0)),0)</f>
        <v>0</v>
      </c>
      <c r="E610" s="204">
        <f>IFERROR(INDEX(Lookup!$BF$9:$BF$3000,MATCH($A610,Lookup!$A$9:$A$3000,0)),0)</f>
        <v>0</v>
      </c>
      <c r="F610" s="204">
        <f>IFERROR(INDEX(Lookup!$BE$9:$BE$3000,MATCH($A610,Lookup!$A$9:$A$3000,0)),0)</f>
        <v>0</v>
      </c>
      <c r="G610" s="205"/>
      <c r="H610" s="205"/>
      <c r="I610" s="204">
        <f>IFERROR(INDEX(Lookup!$BJ$9:$BJ$3000,MATCH($A610,Lookup!$A$9:$A$3000,0)),0)</f>
        <v>0</v>
      </c>
      <c r="J610" s="204">
        <f>IFERROR(INDEX(Lookup!$BI$9:$BI$3000,MATCH($A610,Lookup!$A$9:$A$3000,0)),0)</f>
        <v>0</v>
      </c>
      <c r="K610" s="204">
        <f>IFERROR(INDEX(Lookup!$BH$9:$BH$3000,MATCH($A610,Lookup!$A$9:$A$3000,0)),0)</f>
        <v>0</v>
      </c>
      <c r="L610" s="204">
        <f t="shared" si="24"/>
        <v>0</v>
      </c>
      <c r="O610" s="182">
        <f t="shared" si="25"/>
        <v>0</v>
      </c>
    </row>
    <row r="611" spans="1:15" hidden="1" x14ac:dyDescent="0.2">
      <c r="A611" s="182">
        <f>+'09'!A304</f>
        <v>0</v>
      </c>
      <c r="C611" s="182" t="str">
        <f>IFERROR(LEFT(IFERROR(INDEX(Sheet5!$C$2:$C$1300,MATCH($A611,Sheet5!$A$2:$A$1300,0)),"-"),FIND(",",IFERROR(INDEX(Sheet5!$C$2:$C$1300,MATCH($A611,Sheet5!$A$2:$A$1300,0)),"-"),1)-1),IFERROR(INDEX(Sheet5!$C$2:$C$1300,MATCH($A611,Sheet5!$A$2:$A$1300,0)),"-"))</f>
        <v>-</v>
      </c>
      <c r="D611" s="204">
        <f>IFERROR(INDEX(Lookup!$BG$9:$BG$3000,MATCH($A611,Lookup!$A$9:$A$3000,0)),0)</f>
        <v>0</v>
      </c>
      <c r="E611" s="204">
        <f>IFERROR(INDEX(Lookup!$BF$9:$BF$3000,MATCH($A611,Lookup!$A$9:$A$3000,0)),0)</f>
        <v>0</v>
      </c>
      <c r="F611" s="204">
        <f>IFERROR(INDEX(Lookup!$BE$9:$BE$3000,MATCH($A611,Lookup!$A$9:$A$3000,0)),0)</f>
        <v>0</v>
      </c>
      <c r="G611" s="205"/>
      <c r="H611" s="205"/>
      <c r="I611" s="204">
        <f>IFERROR(INDEX(Lookup!$BJ$9:$BJ$3000,MATCH($A611,Lookup!$A$9:$A$3000,0)),0)</f>
        <v>0</v>
      </c>
      <c r="J611" s="204">
        <f>IFERROR(INDEX(Lookup!$BI$9:$BI$3000,MATCH($A611,Lookup!$A$9:$A$3000,0)),0)</f>
        <v>0</v>
      </c>
      <c r="K611" s="204">
        <f>IFERROR(INDEX(Lookup!$BH$9:$BH$3000,MATCH($A611,Lookup!$A$9:$A$3000,0)),0)</f>
        <v>0</v>
      </c>
      <c r="L611" s="204">
        <f t="shared" si="24"/>
        <v>0</v>
      </c>
      <c r="O611" s="182">
        <f t="shared" si="25"/>
        <v>0</v>
      </c>
    </row>
    <row r="612" spans="1:15" hidden="1" x14ac:dyDescent="0.2">
      <c r="A612" s="182">
        <f>+'09'!A305</f>
        <v>0</v>
      </c>
      <c r="C612" s="182" t="str">
        <f>IFERROR(LEFT(IFERROR(INDEX(Sheet5!$C$2:$C$1300,MATCH($A612,Sheet5!$A$2:$A$1300,0)),"-"),FIND(",",IFERROR(INDEX(Sheet5!$C$2:$C$1300,MATCH($A612,Sheet5!$A$2:$A$1300,0)),"-"),1)-1),IFERROR(INDEX(Sheet5!$C$2:$C$1300,MATCH($A612,Sheet5!$A$2:$A$1300,0)),"-"))</f>
        <v>-</v>
      </c>
      <c r="D612" s="204">
        <f>IFERROR(INDEX(Lookup!$BG$9:$BG$3000,MATCH($A612,Lookup!$A$9:$A$3000,0)),0)</f>
        <v>0</v>
      </c>
      <c r="E612" s="204">
        <f>IFERROR(INDEX(Lookup!$BF$9:$BF$3000,MATCH($A612,Lookup!$A$9:$A$3000,0)),0)</f>
        <v>0</v>
      </c>
      <c r="F612" s="204">
        <f>IFERROR(INDEX(Lookup!$BE$9:$BE$3000,MATCH($A612,Lookup!$A$9:$A$3000,0)),0)</f>
        <v>0</v>
      </c>
      <c r="G612" s="205"/>
      <c r="H612" s="205"/>
      <c r="I612" s="204">
        <f>IFERROR(INDEX(Lookup!$BJ$9:$BJ$3000,MATCH($A612,Lookup!$A$9:$A$3000,0)),0)</f>
        <v>0</v>
      </c>
      <c r="J612" s="204">
        <f>IFERROR(INDEX(Lookup!$BI$9:$BI$3000,MATCH($A612,Lookup!$A$9:$A$3000,0)),0)</f>
        <v>0</v>
      </c>
      <c r="K612" s="204">
        <f>IFERROR(INDEX(Lookup!$BH$9:$BH$3000,MATCH($A612,Lookup!$A$9:$A$3000,0)),0)</f>
        <v>0</v>
      </c>
      <c r="L612" s="204">
        <f t="shared" si="24"/>
        <v>0</v>
      </c>
      <c r="O612" s="182">
        <f t="shared" si="25"/>
        <v>0</v>
      </c>
    </row>
    <row r="613" spans="1:15" hidden="1" x14ac:dyDescent="0.2">
      <c r="A613" s="182">
        <f>+'09'!A306</f>
        <v>0</v>
      </c>
      <c r="C613" s="182" t="str">
        <f>IFERROR(LEFT(IFERROR(INDEX(Sheet5!$C$2:$C$1300,MATCH($A613,Sheet5!$A$2:$A$1300,0)),"-"),FIND(",",IFERROR(INDEX(Sheet5!$C$2:$C$1300,MATCH($A613,Sheet5!$A$2:$A$1300,0)),"-"),1)-1),IFERROR(INDEX(Sheet5!$C$2:$C$1300,MATCH($A613,Sheet5!$A$2:$A$1300,0)),"-"))</f>
        <v>-</v>
      </c>
      <c r="D613" s="204">
        <f>IFERROR(INDEX(Lookup!$BG$9:$BG$3000,MATCH($A613,Lookup!$A$9:$A$3000,0)),0)</f>
        <v>0</v>
      </c>
      <c r="E613" s="204">
        <f>IFERROR(INDEX(Lookup!$BF$9:$BF$3000,MATCH($A613,Lookup!$A$9:$A$3000,0)),0)</f>
        <v>0</v>
      </c>
      <c r="F613" s="204">
        <f>IFERROR(INDEX(Lookup!$BE$9:$BE$3000,MATCH($A613,Lookup!$A$9:$A$3000,0)),0)</f>
        <v>0</v>
      </c>
      <c r="G613" s="205"/>
      <c r="H613" s="205"/>
      <c r="I613" s="204">
        <f>IFERROR(INDEX(Lookup!$BJ$9:$BJ$3000,MATCH($A613,Lookup!$A$9:$A$3000,0)),0)</f>
        <v>0</v>
      </c>
      <c r="J613" s="204">
        <f>IFERROR(INDEX(Lookup!$BI$9:$BI$3000,MATCH($A613,Lookup!$A$9:$A$3000,0)),0)</f>
        <v>0</v>
      </c>
      <c r="K613" s="204">
        <f>IFERROR(INDEX(Lookup!$BH$9:$BH$3000,MATCH($A613,Lookup!$A$9:$A$3000,0)),0)</f>
        <v>0</v>
      </c>
      <c r="L613" s="204">
        <f t="shared" si="24"/>
        <v>0</v>
      </c>
      <c r="O613" s="182">
        <f t="shared" si="25"/>
        <v>0</v>
      </c>
    </row>
    <row r="614" spans="1:15" hidden="1" x14ac:dyDescent="0.2">
      <c r="A614" s="182">
        <f>+'09'!A307</f>
        <v>0</v>
      </c>
      <c r="C614" s="182" t="str">
        <f>IFERROR(LEFT(IFERROR(INDEX(Sheet5!$C$2:$C$1300,MATCH($A614,Sheet5!$A$2:$A$1300,0)),"-"),FIND(",",IFERROR(INDEX(Sheet5!$C$2:$C$1300,MATCH($A614,Sheet5!$A$2:$A$1300,0)),"-"),1)-1),IFERROR(INDEX(Sheet5!$C$2:$C$1300,MATCH($A614,Sheet5!$A$2:$A$1300,0)),"-"))</f>
        <v>-</v>
      </c>
      <c r="D614" s="204">
        <f>IFERROR(INDEX(Lookup!$BG$9:$BG$3000,MATCH($A614,Lookup!$A$9:$A$3000,0)),0)</f>
        <v>0</v>
      </c>
      <c r="E614" s="204">
        <f>IFERROR(INDEX(Lookup!$BF$9:$BF$3000,MATCH($A614,Lookup!$A$9:$A$3000,0)),0)</f>
        <v>0</v>
      </c>
      <c r="F614" s="204">
        <f>IFERROR(INDEX(Lookup!$BE$9:$BE$3000,MATCH($A614,Lookup!$A$9:$A$3000,0)),0)</f>
        <v>0</v>
      </c>
      <c r="G614" s="205"/>
      <c r="H614" s="205"/>
      <c r="I614" s="204">
        <f>IFERROR(INDEX(Lookup!$BJ$9:$BJ$3000,MATCH($A614,Lookup!$A$9:$A$3000,0)),0)</f>
        <v>0</v>
      </c>
      <c r="J614" s="204">
        <f>IFERROR(INDEX(Lookup!$BI$9:$BI$3000,MATCH($A614,Lookup!$A$9:$A$3000,0)),0)</f>
        <v>0</v>
      </c>
      <c r="K614" s="204">
        <f>IFERROR(INDEX(Lookup!$BH$9:$BH$3000,MATCH($A614,Lookup!$A$9:$A$3000,0)),0)</f>
        <v>0</v>
      </c>
      <c r="L614" s="204">
        <f t="shared" si="24"/>
        <v>0</v>
      </c>
      <c r="O614" s="182">
        <f t="shared" si="25"/>
        <v>0</v>
      </c>
    </row>
    <row r="615" spans="1:15" hidden="1" x14ac:dyDescent="0.2">
      <c r="A615" s="182">
        <f>+'09'!A308</f>
        <v>0</v>
      </c>
      <c r="C615" s="182" t="str">
        <f>IFERROR(LEFT(IFERROR(INDEX(Sheet5!$C$2:$C$1300,MATCH($A615,Sheet5!$A$2:$A$1300,0)),"-"),FIND(",",IFERROR(INDEX(Sheet5!$C$2:$C$1300,MATCH($A615,Sheet5!$A$2:$A$1300,0)),"-"),1)-1),IFERROR(INDEX(Sheet5!$C$2:$C$1300,MATCH($A615,Sheet5!$A$2:$A$1300,0)),"-"))</f>
        <v>-</v>
      </c>
      <c r="D615" s="204">
        <f>IFERROR(INDEX(Lookup!$BG$9:$BG$3000,MATCH($A615,Lookup!$A$9:$A$3000,0)),0)</f>
        <v>0</v>
      </c>
      <c r="E615" s="204">
        <f>IFERROR(INDEX(Lookup!$BF$9:$BF$3000,MATCH($A615,Lookup!$A$9:$A$3000,0)),0)</f>
        <v>0</v>
      </c>
      <c r="F615" s="204">
        <f>IFERROR(INDEX(Lookup!$BE$9:$BE$3000,MATCH($A615,Lookup!$A$9:$A$3000,0)),0)</f>
        <v>0</v>
      </c>
      <c r="G615" s="205"/>
      <c r="H615" s="205"/>
      <c r="I615" s="204">
        <f>IFERROR(INDEX(Lookup!$BJ$9:$BJ$3000,MATCH($A615,Lookup!$A$9:$A$3000,0)),0)</f>
        <v>0</v>
      </c>
      <c r="J615" s="204">
        <f>IFERROR(INDEX(Lookup!$BI$9:$BI$3000,MATCH($A615,Lookup!$A$9:$A$3000,0)),0)</f>
        <v>0</v>
      </c>
      <c r="K615" s="204">
        <f>IFERROR(INDEX(Lookup!$BH$9:$BH$3000,MATCH($A615,Lookup!$A$9:$A$3000,0)),0)</f>
        <v>0</v>
      </c>
      <c r="L615" s="204">
        <f t="shared" si="24"/>
        <v>0</v>
      </c>
      <c r="O615" s="182">
        <f t="shared" si="25"/>
        <v>0</v>
      </c>
    </row>
    <row r="616" spans="1:15" hidden="1" x14ac:dyDescent="0.2">
      <c r="A616" s="182">
        <f>+'09'!A309</f>
        <v>0</v>
      </c>
      <c r="C616" s="182" t="str">
        <f>IFERROR(LEFT(IFERROR(INDEX(Sheet5!$C$2:$C$1300,MATCH($A616,Sheet5!$A$2:$A$1300,0)),"-"),FIND(",",IFERROR(INDEX(Sheet5!$C$2:$C$1300,MATCH($A616,Sheet5!$A$2:$A$1300,0)),"-"),1)-1),IFERROR(INDEX(Sheet5!$C$2:$C$1300,MATCH($A616,Sheet5!$A$2:$A$1300,0)),"-"))</f>
        <v>-</v>
      </c>
      <c r="D616" s="204">
        <f>IFERROR(INDEX(Lookup!$BG$9:$BG$3000,MATCH($A616,Lookup!$A$9:$A$3000,0)),0)</f>
        <v>0</v>
      </c>
      <c r="E616" s="204">
        <f>IFERROR(INDEX(Lookup!$BF$9:$BF$3000,MATCH($A616,Lookup!$A$9:$A$3000,0)),0)</f>
        <v>0</v>
      </c>
      <c r="F616" s="204">
        <f>IFERROR(INDEX(Lookup!$BE$9:$BE$3000,MATCH($A616,Lookup!$A$9:$A$3000,0)),0)</f>
        <v>0</v>
      </c>
      <c r="G616" s="205"/>
      <c r="H616" s="205"/>
      <c r="I616" s="204">
        <f>IFERROR(INDEX(Lookup!$BJ$9:$BJ$3000,MATCH($A616,Lookup!$A$9:$A$3000,0)),0)</f>
        <v>0</v>
      </c>
      <c r="J616" s="204">
        <f>IFERROR(INDEX(Lookup!$BI$9:$BI$3000,MATCH($A616,Lookup!$A$9:$A$3000,0)),0)</f>
        <v>0</v>
      </c>
      <c r="K616" s="204">
        <f>IFERROR(INDEX(Lookup!$BH$9:$BH$3000,MATCH($A616,Lookup!$A$9:$A$3000,0)),0)</f>
        <v>0</v>
      </c>
      <c r="L616" s="204">
        <f t="shared" si="24"/>
        <v>0</v>
      </c>
      <c r="O616" s="182">
        <f t="shared" si="25"/>
        <v>0</v>
      </c>
    </row>
    <row r="617" spans="1:15" hidden="1" x14ac:dyDescent="0.2">
      <c r="A617" s="182">
        <f>+'09'!A310</f>
        <v>0</v>
      </c>
      <c r="C617" s="182" t="str">
        <f>IFERROR(LEFT(IFERROR(INDEX(Sheet5!$C$2:$C$1300,MATCH($A617,Sheet5!$A$2:$A$1300,0)),"-"),FIND(",",IFERROR(INDEX(Sheet5!$C$2:$C$1300,MATCH($A617,Sheet5!$A$2:$A$1300,0)),"-"),1)-1),IFERROR(INDEX(Sheet5!$C$2:$C$1300,MATCH($A617,Sheet5!$A$2:$A$1300,0)),"-"))</f>
        <v>-</v>
      </c>
      <c r="D617" s="204">
        <f>IFERROR(INDEX(Lookup!$BG$9:$BG$3000,MATCH($A617,Lookup!$A$9:$A$3000,0)),0)</f>
        <v>0</v>
      </c>
      <c r="E617" s="204">
        <f>IFERROR(INDEX(Lookup!$BF$9:$BF$3000,MATCH($A617,Lookup!$A$9:$A$3000,0)),0)</f>
        <v>0</v>
      </c>
      <c r="F617" s="204">
        <f>IFERROR(INDEX(Lookup!$BE$9:$BE$3000,MATCH($A617,Lookup!$A$9:$A$3000,0)),0)</f>
        <v>0</v>
      </c>
      <c r="G617" s="205"/>
      <c r="H617" s="205"/>
      <c r="I617" s="204">
        <f>IFERROR(INDEX(Lookup!$BJ$9:$BJ$3000,MATCH($A617,Lookup!$A$9:$A$3000,0)),0)</f>
        <v>0</v>
      </c>
      <c r="J617" s="204">
        <f>IFERROR(INDEX(Lookup!$BI$9:$BI$3000,MATCH($A617,Lookup!$A$9:$A$3000,0)),0)</f>
        <v>0</v>
      </c>
      <c r="K617" s="204">
        <f>IFERROR(INDEX(Lookup!$BH$9:$BH$3000,MATCH($A617,Lookup!$A$9:$A$3000,0)),0)</f>
        <v>0</v>
      </c>
      <c r="L617" s="204">
        <f t="shared" si="24"/>
        <v>0</v>
      </c>
      <c r="O617" s="182">
        <f t="shared" si="25"/>
        <v>0</v>
      </c>
    </row>
    <row r="618" spans="1:15" hidden="1" x14ac:dyDescent="0.2">
      <c r="A618" s="182">
        <f>+'09'!A311</f>
        <v>0</v>
      </c>
      <c r="C618" s="182" t="str">
        <f>IFERROR(LEFT(IFERROR(INDEX(Sheet5!$C$2:$C$1300,MATCH($A618,Sheet5!$A$2:$A$1300,0)),"-"),FIND(",",IFERROR(INDEX(Sheet5!$C$2:$C$1300,MATCH($A618,Sheet5!$A$2:$A$1300,0)),"-"),1)-1),IFERROR(INDEX(Sheet5!$C$2:$C$1300,MATCH($A618,Sheet5!$A$2:$A$1300,0)),"-"))</f>
        <v>-</v>
      </c>
      <c r="D618" s="204">
        <f>IFERROR(INDEX(Lookup!$BG$9:$BG$3000,MATCH($A618,Lookup!$A$9:$A$3000,0)),0)</f>
        <v>0</v>
      </c>
      <c r="E618" s="204">
        <f>IFERROR(INDEX(Lookup!$BF$9:$BF$3000,MATCH($A618,Lookup!$A$9:$A$3000,0)),0)</f>
        <v>0</v>
      </c>
      <c r="F618" s="204">
        <f>IFERROR(INDEX(Lookup!$BE$9:$BE$3000,MATCH($A618,Lookup!$A$9:$A$3000,0)),0)</f>
        <v>0</v>
      </c>
      <c r="G618" s="205"/>
      <c r="H618" s="205"/>
      <c r="I618" s="204">
        <f>IFERROR(INDEX(Lookup!$BJ$9:$BJ$3000,MATCH($A618,Lookup!$A$9:$A$3000,0)),0)</f>
        <v>0</v>
      </c>
      <c r="J618" s="204">
        <f>IFERROR(INDEX(Lookup!$BI$9:$BI$3000,MATCH($A618,Lookup!$A$9:$A$3000,0)),0)</f>
        <v>0</v>
      </c>
      <c r="K618" s="204">
        <f>IFERROR(INDEX(Lookup!$BH$9:$BH$3000,MATCH($A618,Lookup!$A$9:$A$3000,0)),0)</f>
        <v>0</v>
      </c>
      <c r="L618" s="204">
        <f t="shared" si="24"/>
        <v>0</v>
      </c>
      <c r="O618" s="182">
        <f t="shared" si="25"/>
        <v>0</v>
      </c>
    </row>
    <row r="619" spans="1:15" hidden="1" x14ac:dyDescent="0.2">
      <c r="A619" s="182">
        <f>+'09'!A312</f>
        <v>0</v>
      </c>
      <c r="C619" s="182" t="str">
        <f>IFERROR(LEFT(IFERROR(INDEX(Sheet5!$C$2:$C$1300,MATCH($A619,Sheet5!$A$2:$A$1300,0)),"-"),FIND(",",IFERROR(INDEX(Sheet5!$C$2:$C$1300,MATCH($A619,Sheet5!$A$2:$A$1300,0)),"-"),1)-1),IFERROR(INDEX(Sheet5!$C$2:$C$1300,MATCH($A619,Sheet5!$A$2:$A$1300,0)),"-"))</f>
        <v>-</v>
      </c>
      <c r="D619" s="204">
        <f>IFERROR(INDEX(Lookup!$BG$9:$BG$3000,MATCH($A619,Lookup!$A$9:$A$3000,0)),0)</f>
        <v>0</v>
      </c>
      <c r="E619" s="204">
        <f>IFERROR(INDEX(Lookup!$BF$9:$BF$3000,MATCH($A619,Lookup!$A$9:$A$3000,0)),0)</f>
        <v>0</v>
      </c>
      <c r="F619" s="204">
        <f>IFERROR(INDEX(Lookup!$BE$9:$BE$3000,MATCH($A619,Lookup!$A$9:$A$3000,0)),0)</f>
        <v>0</v>
      </c>
      <c r="G619" s="205"/>
      <c r="H619" s="205"/>
      <c r="I619" s="204">
        <f>IFERROR(INDEX(Lookup!$BJ$9:$BJ$3000,MATCH($A619,Lookup!$A$9:$A$3000,0)),0)</f>
        <v>0</v>
      </c>
      <c r="J619" s="204">
        <f>IFERROR(INDEX(Lookup!$BI$9:$BI$3000,MATCH($A619,Lookup!$A$9:$A$3000,0)),0)</f>
        <v>0</v>
      </c>
      <c r="K619" s="204">
        <f>IFERROR(INDEX(Lookup!$BH$9:$BH$3000,MATCH($A619,Lookup!$A$9:$A$3000,0)),0)</f>
        <v>0</v>
      </c>
      <c r="L619" s="204">
        <f t="shared" si="24"/>
        <v>0</v>
      </c>
      <c r="O619" s="182">
        <f t="shared" si="25"/>
        <v>0</v>
      </c>
    </row>
    <row r="620" spans="1:15" hidden="1" x14ac:dyDescent="0.2">
      <c r="A620" s="182">
        <f>+'09'!A313</f>
        <v>0</v>
      </c>
      <c r="C620" s="182" t="str">
        <f>IFERROR(LEFT(IFERROR(INDEX(Sheet5!$C$2:$C$1300,MATCH($A620,Sheet5!$A$2:$A$1300,0)),"-"),FIND(",",IFERROR(INDEX(Sheet5!$C$2:$C$1300,MATCH($A620,Sheet5!$A$2:$A$1300,0)),"-"),1)-1),IFERROR(INDEX(Sheet5!$C$2:$C$1300,MATCH($A620,Sheet5!$A$2:$A$1300,0)),"-"))</f>
        <v>-</v>
      </c>
      <c r="D620" s="204">
        <f>IFERROR(INDEX(Lookup!$BG$9:$BG$3000,MATCH($A620,Lookup!$A$9:$A$3000,0)),0)</f>
        <v>0</v>
      </c>
      <c r="E620" s="204">
        <f>IFERROR(INDEX(Lookup!$BF$9:$BF$3000,MATCH($A620,Lookup!$A$9:$A$3000,0)),0)</f>
        <v>0</v>
      </c>
      <c r="F620" s="204">
        <f>IFERROR(INDEX(Lookup!$BE$9:$BE$3000,MATCH($A620,Lookup!$A$9:$A$3000,0)),0)</f>
        <v>0</v>
      </c>
      <c r="G620" s="205"/>
      <c r="H620" s="205"/>
      <c r="I620" s="204">
        <f>IFERROR(INDEX(Lookup!$BJ$9:$BJ$3000,MATCH($A620,Lookup!$A$9:$A$3000,0)),0)</f>
        <v>0</v>
      </c>
      <c r="J620" s="204">
        <f>IFERROR(INDEX(Lookup!$BI$9:$BI$3000,MATCH($A620,Lookup!$A$9:$A$3000,0)),0)</f>
        <v>0</v>
      </c>
      <c r="K620" s="204">
        <f>IFERROR(INDEX(Lookup!$BH$9:$BH$3000,MATCH($A620,Lookup!$A$9:$A$3000,0)),0)</f>
        <v>0</v>
      </c>
      <c r="L620" s="204">
        <f t="shared" si="24"/>
        <v>0</v>
      </c>
      <c r="O620" s="182">
        <f t="shared" si="25"/>
        <v>0</v>
      </c>
    </row>
    <row r="621" spans="1:15" hidden="1" x14ac:dyDescent="0.2">
      <c r="A621" s="182">
        <f>+'09'!A314</f>
        <v>0</v>
      </c>
      <c r="C621" s="182" t="str">
        <f>IFERROR(LEFT(IFERROR(INDEX(Sheet5!$C$2:$C$1300,MATCH($A621,Sheet5!$A$2:$A$1300,0)),"-"),FIND(",",IFERROR(INDEX(Sheet5!$C$2:$C$1300,MATCH($A621,Sheet5!$A$2:$A$1300,0)),"-"),1)-1),IFERROR(INDEX(Sheet5!$C$2:$C$1300,MATCH($A621,Sheet5!$A$2:$A$1300,0)),"-"))</f>
        <v>-</v>
      </c>
      <c r="D621" s="204">
        <f>IFERROR(INDEX(Lookup!$BG$9:$BG$3000,MATCH($A621,Lookup!$A$9:$A$3000,0)),0)</f>
        <v>0</v>
      </c>
      <c r="E621" s="204">
        <f>IFERROR(INDEX(Lookup!$BF$9:$BF$3000,MATCH($A621,Lookup!$A$9:$A$3000,0)),0)</f>
        <v>0</v>
      </c>
      <c r="F621" s="204">
        <f>IFERROR(INDEX(Lookup!$BE$9:$BE$3000,MATCH($A621,Lookup!$A$9:$A$3000,0)),0)</f>
        <v>0</v>
      </c>
      <c r="G621" s="205"/>
      <c r="H621" s="205"/>
      <c r="I621" s="204">
        <f>IFERROR(INDEX(Lookup!$BJ$9:$BJ$3000,MATCH($A621,Lookup!$A$9:$A$3000,0)),0)</f>
        <v>0</v>
      </c>
      <c r="J621" s="204">
        <f>IFERROR(INDEX(Lookup!$BI$9:$BI$3000,MATCH($A621,Lookup!$A$9:$A$3000,0)),0)</f>
        <v>0</v>
      </c>
      <c r="K621" s="204">
        <f>IFERROR(INDEX(Lookup!$BH$9:$BH$3000,MATCH($A621,Lookup!$A$9:$A$3000,0)),0)</f>
        <v>0</v>
      </c>
      <c r="L621" s="204">
        <f t="shared" si="24"/>
        <v>0</v>
      </c>
      <c r="O621" s="182">
        <f t="shared" si="25"/>
        <v>0</v>
      </c>
    </row>
    <row r="622" spans="1:15" hidden="1" x14ac:dyDescent="0.2">
      <c r="A622" s="182">
        <f>+'09'!A315</f>
        <v>0</v>
      </c>
      <c r="C622" s="182" t="str">
        <f>IFERROR(LEFT(IFERROR(INDEX(Sheet5!$C$2:$C$1300,MATCH($A622,Sheet5!$A$2:$A$1300,0)),"-"),FIND(",",IFERROR(INDEX(Sheet5!$C$2:$C$1300,MATCH($A622,Sheet5!$A$2:$A$1300,0)),"-"),1)-1),IFERROR(INDEX(Sheet5!$C$2:$C$1300,MATCH($A622,Sheet5!$A$2:$A$1300,0)),"-"))</f>
        <v>-</v>
      </c>
      <c r="D622" s="204">
        <f>IFERROR(INDEX(Lookup!$BG$9:$BG$3000,MATCH($A622,Lookup!$A$9:$A$3000,0)),0)</f>
        <v>0</v>
      </c>
      <c r="E622" s="204">
        <f>IFERROR(INDEX(Lookup!$BF$9:$BF$3000,MATCH($A622,Lookup!$A$9:$A$3000,0)),0)</f>
        <v>0</v>
      </c>
      <c r="F622" s="204">
        <f>IFERROR(INDEX(Lookup!$BE$9:$BE$3000,MATCH($A622,Lookup!$A$9:$A$3000,0)),0)</f>
        <v>0</v>
      </c>
      <c r="G622" s="205"/>
      <c r="H622" s="205"/>
      <c r="I622" s="204">
        <f>IFERROR(INDEX(Lookup!$BJ$9:$BJ$3000,MATCH($A622,Lookup!$A$9:$A$3000,0)),0)</f>
        <v>0</v>
      </c>
      <c r="J622" s="204">
        <f>IFERROR(INDEX(Lookup!$BI$9:$BI$3000,MATCH($A622,Lookup!$A$9:$A$3000,0)),0)</f>
        <v>0</v>
      </c>
      <c r="K622" s="204">
        <f>IFERROR(INDEX(Lookup!$BH$9:$BH$3000,MATCH($A622,Lookup!$A$9:$A$3000,0)),0)</f>
        <v>0</v>
      </c>
      <c r="L622" s="204">
        <f t="shared" si="24"/>
        <v>0</v>
      </c>
      <c r="O622" s="182">
        <f t="shared" si="25"/>
        <v>0</v>
      </c>
    </row>
    <row r="623" spans="1:15" hidden="1" x14ac:dyDescent="0.2">
      <c r="A623" s="182">
        <f>+'09'!A316</f>
        <v>0</v>
      </c>
      <c r="C623" s="182" t="str">
        <f>IFERROR(LEFT(IFERROR(INDEX(Sheet5!$C$2:$C$1300,MATCH($A623,Sheet5!$A$2:$A$1300,0)),"-"),FIND(",",IFERROR(INDEX(Sheet5!$C$2:$C$1300,MATCH($A623,Sheet5!$A$2:$A$1300,0)),"-"),1)-1),IFERROR(INDEX(Sheet5!$C$2:$C$1300,MATCH($A623,Sheet5!$A$2:$A$1300,0)),"-"))</f>
        <v>-</v>
      </c>
      <c r="D623" s="204">
        <f>IFERROR(INDEX(Lookup!$BG$9:$BG$3000,MATCH($A623,Lookup!$A$9:$A$3000,0)),0)</f>
        <v>0</v>
      </c>
      <c r="E623" s="204">
        <f>IFERROR(INDEX(Lookup!$BF$9:$BF$3000,MATCH($A623,Lookup!$A$9:$A$3000,0)),0)</f>
        <v>0</v>
      </c>
      <c r="F623" s="204">
        <f>IFERROR(INDEX(Lookup!$BE$9:$BE$3000,MATCH($A623,Lookup!$A$9:$A$3000,0)),0)</f>
        <v>0</v>
      </c>
      <c r="G623" s="205"/>
      <c r="H623" s="205"/>
      <c r="I623" s="204">
        <f>IFERROR(INDEX(Lookup!$BJ$9:$BJ$3000,MATCH($A623,Lookup!$A$9:$A$3000,0)),0)</f>
        <v>0</v>
      </c>
      <c r="J623" s="204">
        <f>IFERROR(INDEX(Lookup!$BI$9:$BI$3000,MATCH($A623,Lookup!$A$9:$A$3000,0)),0)</f>
        <v>0</v>
      </c>
      <c r="K623" s="204">
        <f>IFERROR(INDEX(Lookup!$BH$9:$BH$3000,MATCH($A623,Lookup!$A$9:$A$3000,0)),0)</f>
        <v>0</v>
      </c>
      <c r="L623" s="204">
        <f t="shared" si="24"/>
        <v>0</v>
      </c>
      <c r="O623" s="182">
        <f t="shared" si="25"/>
        <v>0</v>
      </c>
    </row>
    <row r="624" spans="1:15" hidden="1" x14ac:dyDescent="0.2">
      <c r="A624" s="182">
        <f>+'09'!A317</f>
        <v>0</v>
      </c>
      <c r="C624" s="182" t="str">
        <f>IFERROR(LEFT(IFERROR(INDEX(Sheet5!$C$2:$C$1300,MATCH($A624,Sheet5!$A$2:$A$1300,0)),"-"),FIND(",",IFERROR(INDEX(Sheet5!$C$2:$C$1300,MATCH($A624,Sheet5!$A$2:$A$1300,0)),"-"),1)-1),IFERROR(INDEX(Sheet5!$C$2:$C$1300,MATCH($A624,Sheet5!$A$2:$A$1300,0)),"-"))</f>
        <v>-</v>
      </c>
      <c r="D624" s="204">
        <f>IFERROR(INDEX(Lookup!$BG$9:$BG$3000,MATCH($A624,Lookup!$A$9:$A$3000,0)),0)</f>
        <v>0</v>
      </c>
      <c r="E624" s="204">
        <f>IFERROR(INDEX(Lookup!$BF$9:$BF$3000,MATCH($A624,Lookup!$A$9:$A$3000,0)),0)</f>
        <v>0</v>
      </c>
      <c r="F624" s="204">
        <f>IFERROR(INDEX(Lookup!$BE$9:$BE$3000,MATCH($A624,Lookup!$A$9:$A$3000,0)),0)</f>
        <v>0</v>
      </c>
      <c r="G624" s="205"/>
      <c r="H624" s="205"/>
      <c r="I624" s="204">
        <f>IFERROR(INDEX(Lookup!$BJ$9:$BJ$3000,MATCH($A624,Lookup!$A$9:$A$3000,0)),0)</f>
        <v>0</v>
      </c>
      <c r="J624" s="204">
        <f>IFERROR(INDEX(Lookup!$BI$9:$BI$3000,MATCH($A624,Lookup!$A$9:$A$3000,0)),0)</f>
        <v>0</v>
      </c>
      <c r="K624" s="204">
        <f>IFERROR(INDEX(Lookup!$BH$9:$BH$3000,MATCH($A624,Lookup!$A$9:$A$3000,0)),0)</f>
        <v>0</v>
      </c>
      <c r="L624" s="204">
        <f t="shared" si="24"/>
        <v>0</v>
      </c>
      <c r="O624" s="182">
        <f t="shared" si="25"/>
        <v>0</v>
      </c>
    </row>
    <row r="625" spans="1:15" hidden="1" x14ac:dyDescent="0.2">
      <c r="A625" s="182">
        <f>+'09'!A318</f>
        <v>0</v>
      </c>
      <c r="C625" s="182" t="str">
        <f>IFERROR(LEFT(IFERROR(INDEX(Sheet5!$C$2:$C$1300,MATCH($A625,Sheet5!$A$2:$A$1300,0)),"-"),FIND(",",IFERROR(INDEX(Sheet5!$C$2:$C$1300,MATCH($A625,Sheet5!$A$2:$A$1300,0)),"-"),1)-1),IFERROR(INDEX(Sheet5!$C$2:$C$1300,MATCH($A625,Sheet5!$A$2:$A$1300,0)),"-"))</f>
        <v>-</v>
      </c>
      <c r="D625" s="204">
        <f>IFERROR(INDEX(Lookup!$BG$9:$BG$3000,MATCH($A625,Lookup!$A$9:$A$3000,0)),0)</f>
        <v>0</v>
      </c>
      <c r="E625" s="204">
        <f>IFERROR(INDEX(Lookup!$BF$9:$BF$3000,MATCH($A625,Lookup!$A$9:$A$3000,0)),0)</f>
        <v>0</v>
      </c>
      <c r="F625" s="204">
        <f>IFERROR(INDEX(Lookup!$BE$9:$BE$3000,MATCH($A625,Lookup!$A$9:$A$3000,0)),0)</f>
        <v>0</v>
      </c>
      <c r="G625" s="205"/>
      <c r="H625" s="205"/>
      <c r="I625" s="204">
        <f>IFERROR(INDEX(Lookup!$BJ$9:$BJ$3000,MATCH($A625,Lookup!$A$9:$A$3000,0)),0)</f>
        <v>0</v>
      </c>
      <c r="J625" s="204">
        <f>IFERROR(INDEX(Lookup!$BI$9:$BI$3000,MATCH($A625,Lookup!$A$9:$A$3000,0)),0)</f>
        <v>0</v>
      </c>
      <c r="K625" s="204">
        <f>IFERROR(INDEX(Lookup!$BH$9:$BH$3000,MATCH($A625,Lookup!$A$9:$A$3000,0)),0)</f>
        <v>0</v>
      </c>
      <c r="L625" s="204">
        <f t="shared" si="24"/>
        <v>0</v>
      </c>
      <c r="O625" s="182">
        <f t="shared" si="25"/>
        <v>0</v>
      </c>
    </row>
    <row r="626" spans="1:15" hidden="1" x14ac:dyDescent="0.2">
      <c r="A626" s="182">
        <f>+'09'!A319</f>
        <v>0</v>
      </c>
      <c r="C626" s="182" t="str">
        <f>IFERROR(LEFT(IFERROR(INDEX(Sheet5!$C$2:$C$1300,MATCH($A626,Sheet5!$A$2:$A$1300,0)),"-"),FIND(",",IFERROR(INDEX(Sheet5!$C$2:$C$1300,MATCH($A626,Sheet5!$A$2:$A$1300,0)),"-"),1)-1),IFERROR(INDEX(Sheet5!$C$2:$C$1300,MATCH($A626,Sheet5!$A$2:$A$1300,0)),"-"))</f>
        <v>-</v>
      </c>
      <c r="D626" s="204">
        <f>IFERROR(INDEX(Lookup!$BG$9:$BG$3000,MATCH($A626,Lookup!$A$9:$A$3000,0)),0)</f>
        <v>0</v>
      </c>
      <c r="E626" s="204">
        <f>IFERROR(INDEX(Lookup!$BF$9:$BF$3000,MATCH($A626,Lookup!$A$9:$A$3000,0)),0)</f>
        <v>0</v>
      </c>
      <c r="F626" s="204">
        <f>IFERROR(INDEX(Lookup!$BE$9:$BE$3000,MATCH($A626,Lookup!$A$9:$A$3000,0)),0)</f>
        <v>0</v>
      </c>
      <c r="G626" s="205"/>
      <c r="H626" s="205"/>
      <c r="I626" s="204">
        <f>IFERROR(INDEX(Lookup!$BJ$9:$BJ$3000,MATCH($A626,Lookup!$A$9:$A$3000,0)),0)</f>
        <v>0</v>
      </c>
      <c r="J626" s="204">
        <f>IFERROR(INDEX(Lookup!$BI$9:$BI$3000,MATCH($A626,Lookup!$A$9:$A$3000,0)),0)</f>
        <v>0</v>
      </c>
      <c r="K626" s="204">
        <f>IFERROR(INDEX(Lookup!$BH$9:$BH$3000,MATCH($A626,Lookup!$A$9:$A$3000,0)),0)</f>
        <v>0</v>
      </c>
      <c r="L626" s="204">
        <f t="shared" si="24"/>
        <v>0</v>
      </c>
      <c r="O626" s="182">
        <f t="shared" si="25"/>
        <v>0</v>
      </c>
    </row>
    <row r="627" spans="1:15" hidden="1" x14ac:dyDescent="0.2">
      <c r="A627" s="182">
        <f>+'09'!A320</f>
        <v>0</v>
      </c>
      <c r="C627" s="182" t="str">
        <f>IFERROR(LEFT(IFERROR(INDEX(Sheet5!$C$2:$C$1300,MATCH($A627,Sheet5!$A$2:$A$1300,0)),"-"),FIND(",",IFERROR(INDEX(Sheet5!$C$2:$C$1300,MATCH($A627,Sheet5!$A$2:$A$1300,0)),"-"),1)-1),IFERROR(INDEX(Sheet5!$C$2:$C$1300,MATCH($A627,Sheet5!$A$2:$A$1300,0)),"-"))</f>
        <v>-</v>
      </c>
      <c r="D627" s="204">
        <f>IFERROR(INDEX(Lookup!$BG$9:$BG$3000,MATCH($A627,Lookup!$A$9:$A$3000,0)),0)</f>
        <v>0</v>
      </c>
      <c r="E627" s="204">
        <f>IFERROR(INDEX(Lookup!$BF$9:$BF$3000,MATCH($A627,Lookup!$A$9:$A$3000,0)),0)</f>
        <v>0</v>
      </c>
      <c r="F627" s="204">
        <f>IFERROR(INDEX(Lookup!$BE$9:$BE$3000,MATCH($A627,Lookup!$A$9:$A$3000,0)),0)</f>
        <v>0</v>
      </c>
      <c r="G627" s="205"/>
      <c r="H627" s="205"/>
      <c r="I627" s="204">
        <f>IFERROR(INDEX(Lookup!$BJ$9:$BJ$3000,MATCH($A627,Lookup!$A$9:$A$3000,0)),0)</f>
        <v>0</v>
      </c>
      <c r="J627" s="204">
        <f>IFERROR(INDEX(Lookup!$BI$9:$BI$3000,MATCH($A627,Lookup!$A$9:$A$3000,0)),0)</f>
        <v>0</v>
      </c>
      <c r="K627" s="204">
        <f>IFERROR(INDEX(Lookup!$BH$9:$BH$3000,MATCH($A627,Lookup!$A$9:$A$3000,0)),0)</f>
        <v>0</v>
      </c>
      <c r="L627" s="204">
        <f t="shared" si="24"/>
        <v>0</v>
      </c>
      <c r="O627" s="182">
        <f t="shared" si="25"/>
        <v>0</v>
      </c>
    </row>
    <row r="628" spans="1:15" hidden="1" x14ac:dyDescent="0.2">
      <c r="A628" s="182">
        <f>+'09'!A321</f>
        <v>0</v>
      </c>
      <c r="C628" s="182" t="str">
        <f>IFERROR(LEFT(IFERROR(INDEX(Sheet5!$C$2:$C$1300,MATCH($A628,Sheet5!$A$2:$A$1300,0)),"-"),FIND(",",IFERROR(INDEX(Sheet5!$C$2:$C$1300,MATCH($A628,Sheet5!$A$2:$A$1300,0)),"-"),1)-1),IFERROR(INDEX(Sheet5!$C$2:$C$1300,MATCH($A628,Sheet5!$A$2:$A$1300,0)),"-"))</f>
        <v>-</v>
      </c>
      <c r="D628" s="204">
        <f>IFERROR(INDEX(Lookup!$BG$9:$BG$3000,MATCH($A628,Lookup!$A$9:$A$3000,0)),0)</f>
        <v>0</v>
      </c>
      <c r="E628" s="204">
        <f>IFERROR(INDEX(Lookup!$BF$9:$BF$3000,MATCH($A628,Lookup!$A$9:$A$3000,0)),0)</f>
        <v>0</v>
      </c>
      <c r="F628" s="204">
        <f>IFERROR(INDEX(Lookup!$BE$9:$BE$3000,MATCH($A628,Lookup!$A$9:$A$3000,0)),0)</f>
        <v>0</v>
      </c>
      <c r="G628" s="205"/>
      <c r="H628" s="205"/>
      <c r="I628" s="204">
        <f>IFERROR(INDEX(Lookup!$BJ$9:$BJ$3000,MATCH($A628,Lookup!$A$9:$A$3000,0)),0)</f>
        <v>0</v>
      </c>
      <c r="J628" s="204">
        <f>IFERROR(INDEX(Lookup!$BI$9:$BI$3000,MATCH($A628,Lookup!$A$9:$A$3000,0)),0)</f>
        <v>0</v>
      </c>
      <c r="K628" s="204">
        <f>IFERROR(INDEX(Lookup!$BH$9:$BH$3000,MATCH($A628,Lookup!$A$9:$A$3000,0)),0)</f>
        <v>0</v>
      </c>
      <c r="L628" s="204">
        <f t="shared" si="24"/>
        <v>0</v>
      </c>
      <c r="O628" s="182">
        <f t="shared" si="25"/>
        <v>0</v>
      </c>
    </row>
    <row r="629" spans="1:15" hidden="1" x14ac:dyDescent="0.2">
      <c r="A629" s="182">
        <f>+'09'!A322</f>
        <v>0</v>
      </c>
      <c r="C629" s="182" t="str">
        <f>IFERROR(LEFT(IFERROR(INDEX(Sheet5!$C$2:$C$1300,MATCH($A629,Sheet5!$A$2:$A$1300,0)),"-"),FIND(",",IFERROR(INDEX(Sheet5!$C$2:$C$1300,MATCH($A629,Sheet5!$A$2:$A$1300,0)),"-"),1)-1),IFERROR(INDEX(Sheet5!$C$2:$C$1300,MATCH($A629,Sheet5!$A$2:$A$1300,0)),"-"))</f>
        <v>-</v>
      </c>
      <c r="D629" s="204">
        <f>IFERROR(INDEX(Lookup!$BG$9:$BG$3000,MATCH($A629,Lookup!$A$9:$A$3000,0)),0)</f>
        <v>0</v>
      </c>
      <c r="E629" s="204">
        <f>IFERROR(INDEX(Lookup!$BF$9:$BF$3000,MATCH($A629,Lookup!$A$9:$A$3000,0)),0)</f>
        <v>0</v>
      </c>
      <c r="F629" s="204">
        <f>IFERROR(INDEX(Lookup!$BE$9:$BE$3000,MATCH($A629,Lookup!$A$9:$A$3000,0)),0)</f>
        <v>0</v>
      </c>
      <c r="G629" s="205"/>
      <c r="H629" s="205"/>
      <c r="I629" s="204">
        <f>IFERROR(INDEX(Lookup!$BJ$9:$BJ$3000,MATCH($A629,Lookup!$A$9:$A$3000,0)),0)</f>
        <v>0</v>
      </c>
      <c r="J629" s="204">
        <f>IFERROR(INDEX(Lookup!$BI$9:$BI$3000,MATCH($A629,Lookup!$A$9:$A$3000,0)),0)</f>
        <v>0</v>
      </c>
      <c r="K629" s="204">
        <f>IFERROR(INDEX(Lookup!$BH$9:$BH$3000,MATCH($A629,Lookup!$A$9:$A$3000,0)),0)</f>
        <v>0</v>
      </c>
      <c r="L629" s="204">
        <f t="shared" ref="L629:L639" si="26">K629-J629</f>
        <v>0</v>
      </c>
      <c r="O629" s="182">
        <f t="shared" ref="O629:O639" si="27">+IF(A629&gt;0,1,0)</f>
        <v>0</v>
      </c>
    </row>
    <row r="630" spans="1:15" hidden="1" x14ac:dyDescent="0.2">
      <c r="A630" s="182">
        <f>+'09'!A323</f>
        <v>0</v>
      </c>
      <c r="C630" s="182" t="str">
        <f>IFERROR(LEFT(IFERROR(INDEX(Sheet5!$C$2:$C$1300,MATCH($A630,Sheet5!$A$2:$A$1300,0)),"-"),FIND(",",IFERROR(INDEX(Sheet5!$C$2:$C$1300,MATCH($A630,Sheet5!$A$2:$A$1300,0)),"-"),1)-1),IFERROR(INDEX(Sheet5!$C$2:$C$1300,MATCH($A630,Sheet5!$A$2:$A$1300,0)),"-"))</f>
        <v>-</v>
      </c>
      <c r="D630" s="204">
        <f>IFERROR(INDEX(Lookup!$BG$9:$BG$3000,MATCH($A630,Lookup!$A$9:$A$3000,0)),0)</f>
        <v>0</v>
      </c>
      <c r="E630" s="204">
        <f>IFERROR(INDEX(Lookup!$BF$9:$BF$3000,MATCH($A630,Lookup!$A$9:$A$3000,0)),0)</f>
        <v>0</v>
      </c>
      <c r="F630" s="204">
        <f>IFERROR(INDEX(Lookup!$BE$9:$BE$3000,MATCH($A630,Lookup!$A$9:$A$3000,0)),0)</f>
        <v>0</v>
      </c>
      <c r="G630" s="205"/>
      <c r="H630" s="205"/>
      <c r="I630" s="204">
        <f>IFERROR(INDEX(Lookup!$BJ$9:$BJ$3000,MATCH($A630,Lookup!$A$9:$A$3000,0)),0)</f>
        <v>0</v>
      </c>
      <c r="J630" s="204">
        <f>IFERROR(INDEX(Lookup!$BI$9:$BI$3000,MATCH($A630,Lookup!$A$9:$A$3000,0)),0)</f>
        <v>0</v>
      </c>
      <c r="K630" s="204">
        <f>IFERROR(INDEX(Lookup!$BH$9:$BH$3000,MATCH($A630,Lookup!$A$9:$A$3000,0)),0)</f>
        <v>0</v>
      </c>
      <c r="L630" s="204">
        <f t="shared" si="26"/>
        <v>0</v>
      </c>
      <c r="O630" s="182">
        <f t="shared" si="27"/>
        <v>0</v>
      </c>
    </row>
    <row r="631" spans="1:15" hidden="1" x14ac:dyDescent="0.2">
      <c r="A631" s="182">
        <f>+'09'!A324</f>
        <v>0</v>
      </c>
      <c r="C631" s="182" t="str">
        <f>IFERROR(LEFT(IFERROR(INDEX(Sheet5!$C$2:$C$1300,MATCH($A631,Sheet5!$A$2:$A$1300,0)),"-"),FIND(",",IFERROR(INDEX(Sheet5!$C$2:$C$1300,MATCH($A631,Sheet5!$A$2:$A$1300,0)),"-"),1)-1),IFERROR(INDEX(Sheet5!$C$2:$C$1300,MATCH($A631,Sheet5!$A$2:$A$1300,0)),"-"))</f>
        <v>-</v>
      </c>
      <c r="D631" s="204">
        <f>IFERROR(INDEX(Lookup!$BG$9:$BG$3000,MATCH($A631,Lookup!$A$9:$A$3000,0)),0)</f>
        <v>0</v>
      </c>
      <c r="E631" s="204">
        <f>IFERROR(INDEX(Lookup!$BF$9:$BF$3000,MATCH($A631,Lookup!$A$9:$A$3000,0)),0)</f>
        <v>0</v>
      </c>
      <c r="F631" s="204">
        <f>IFERROR(INDEX(Lookup!$BE$9:$BE$3000,MATCH($A631,Lookup!$A$9:$A$3000,0)),0)</f>
        <v>0</v>
      </c>
      <c r="G631" s="205"/>
      <c r="H631" s="205"/>
      <c r="I631" s="204">
        <f>IFERROR(INDEX(Lookup!$BJ$9:$BJ$3000,MATCH($A631,Lookup!$A$9:$A$3000,0)),0)</f>
        <v>0</v>
      </c>
      <c r="J631" s="204">
        <f>IFERROR(INDEX(Lookup!$BI$9:$BI$3000,MATCH($A631,Lookup!$A$9:$A$3000,0)),0)</f>
        <v>0</v>
      </c>
      <c r="K631" s="204">
        <f>IFERROR(INDEX(Lookup!$BH$9:$BH$3000,MATCH($A631,Lookup!$A$9:$A$3000,0)),0)</f>
        <v>0</v>
      </c>
      <c r="L631" s="204">
        <f t="shared" si="26"/>
        <v>0</v>
      </c>
      <c r="O631" s="182">
        <f t="shared" si="27"/>
        <v>0</v>
      </c>
    </row>
    <row r="632" spans="1:15" hidden="1" x14ac:dyDescent="0.2">
      <c r="A632" s="182">
        <f>+'09'!A325</f>
        <v>0</v>
      </c>
      <c r="C632" s="182" t="str">
        <f>IFERROR(LEFT(IFERROR(INDEX(Sheet5!$C$2:$C$1300,MATCH($A632,Sheet5!$A$2:$A$1300,0)),"-"),FIND(",",IFERROR(INDEX(Sheet5!$C$2:$C$1300,MATCH($A632,Sheet5!$A$2:$A$1300,0)),"-"),1)-1),IFERROR(INDEX(Sheet5!$C$2:$C$1300,MATCH($A632,Sheet5!$A$2:$A$1300,0)),"-"))</f>
        <v>-</v>
      </c>
      <c r="D632" s="204">
        <f>IFERROR(INDEX(Lookup!$BG$9:$BG$3000,MATCH($A632,Lookup!$A$9:$A$3000,0)),0)</f>
        <v>0</v>
      </c>
      <c r="E632" s="204">
        <f>IFERROR(INDEX(Lookup!$BF$9:$BF$3000,MATCH($A632,Lookup!$A$9:$A$3000,0)),0)</f>
        <v>0</v>
      </c>
      <c r="F632" s="204">
        <f>IFERROR(INDEX(Lookup!$BE$9:$BE$3000,MATCH($A632,Lookup!$A$9:$A$3000,0)),0)</f>
        <v>0</v>
      </c>
      <c r="G632" s="205"/>
      <c r="H632" s="205"/>
      <c r="I632" s="204">
        <f>IFERROR(INDEX(Lookup!$BJ$9:$BJ$3000,MATCH($A632,Lookup!$A$9:$A$3000,0)),0)</f>
        <v>0</v>
      </c>
      <c r="J632" s="204">
        <f>IFERROR(INDEX(Lookup!$BI$9:$BI$3000,MATCH($A632,Lookup!$A$9:$A$3000,0)),0)</f>
        <v>0</v>
      </c>
      <c r="K632" s="204">
        <f>IFERROR(INDEX(Lookup!$BH$9:$BH$3000,MATCH($A632,Lookup!$A$9:$A$3000,0)),0)</f>
        <v>0</v>
      </c>
      <c r="L632" s="204">
        <f t="shared" si="26"/>
        <v>0</v>
      </c>
      <c r="O632" s="182">
        <f t="shared" si="27"/>
        <v>0</v>
      </c>
    </row>
    <row r="633" spans="1:15" hidden="1" x14ac:dyDescent="0.2">
      <c r="A633" s="182">
        <f>+'09'!A326</f>
        <v>0</v>
      </c>
      <c r="C633" s="182" t="str">
        <f>IFERROR(LEFT(IFERROR(INDEX(Sheet5!$C$2:$C$1300,MATCH($A633,Sheet5!$A$2:$A$1300,0)),"-"),FIND(",",IFERROR(INDEX(Sheet5!$C$2:$C$1300,MATCH($A633,Sheet5!$A$2:$A$1300,0)),"-"),1)-1),IFERROR(INDEX(Sheet5!$C$2:$C$1300,MATCH($A633,Sheet5!$A$2:$A$1300,0)),"-"))</f>
        <v>-</v>
      </c>
      <c r="D633" s="204">
        <f>IFERROR(INDEX(Lookup!$BG$9:$BG$3000,MATCH($A633,Lookup!$A$9:$A$3000,0)),0)</f>
        <v>0</v>
      </c>
      <c r="E633" s="204">
        <f>IFERROR(INDEX(Lookup!$BF$9:$BF$3000,MATCH($A633,Lookup!$A$9:$A$3000,0)),0)</f>
        <v>0</v>
      </c>
      <c r="F633" s="204">
        <f>IFERROR(INDEX(Lookup!$BE$9:$BE$3000,MATCH($A633,Lookup!$A$9:$A$3000,0)),0)</f>
        <v>0</v>
      </c>
      <c r="G633" s="205"/>
      <c r="H633" s="205"/>
      <c r="I633" s="204">
        <f>IFERROR(INDEX(Lookup!$BJ$9:$BJ$3000,MATCH($A633,Lookup!$A$9:$A$3000,0)),0)</f>
        <v>0</v>
      </c>
      <c r="J633" s="204">
        <f>IFERROR(INDEX(Lookup!$BI$9:$BI$3000,MATCH($A633,Lookup!$A$9:$A$3000,0)),0)</f>
        <v>0</v>
      </c>
      <c r="K633" s="204">
        <f>IFERROR(INDEX(Lookup!$BH$9:$BH$3000,MATCH($A633,Lookup!$A$9:$A$3000,0)),0)</f>
        <v>0</v>
      </c>
      <c r="L633" s="204">
        <f t="shared" si="26"/>
        <v>0</v>
      </c>
      <c r="O633" s="182">
        <f t="shared" si="27"/>
        <v>0</v>
      </c>
    </row>
    <row r="634" spans="1:15" hidden="1" x14ac:dyDescent="0.2">
      <c r="A634" s="182">
        <f>+'09'!A327</f>
        <v>0</v>
      </c>
      <c r="C634" s="182" t="str">
        <f>IFERROR(LEFT(IFERROR(INDEX(Sheet5!$C$2:$C$1300,MATCH($A634,Sheet5!$A$2:$A$1300,0)),"-"),FIND(",",IFERROR(INDEX(Sheet5!$C$2:$C$1300,MATCH($A634,Sheet5!$A$2:$A$1300,0)),"-"),1)-1),IFERROR(INDEX(Sheet5!$C$2:$C$1300,MATCH($A634,Sheet5!$A$2:$A$1300,0)),"-"))</f>
        <v>-</v>
      </c>
      <c r="D634" s="204">
        <f>IFERROR(INDEX(Lookup!$BG$9:$BG$3000,MATCH($A634,Lookup!$A$9:$A$3000,0)),0)</f>
        <v>0</v>
      </c>
      <c r="E634" s="204">
        <f>IFERROR(INDEX(Lookup!$BF$9:$BF$3000,MATCH($A634,Lookup!$A$9:$A$3000,0)),0)</f>
        <v>0</v>
      </c>
      <c r="F634" s="204">
        <f>IFERROR(INDEX(Lookup!$BE$9:$BE$3000,MATCH($A634,Lookup!$A$9:$A$3000,0)),0)</f>
        <v>0</v>
      </c>
      <c r="G634" s="205"/>
      <c r="H634" s="205"/>
      <c r="I634" s="204">
        <f>IFERROR(INDEX(Lookup!$BJ$9:$BJ$3000,MATCH($A634,Lookup!$A$9:$A$3000,0)),0)</f>
        <v>0</v>
      </c>
      <c r="J634" s="204">
        <f>IFERROR(INDEX(Lookup!$BI$9:$BI$3000,MATCH($A634,Lookup!$A$9:$A$3000,0)),0)</f>
        <v>0</v>
      </c>
      <c r="K634" s="204">
        <f>IFERROR(INDEX(Lookup!$BH$9:$BH$3000,MATCH($A634,Lookup!$A$9:$A$3000,0)),0)</f>
        <v>0</v>
      </c>
      <c r="L634" s="204">
        <f t="shared" si="26"/>
        <v>0</v>
      </c>
      <c r="O634" s="182">
        <f t="shared" si="27"/>
        <v>0</v>
      </c>
    </row>
    <row r="635" spans="1:15" hidden="1" x14ac:dyDescent="0.2">
      <c r="A635" s="182">
        <f>+'09'!A328</f>
        <v>0</v>
      </c>
      <c r="C635" s="182" t="str">
        <f>IFERROR(LEFT(IFERROR(INDEX(Sheet5!$C$2:$C$1300,MATCH($A635,Sheet5!$A$2:$A$1300,0)),"-"),FIND(",",IFERROR(INDEX(Sheet5!$C$2:$C$1300,MATCH($A635,Sheet5!$A$2:$A$1300,0)),"-"),1)-1),IFERROR(INDEX(Sheet5!$C$2:$C$1300,MATCH($A635,Sheet5!$A$2:$A$1300,0)),"-"))</f>
        <v>-</v>
      </c>
      <c r="D635" s="204">
        <f>IFERROR(INDEX(Lookup!$BG$9:$BG$3000,MATCH($A635,Lookup!$A$9:$A$3000,0)),0)</f>
        <v>0</v>
      </c>
      <c r="E635" s="204">
        <f>IFERROR(INDEX(Lookup!$BF$9:$BF$3000,MATCH($A635,Lookup!$A$9:$A$3000,0)),0)</f>
        <v>0</v>
      </c>
      <c r="F635" s="204">
        <f>IFERROR(INDEX(Lookup!$BE$9:$BE$3000,MATCH($A635,Lookup!$A$9:$A$3000,0)),0)</f>
        <v>0</v>
      </c>
      <c r="G635" s="205"/>
      <c r="H635" s="205"/>
      <c r="I635" s="204">
        <f>IFERROR(INDEX(Lookup!$BJ$9:$BJ$3000,MATCH($A635,Lookup!$A$9:$A$3000,0)),0)</f>
        <v>0</v>
      </c>
      <c r="J635" s="204">
        <f>IFERROR(INDEX(Lookup!$BI$9:$BI$3000,MATCH($A635,Lookup!$A$9:$A$3000,0)),0)</f>
        <v>0</v>
      </c>
      <c r="K635" s="204">
        <f>IFERROR(INDEX(Lookup!$BH$9:$BH$3000,MATCH($A635,Lookup!$A$9:$A$3000,0)),0)</f>
        <v>0</v>
      </c>
      <c r="L635" s="204">
        <f t="shared" si="26"/>
        <v>0</v>
      </c>
      <c r="O635" s="182">
        <f t="shared" si="27"/>
        <v>0</v>
      </c>
    </row>
    <row r="636" spans="1:15" hidden="1" x14ac:dyDescent="0.2">
      <c r="A636" s="182">
        <f>+'09'!A329</f>
        <v>0</v>
      </c>
      <c r="C636" s="182" t="str">
        <f>IFERROR(LEFT(IFERROR(INDEX(Sheet5!$C$2:$C$1300,MATCH($A636,Sheet5!$A$2:$A$1300,0)),"-"),FIND(",",IFERROR(INDEX(Sheet5!$C$2:$C$1300,MATCH($A636,Sheet5!$A$2:$A$1300,0)),"-"),1)-1),IFERROR(INDEX(Sheet5!$C$2:$C$1300,MATCH($A636,Sheet5!$A$2:$A$1300,0)),"-"))</f>
        <v>-</v>
      </c>
      <c r="D636" s="204">
        <f>IFERROR(INDEX(Lookup!$BG$9:$BG$3000,MATCH($A636,Lookup!$A$9:$A$3000,0)),0)</f>
        <v>0</v>
      </c>
      <c r="E636" s="204">
        <f>IFERROR(INDEX(Lookup!$BF$9:$BF$3000,MATCH($A636,Lookup!$A$9:$A$3000,0)),0)</f>
        <v>0</v>
      </c>
      <c r="F636" s="204">
        <f>IFERROR(INDEX(Lookup!$BE$9:$BE$3000,MATCH($A636,Lookup!$A$9:$A$3000,0)),0)</f>
        <v>0</v>
      </c>
      <c r="G636" s="205"/>
      <c r="H636" s="205"/>
      <c r="I636" s="204">
        <f>IFERROR(INDEX(Lookup!$BJ$9:$BJ$3000,MATCH($A636,Lookup!$A$9:$A$3000,0)),0)</f>
        <v>0</v>
      </c>
      <c r="J636" s="204">
        <f>IFERROR(INDEX(Lookup!$BI$9:$BI$3000,MATCH($A636,Lookup!$A$9:$A$3000,0)),0)</f>
        <v>0</v>
      </c>
      <c r="K636" s="204">
        <f>IFERROR(INDEX(Lookup!$BH$9:$BH$3000,MATCH($A636,Lookup!$A$9:$A$3000,0)),0)</f>
        <v>0</v>
      </c>
      <c r="L636" s="204">
        <f t="shared" si="26"/>
        <v>0</v>
      </c>
      <c r="O636" s="182">
        <f t="shared" si="27"/>
        <v>0</v>
      </c>
    </row>
    <row r="637" spans="1:15" hidden="1" x14ac:dyDescent="0.2">
      <c r="A637" s="182">
        <f>+'09'!A330</f>
        <v>0</v>
      </c>
      <c r="C637" s="182" t="str">
        <f>IFERROR(LEFT(IFERROR(INDEX(Sheet5!$C$2:$C$1300,MATCH($A637,Sheet5!$A$2:$A$1300,0)),"-"),FIND(",",IFERROR(INDEX(Sheet5!$C$2:$C$1300,MATCH($A637,Sheet5!$A$2:$A$1300,0)),"-"),1)-1),IFERROR(INDEX(Sheet5!$C$2:$C$1300,MATCH($A637,Sheet5!$A$2:$A$1300,0)),"-"))</f>
        <v>-</v>
      </c>
      <c r="D637" s="204">
        <f>IFERROR(INDEX(Lookup!$BG$9:$BG$3000,MATCH($A637,Lookup!$A$9:$A$3000,0)),0)</f>
        <v>0</v>
      </c>
      <c r="E637" s="204">
        <f>IFERROR(INDEX(Lookup!$BF$9:$BF$3000,MATCH($A637,Lookup!$A$9:$A$3000,0)),0)</f>
        <v>0</v>
      </c>
      <c r="F637" s="204">
        <f>IFERROR(INDEX(Lookup!$BE$9:$BE$3000,MATCH($A637,Lookup!$A$9:$A$3000,0)),0)</f>
        <v>0</v>
      </c>
      <c r="G637" s="205"/>
      <c r="H637" s="205"/>
      <c r="I637" s="204">
        <f>IFERROR(INDEX(Lookup!$BJ$9:$BJ$3000,MATCH($A637,Lookup!$A$9:$A$3000,0)),0)</f>
        <v>0</v>
      </c>
      <c r="J637" s="204">
        <f>IFERROR(INDEX(Lookup!$BI$9:$BI$3000,MATCH($A637,Lookup!$A$9:$A$3000,0)),0)</f>
        <v>0</v>
      </c>
      <c r="K637" s="204">
        <f>IFERROR(INDEX(Lookup!$BH$9:$BH$3000,MATCH($A637,Lookup!$A$9:$A$3000,0)),0)</f>
        <v>0</v>
      </c>
      <c r="L637" s="204">
        <f t="shared" si="26"/>
        <v>0</v>
      </c>
      <c r="O637" s="182">
        <f t="shared" si="27"/>
        <v>0</v>
      </c>
    </row>
    <row r="638" spans="1:15" hidden="1" x14ac:dyDescent="0.2">
      <c r="A638" s="182">
        <f>+'09'!A331</f>
        <v>0</v>
      </c>
      <c r="C638" s="182" t="str">
        <f>IFERROR(LEFT(IFERROR(INDEX(Sheet5!$C$2:$C$1300,MATCH($A638,Sheet5!$A$2:$A$1300,0)),"-"),FIND(",",IFERROR(INDEX(Sheet5!$C$2:$C$1300,MATCH($A638,Sheet5!$A$2:$A$1300,0)),"-"),1)-1),IFERROR(INDEX(Sheet5!$C$2:$C$1300,MATCH($A638,Sheet5!$A$2:$A$1300,0)),"-"))</f>
        <v>-</v>
      </c>
      <c r="D638" s="204">
        <f>IFERROR(INDEX(Lookup!$BG$9:$BG$3000,MATCH($A638,Lookup!$A$9:$A$3000,0)),0)</f>
        <v>0</v>
      </c>
      <c r="E638" s="204">
        <f>IFERROR(INDEX(Lookup!$BF$9:$BF$3000,MATCH($A638,Lookup!$A$9:$A$3000,0)),0)</f>
        <v>0</v>
      </c>
      <c r="F638" s="204">
        <f>IFERROR(INDEX(Lookup!$BE$9:$BE$3000,MATCH($A638,Lookup!$A$9:$A$3000,0)),0)</f>
        <v>0</v>
      </c>
      <c r="G638" s="205"/>
      <c r="H638" s="205"/>
      <c r="I638" s="204">
        <f>IFERROR(INDEX(Lookup!$BJ$9:$BJ$3000,MATCH($A638,Lookup!$A$9:$A$3000,0)),0)</f>
        <v>0</v>
      </c>
      <c r="J638" s="204">
        <f>IFERROR(INDEX(Lookup!$BI$9:$BI$3000,MATCH($A638,Lookup!$A$9:$A$3000,0)),0)</f>
        <v>0</v>
      </c>
      <c r="K638" s="204">
        <f>IFERROR(INDEX(Lookup!$BH$9:$BH$3000,MATCH($A638,Lookup!$A$9:$A$3000,0)),0)</f>
        <v>0</v>
      </c>
      <c r="L638" s="204">
        <f t="shared" si="26"/>
        <v>0</v>
      </c>
      <c r="O638" s="182">
        <f t="shared" si="27"/>
        <v>0</v>
      </c>
    </row>
    <row r="639" spans="1:15" hidden="1" x14ac:dyDescent="0.2">
      <c r="A639" s="182">
        <f>+'09'!A332</f>
        <v>0</v>
      </c>
      <c r="C639" s="182" t="str">
        <f>IFERROR(LEFT(IFERROR(INDEX(Sheet5!$C$2:$C$1300,MATCH($A639,Sheet5!$A$2:$A$1300,0)),"-"),FIND(",",IFERROR(INDEX(Sheet5!$C$2:$C$1300,MATCH($A639,Sheet5!$A$2:$A$1300,0)),"-"),1)-1),IFERROR(INDEX(Sheet5!$C$2:$C$1300,MATCH($A639,Sheet5!$A$2:$A$1300,0)),"-"))</f>
        <v>-</v>
      </c>
      <c r="D639" s="204">
        <f>IFERROR(INDEX(Lookup!$BG$9:$BG$3000,MATCH($A639,Lookup!$A$9:$A$3000,0)),0)</f>
        <v>0</v>
      </c>
      <c r="E639" s="204">
        <f>IFERROR(INDEX(Lookup!$BF$9:$BF$3000,MATCH($A639,Lookup!$A$9:$A$3000,0)),0)</f>
        <v>0</v>
      </c>
      <c r="F639" s="204">
        <f>IFERROR(INDEX(Lookup!$BE$9:$BE$3000,MATCH($A639,Lookup!$A$9:$A$3000,0)),0)</f>
        <v>0</v>
      </c>
      <c r="G639" s="205"/>
      <c r="H639" s="205"/>
      <c r="I639" s="204">
        <f>IFERROR(INDEX(Lookup!$BJ$9:$BJ$3000,MATCH($A639,Lookup!$A$9:$A$3000,0)),0)</f>
        <v>0</v>
      </c>
      <c r="J639" s="204">
        <f>IFERROR(INDEX(Lookup!$BI$9:$BI$3000,MATCH($A639,Lookup!$A$9:$A$3000,0)),0)</f>
        <v>0</v>
      </c>
      <c r="K639" s="204">
        <f>IFERROR(INDEX(Lookup!$BH$9:$BH$3000,MATCH($A639,Lookup!$A$9:$A$3000,0)),0)</f>
        <v>0</v>
      </c>
      <c r="L639" s="204">
        <f t="shared" si="26"/>
        <v>0</v>
      </c>
      <c r="O639" s="182">
        <f t="shared" si="27"/>
        <v>0</v>
      </c>
    </row>
    <row r="640" spans="1:15" x14ac:dyDescent="0.2">
      <c r="A640" s="212"/>
      <c r="B640" s="212"/>
      <c r="C640" s="212" t="s">
        <v>468</v>
      </c>
      <c r="D640" s="210">
        <f>SUM(D309:D639)</f>
        <v>0</v>
      </c>
      <c r="E640" s="210">
        <f>SUM(E309:E639)</f>
        <v>0</v>
      </c>
      <c r="F640" s="210">
        <f>SUM(F309:F639)</f>
        <v>0</v>
      </c>
      <c r="G640" s="211"/>
      <c r="H640" s="211"/>
      <c r="I640" s="210">
        <f>SUM(I309:I639)</f>
        <v>0</v>
      </c>
      <c r="J640" s="210">
        <f>SUM(J309:J639)</f>
        <v>0</v>
      </c>
      <c r="K640" s="210">
        <f>SUM(K309:K639)</f>
        <v>0</v>
      </c>
      <c r="L640" s="210">
        <f>SUM(L309:L639)</f>
        <v>0</v>
      </c>
      <c r="O640" s="182">
        <v>1</v>
      </c>
    </row>
    <row r="641" spans="1:15" x14ac:dyDescent="0.2">
      <c r="C641" s="206" t="s">
        <v>462</v>
      </c>
      <c r="L641" s="204"/>
      <c r="O641" s="182">
        <v>1</v>
      </c>
    </row>
    <row r="642" spans="1:15" hidden="1" x14ac:dyDescent="0.2">
      <c r="A642" s="182">
        <f>+'10'!A2</f>
        <v>0</v>
      </c>
      <c r="C642" s="182" t="str">
        <f>IFERROR(LEFT(IFERROR(INDEX(Sheet5!$C$2:$C$1300,MATCH($A642,Sheet5!$A$2:$A$1300,0)),"-"),FIND(",",IFERROR(INDEX(Sheet5!$C$2:$C$1300,MATCH($A642,Sheet5!$A$2:$A$1300,0)),"-"),1)-1),IFERROR(INDEX(Sheet5!$C$2:$C$1300,MATCH($A642,Sheet5!$A$2:$A$1300,0)),"-"))</f>
        <v>-</v>
      </c>
      <c r="D642" s="204">
        <f>IFERROR(INDEX(Lookup!$BG$9:$BG$3000,MATCH($A642,Lookup!$A$9:$A$3000,0)),0)</f>
        <v>0</v>
      </c>
      <c r="E642" s="204">
        <f>IFERROR(INDEX(Lookup!$BF$9:$BF$3000,MATCH($A642,Lookup!$A$9:$A$3000,0)),0)</f>
        <v>0</v>
      </c>
      <c r="F642" s="204">
        <f>IFERROR(INDEX(Lookup!$BE$9:$BE$3000,MATCH($A642,Lookup!$A$9:$A$3000,0)),0)</f>
        <v>0</v>
      </c>
      <c r="G642" s="205"/>
      <c r="H642" s="205"/>
      <c r="I642" s="204">
        <f>IFERROR(INDEX(Lookup!$BJ$9:$BJ$3000,MATCH($A642,Lookup!$A$9:$A$3000,0)),0)</f>
        <v>0</v>
      </c>
      <c r="J642" s="204">
        <f>IFERROR(INDEX(Lookup!$BI$9:$BI$3000,MATCH($A642,Lookup!$A$9:$A$3000,0)),0)</f>
        <v>0</v>
      </c>
      <c r="K642" s="204">
        <f>IFERROR(INDEX(Lookup!$BH$9:$BH$3000,MATCH($A642,Lookup!$A$9:$A$3000,0)),0)</f>
        <v>0</v>
      </c>
      <c r="L642" s="204">
        <f t="shared" ref="L642:L702" si="28">K642-J642</f>
        <v>0</v>
      </c>
      <c r="O642" s="182">
        <f t="shared" ref="O642:O673" si="29">+IF(A642&gt;0,1,0)</f>
        <v>0</v>
      </c>
    </row>
    <row r="643" spans="1:15" hidden="1" x14ac:dyDescent="0.2">
      <c r="A643" s="182">
        <f>+'10'!A3</f>
        <v>0</v>
      </c>
      <c r="C643" s="182" t="str">
        <f>IFERROR(LEFT(IFERROR(INDEX(Sheet5!$C$2:$C$1300,MATCH($A643,Sheet5!$A$2:$A$1300,0)),"-"),FIND(",",IFERROR(INDEX(Sheet5!$C$2:$C$1300,MATCH($A643,Sheet5!$A$2:$A$1300,0)),"-"),1)-1),IFERROR(INDEX(Sheet5!$C$2:$C$1300,MATCH($A643,Sheet5!$A$2:$A$1300,0)),"-"))</f>
        <v>-</v>
      </c>
      <c r="D643" s="204">
        <f>IFERROR(INDEX(Lookup!$BG$9:$BG$3000,MATCH($A643,Lookup!$A$9:$A$3000,0)),0)</f>
        <v>0</v>
      </c>
      <c r="E643" s="204">
        <f>IFERROR(INDEX(Lookup!$BF$9:$BF$3000,MATCH($A643,Lookup!$A$9:$A$3000,0)),0)</f>
        <v>0</v>
      </c>
      <c r="F643" s="204">
        <f>IFERROR(INDEX(Lookup!$BE$9:$BE$3000,MATCH($A643,Lookup!$A$9:$A$3000,0)),0)</f>
        <v>0</v>
      </c>
      <c r="G643" s="205"/>
      <c r="H643" s="205"/>
      <c r="I643" s="204">
        <f>IFERROR(INDEX(Lookup!$BJ$9:$BJ$3000,MATCH($A643,Lookup!$A$9:$A$3000,0)),0)</f>
        <v>0</v>
      </c>
      <c r="J643" s="204">
        <f>IFERROR(INDEX(Lookup!$BI$9:$BI$3000,MATCH($A643,Lookup!$A$9:$A$3000,0)),0)</f>
        <v>0</v>
      </c>
      <c r="K643" s="204">
        <f>IFERROR(INDEX(Lookup!$BH$9:$BH$3000,MATCH($A643,Lookup!$A$9:$A$3000,0)),0)</f>
        <v>0</v>
      </c>
      <c r="L643" s="204">
        <f t="shared" si="28"/>
        <v>0</v>
      </c>
      <c r="O643" s="182">
        <f t="shared" si="29"/>
        <v>0</v>
      </c>
    </row>
    <row r="644" spans="1:15" hidden="1" x14ac:dyDescent="0.2">
      <c r="A644" s="182">
        <f>+'10'!A4</f>
        <v>0</v>
      </c>
      <c r="C644" s="182" t="str">
        <f>IFERROR(LEFT(IFERROR(INDEX(Sheet5!$C$2:$C$1300,MATCH($A644,Sheet5!$A$2:$A$1300,0)),"-"),FIND(",",IFERROR(INDEX(Sheet5!$C$2:$C$1300,MATCH($A644,Sheet5!$A$2:$A$1300,0)),"-"),1)-1),IFERROR(INDEX(Sheet5!$C$2:$C$1300,MATCH($A644,Sheet5!$A$2:$A$1300,0)),"-"))</f>
        <v>-</v>
      </c>
      <c r="D644" s="204">
        <f>IFERROR(INDEX(Lookup!$BG$9:$BG$3000,MATCH($A644,Lookup!$A$9:$A$3000,0)),0)</f>
        <v>0</v>
      </c>
      <c r="E644" s="204">
        <f>IFERROR(INDEX(Lookup!$BF$9:$BF$3000,MATCH($A644,Lookup!$A$9:$A$3000,0)),0)</f>
        <v>0</v>
      </c>
      <c r="F644" s="204">
        <f>IFERROR(INDEX(Lookup!$BE$9:$BE$3000,MATCH($A644,Lookup!$A$9:$A$3000,0)),0)</f>
        <v>0</v>
      </c>
      <c r="G644" s="205"/>
      <c r="H644" s="205"/>
      <c r="I644" s="204">
        <f>IFERROR(INDEX(Lookup!$BJ$9:$BJ$3000,MATCH($A644,Lookup!$A$9:$A$3000,0)),0)</f>
        <v>0</v>
      </c>
      <c r="J644" s="204">
        <f>IFERROR(INDEX(Lookup!$BI$9:$BI$3000,MATCH($A644,Lookup!$A$9:$A$3000,0)),0)</f>
        <v>0</v>
      </c>
      <c r="K644" s="204">
        <f>IFERROR(INDEX(Lookup!$BH$9:$BH$3000,MATCH($A644,Lookup!$A$9:$A$3000,0)),0)</f>
        <v>0</v>
      </c>
      <c r="L644" s="204">
        <f t="shared" si="28"/>
        <v>0</v>
      </c>
      <c r="O644" s="182">
        <f t="shared" si="29"/>
        <v>0</v>
      </c>
    </row>
    <row r="645" spans="1:15" hidden="1" x14ac:dyDescent="0.2">
      <c r="A645" s="182">
        <f>+'10'!A5</f>
        <v>0</v>
      </c>
      <c r="C645" s="182" t="str">
        <f>IFERROR(LEFT(IFERROR(INDEX(Sheet5!$C$2:$C$1300,MATCH($A645,Sheet5!$A$2:$A$1300,0)),"-"),FIND(",",IFERROR(INDEX(Sheet5!$C$2:$C$1300,MATCH($A645,Sheet5!$A$2:$A$1300,0)),"-"),1)-1),IFERROR(INDEX(Sheet5!$C$2:$C$1300,MATCH($A645,Sheet5!$A$2:$A$1300,0)),"-"))</f>
        <v>-</v>
      </c>
      <c r="D645" s="204">
        <f>IFERROR(INDEX(Lookup!$BG$9:$BG$3000,MATCH($A645,Lookup!$A$9:$A$3000,0)),0)</f>
        <v>0</v>
      </c>
      <c r="E645" s="204">
        <f>IFERROR(INDEX(Lookup!$BF$9:$BF$3000,MATCH($A645,Lookup!$A$9:$A$3000,0)),0)</f>
        <v>0</v>
      </c>
      <c r="F645" s="204">
        <f>IFERROR(INDEX(Lookup!$BE$9:$BE$3000,MATCH($A645,Lookup!$A$9:$A$3000,0)),0)</f>
        <v>0</v>
      </c>
      <c r="G645" s="205"/>
      <c r="H645" s="205"/>
      <c r="I645" s="204">
        <f>IFERROR(INDEX(Lookup!$BJ$9:$BJ$3000,MATCH($A645,Lookup!$A$9:$A$3000,0)),0)</f>
        <v>0</v>
      </c>
      <c r="J645" s="204">
        <f>IFERROR(INDEX(Lookup!$BI$9:$BI$3000,MATCH($A645,Lookup!$A$9:$A$3000,0)),0)</f>
        <v>0</v>
      </c>
      <c r="K645" s="204">
        <f>IFERROR(INDEX(Lookup!$BH$9:$BH$3000,MATCH($A645,Lookup!$A$9:$A$3000,0)),0)</f>
        <v>0</v>
      </c>
      <c r="L645" s="204">
        <f t="shared" si="28"/>
        <v>0</v>
      </c>
      <c r="O645" s="182">
        <f t="shared" si="29"/>
        <v>0</v>
      </c>
    </row>
    <row r="646" spans="1:15" hidden="1" x14ac:dyDescent="0.2">
      <c r="A646" s="182">
        <f>+'10'!A6</f>
        <v>0</v>
      </c>
      <c r="C646" s="182" t="str">
        <f>IFERROR(LEFT(IFERROR(INDEX(Sheet5!$C$2:$C$1300,MATCH($A646,Sheet5!$A$2:$A$1300,0)),"-"),FIND(",",IFERROR(INDEX(Sheet5!$C$2:$C$1300,MATCH($A646,Sheet5!$A$2:$A$1300,0)),"-"),1)-1),IFERROR(INDEX(Sheet5!$C$2:$C$1300,MATCH($A646,Sheet5!$A$2:$A$1300,0)),"-"))</f>
        <v>-</v>
      </c>
      <c r="D646" s="204">
        <f>IFERROR(INDEX(Lookup!$BG$9:$BG$3000,MATCH($A646,Lookup!$A$9:$A$3000,0)),0)</f>
        <v>0</v>
      </c>
      <c r="E646" s="204">
        <f>IFERROR(INDEX(Lookup!$BF$9:$BF$3000,MATCH($A646,Lookup!$A$9:$A$3000,0)),0)</f>
        <v>0</v>
      </c>
      <c r="F646" s="204">
        <f>IFERROR(INDEX(Lookup!$BE$9:$BE$3000,MATCH($A646,Lookup!$A$9:$A$3000,0)),0)</f>
        <v>0</v>
      </c>
      <c r="G646" s="205"/>
      <c r="H646" s="205"/>
      <c r="I646" s="204">
        <f>IFERROR(INDEX(Lookup!$BJ$9:$BJ$3000,MATCH($A646,Lookup!$A$9:$A$3000,0)),0)</f>
        <v>0</v>
      </c>
      <c r="J646" s="204">
        <f>IFERROR(INDEX(Lookup!$BI$9:$BI$3000,MATCH($A646,Lookup!$A$9:$A$3000,0)),0)</f>
        <v>0</v>
      </c>
      <c r="K646" s="204">
        <f>IFERROR(INDEX(Lookup!$BH$9:$BH$3000,MATCH($A646,Lookup!$A$9:$A$3000,0)),0)</f>
        <v>0</v>
      </c>
      <c r="L646" s="204">
        <f t="shared" si="28"/>
        <v>0</v>
      </c>
      <c r="O646" s="182">
        <f t="shared" si="29"/>
        <v>0</v>
      </c>
    </row>
    <row r="647" spans="1:15" hidden="1" x14ac:dyDescent="0.2">
      <c r="A647" s="182">
        <f>+'10'!A7</f>
        <v>0</v>
      </c>
      <c r="C647" s="182" t="str">
        <f>IFERROR(LEFT(IFERROR(INDEX(Sheet5!$C$2:$C$1300,MATCH($A647,Sheet5!$A$2:$A$1300,0)),"-"),FIND(",",IFERROR(INDEX(Sheet5!$C$2:$C$1300,MATCH($A647,Sheet5!$A$2:$A$1300,0)),"-"),1)-1),IFERROR(INDEX(Sheet5!$C$2:$C$1300,MATCH($A647,Sheet5!$A$2:$A$1300,0)),"-"))</f>
        <v>-</v>
      </c>
      <c r="D647" s="204">
        <f>IFERROR(INDEX(Lookup!$BG$9:$BG$3000,MATCH($A647,Lookup!$A$9:$A$3000,0)),0)</f>
        <v>0</v>
      </c>
      <c r="E647" s="204">
        <f>IFERROR(INDEX(Lookup!$BF$9:$BF$3000,MATCH($A647,Lookup!$A$9:$A$3000,0)),0)</f>
        <v>0</v>
      </c>
      <c r="F647" s="204">
        <f>IFERROR(INDEX(Lookup!$BE$9:$BE$3000,MATCH($A647,Lookup!$A$9:$A$3000,0)),0)</f>
        <v>0</v>
      </c>
      <c r="G647" s="205"/>
      <c r="H647" s="205"/>
      <c r="I647" s="204">
        <f>IFERROR(INDEX(Lookup!$BJ$9:$BJ$3000,MATCH($A647,Lookup!$A$9:$A$3000,0)),0)</f>
        <v>0</v>
      </c>
      <c r="J647" s="204">
        <f>IFERROR(INDEX(Lookup!$BI$9:$BI$3000,MATCH($A647,Lookup!$A$9:$A$3000,0)),0)</f>
        <v>0</v>
      </c>
      <c r="K647" s="204">
        <f>IFERROR(INDEX(Lookup!$BH$9:$BH$3000,MATCH($A647,Lookup!$A$9:$A$3000,0)),0)</f>
        <v>0</v>
      </c>
      <c r="L647" s="204">
        <f t="shared" si="28"/>
        <v>0</v>
      </c>
      <c r="O647" s="182">
        <f t="shared" si="29"/>
        <v>0</v>
      </c>
    </row>
    <row r="648" spans="1:15" hidden="1" x14ac:dyDescent="0.2">
      <c r="A648" s="182">
        <f>+'10'!A8</f>
        <v>0</v>
      </c>
      <c r="C648" s="182" t="str">
        <f>IFERROR(LEFT(IFERROR(INDEX(Sheet5!$C$2:$C$1300,MATCH($A648,Sheet5!$A$2:$A$1300,0)),"-"),FIND(",",IFERROR(INDEX(Sheet5!$C$2:$C$1300,MATCH($A648,Sheet5!$A$2:$A$1300,0)),"-"),1)-1),IFERROR(INDEX(Sheet5!$C$2:$C$1300,MATCH($A648,Sheet5!$A$2:$A$1300,0)),"-"))</f>
        <v>-</v>
      </c>
      <c r="D648" s="204">
        <f>IFERROR(INDEX(Lookup!$BG$9:$BG$3000,MATCH($A648,Lookup!$A$9:$A$3000,0)),0)</f>
        <v>0</v>
      </c>
      <c r="E648" s="204">
        <f>IFERROR(INDEX(Lookup!$BF$9:$BF$3000,MATCH($A648,Lookup!$A$9:$A$3000,0)),0)</f>
        <v>0</v>
      </c>
      <c r="F648" s="204">
        <f>IFERROR(INDEX(Lookup!$BE$9:$BE$3000,MATCH($A648,Lookup!$A$9:$A$3000,0)),0)</f>
        <v>0</v>
      </c>
      <c r="G648" s="205"/>
      <c r="H648" s="205"/>
      <c r="I648" s="204">
        <f>IFERROR(INDEX(Lookup!$BJ$9:$BJ$3000,MATCH($A648,Lookup!$A$9:$A$3000,0)),0)</f>
        <v>0</v>
      </c>
      <c r="J648" s="204">
        <f>IFERROR(INDEX(Lookup!$BI$9:$BI$3000,MATCH($A648,Lookup!$A$9:$A$3000,0)),0)</f>
        <v>0</v>
      </c>
      <c r="K648" s="204">
        <f>IFERROR(INDEX(Lookup!$BH$9:$BH$3000,MATCH($A648,Lookup!$A$9:$A$3000,0)),0)</f>
        <v>0</v>
      </c>
      <c r="L648" s="204">
        <f t="shared" si="28"/>
        <v>0</v>
      </c>
      <c r="O648" s="182">
        <f t="shared" si="29"/>
        <v>0</v>
      </c>
    </row>
    <row r="649" spans="1:15" hidden="1" x14ac:dyDescent="0.2">
      <c r="A649" s="182">
        <f>+'10'!A9</f>
        <v>0</v>
      </c>
      <c r="C649" s="182" t="str">
        <f>IFERROR(LEFT(IFERROR(INDEX(Sheet5!$C$2:$C$1300,MATCH($A649,Sheet5!$A$2:$A$1300,0)),"-"),FIND(",",IFERROR(INDEX(Sheet5!$C$2:$C$1300,MATCH($A649,Sheet5!$A$2:$A$1300,0)),"-"),1)-1),IFERROR(INDEX(Sheet5!$C$2:$C$1300,MATCH($A649,Sheet5!$A$2:$A$1300,0)),"-"))</f>
        <v>-</v>
      </c>
      <c r="D649" s="204">
        <f>IFERROR(INDEX(Lookup!$BG$9:$BG$3000,MATCH($A649,Lookup!$A$9:$A$3000,0)),0)</f>
        <v>0</v>
      </c>
      <c r="E649" s="204">
        <f>IFERROR(INDEX(Lookup!$BF$9:$BF$3000,MATCH($A649,Lookup!$A$9:$A$3000,0)),0)</f>
        <v>0</v>
      </c>
      <c r="F649" s="204">
        <f>IFERROR(INDEX(Lookup!$BE$9:$BE$3000,MATCH($A649,Lookup!$A$9:$A$3000,0)),0)</f>
        <v>0</v>
      </c>
      <c r="G649" s="205"/>
      <c r="H649" s="205"/>
      <c r="I649" s="204">
        <f>IFERROR(INDEX(Lookup!$BJ$9:$BJ$3000,MATCH($A649,Lookup!$A$9:$A$3000,0)),0)</f>
        <v>0</v>
      </c>
      <c r="J649" s="204">
        <f>IFERROR(INDEX(Lookup!$BI$9:$BI$3000,MATCH($A649,Lookup!$A$9:$A$3000,0)),0)</f>
        <v>0</v>
      </c>
      <c r="K649" s="204">
        <f>IFERROR(INDEX(Lookup!$BH$9:$BH$3000,MATCH($A649,Lookup!$A$9:$A$3000,0)),0)</f>
        <v>0</v>
      </c>
      <c r="L649" s="204">
        <f t="shared" si="28"/>
        <v>0</v>
      </c>
      <c r="O649" s="182">
        <f t="shared" si="29"/>
        <v>0</v>
      </c>
    </row>
    <row r="650" spans="1:15" hidden="1" x14ac:dyDescent="0.2">
      <c r="A650" s="182">
        <f>+'10'!A10</f>
        <v>0</v>
      </c>
      <c r="C650" s="182" t="str">
        <f>IFERROR(LEFT(IFERROR(INDEX(Sheet5!$C$2:$C$1300,MATCH($A650,Sheet5!$A$2:$A$1300,0)),"-"),FIND(",",IFERROR(INDEX(Sheet5!$C$2:$C$1300,MATCH($A650,Sheet5!$A$2:$A$1300,0)),"-"),1)-1),IFERROR(INDEX(Sheet5!$C$2:$C$1300,MATCH($A650,Sheet5!$A$2:$A$1300,0)),"-"))</f>
        <v>-</v>
      </c>
      <c r="D650" s="204">
        <f>IFERROR(INDEX(Lookup!$BG$9:$BG$3000,MATCH($A650,Lookup!$A$9:$A$3000,0)),0)</f>
        <v>0</v>
      </c>
      <c r="E650" s="204">
        <f>IFERROR(INDEX(Lookup!$BF$9:$BF$3000,MATCH($A650,Lookup!$A$9:$A$3000,0)),0)</f>
        <v>0</v>
      </c>
      <c r="F650" s="204">
        <f>IFERROR(INDEX(Lookup!$BE$9:$BE$3000,MATCH($A650,Lookup!$A$9:$A$3000,0)),0)</f>
        <v>0</v>
      </c>
      <c r="G650" s="205"/>
      <c r="H650" s="205"/>
      <c r="I650" s="204">
        <f>IFERROR(INDEX(Lookup!$BJ$9:$BJ$3000,MATCH($A650,Lookup!$A$9:$A$3000,0)),0)</f>
        <v>0</v>
      </c>
      <c r="J650" s="204">
        <f>IFERROR(INDEX(Lookup!$BI$9:$BI$3000,MATCH($A650,Lookup!$A$9:$A$3000,0)),0)</f>
        <v>0</v>
      </c>
      <c r="K650" s="204">
        <f>IFERROR(INDEX(Lookup!$BH$9:$BH$3000,MATCH($A650,Lookup!$A$9:$A$3000,0)),0)</f>
        <v>0</v>
      </c>
      <c r="L650" s="204">
        <f t="shared" si="28"/>
        <v>0</v>
      </c>
      <c r="O650" s="182">
        <f t="shared" si="29"/>
        <v>0</v>
      </c>
    </row>
    <row r="651" spans="1:15" hidden="1" x14ac:dyDescent="0.2">
      <c r="A651" s="182">
        <f>+'10'!A11</f>
        <v>0</v>
      </c>
      <c r="C651" s="182" t="str">
        <f>IFERROR(LEFT(IFERROR(INDEX(Sheet5!$C$2:$C$1300,MATCH($A651,Sheet5!$A$2:$A$1300,0)),"-"),FIND(",",IFERROR(INDEX(Sheet5!$C$2:$C$1300,MATCH($A651,Sheet5!$A$2:$A$1300,0)),"-"),1)-1),IFERROR(INDEX(Sheet5!$C$2:$C$1300,MATCH($A651,Sheet5!$A$2:$A$1300,0)),"-"))</f>
        <v>-</v>
      </c>
      <c r="D651" s="204">
        <f>IFERROR(INDEX(Lookup!$BG$9:$BG$3000,MATCH($A651,Lookup!$A$9:$A$3000,0)),0)</f>
        <v>0</v>
      </c>
      <c r="E651" s="204">
        <f>IFERROR(INDEX(Lookup!$BF$9:$BF$3000,MATCH($A651,Lookup!$A$9:$A$3000,0)),0)</f>
        <v>0</v>
      </c>
      <c r="F651" s="204">
        <f>IFERROR(INDEX(Lookup!$BE$9:$BE$3000,MATCH($A651,Lookup!$A$9:$A$3000,0)),0)</f>
        <v>0</v>
      </c>
      <c r="G651" s="205"/>
      <c r="H651" s="205"/>
      <c r="I651" s="204">
        <f>IFERROR(INDEX(Lookup!$BJ$9:$BJ$3000,MATCH($A651,Lookup!$A$9:$A$3000,0)),0)</f>
        <v>0</v>
      </c>
      <c r="J651" s="204">
        <f>IFERROR(INDEX(Lookup!$BI$9:$BI$3000,MATCH($A651,Lookup!$A$9:$A$3000,0)),0)</f>
        <v>0</v>
      </c>
      <c r="K651" s="204">
        <f>IFERROR(INDEX(Lookup!$BH$9:$BH$3000,MATCH($A651,Lookup!$A$9:$A$3000,0)),0)</f>
        <v>0</v>
      </c>
      <c r="L651" s="204">
        <f t="shared" si="28"/>
        <v>0</v>
      </c>
      <c r="O651" s="182">
        <f t="shared" si="29"/>
        <v>0</v>
      </c>
    </row>
    <row r="652" spans="1:15" hidden="1" x14ac:dyDescent="0.2">
      <c r="A652" s="182">
        <f>+'10'!A12</f>
        <v>0</v>
      </c>
      <c r="C652" s="182" t="str">
        <f>IFERROR(LEFT(IFERROR(INDEX(Sheet5!$C$2:$C$1300,MATCH($A652,Sheet5!$A$2:$A$1300,0)),"-"),FIND(",",IFERROR(INDEX(Sheet5!$C$2:$C$1300,MATCH($A652,Sheet5!$A$2:$A$1300,0)),"-"),1)-1),IFERROR(INDEX(Sheet5!$C$2:$C$1300,MATCH($A652,Sheet5!$A$2:$A$1300,0)),"-"))</f>
        <v>-</v>
      </c>
      <c r="D652" s="204">
        <f>IFERROR(INDEX(Lookup!$BG$9:$BG$3000,MATCH($A652,Lookup!$A$9:$A$3000,0)),0)</f>
        <v>0</v>
      </c>
      <c r="E652" s="204">
        <f>IFERROR(INDEX(Lookup!$BF$9:$BF$3000,MATCH($A652,Lookup!$A$9:$A$3000,0)),0)</f>
        <v>0</v>
      </c>
      <c r="F652" s="204">
        <f>IFERROR(INDEX(Lookup!$BE$9:$BE$3000,MATCH($A652,Lookup!$A$9:$A$3000,0)),0)</f>
        <v>0</v>
      </c>
      <c r="G652" s="205"/>
      <c r="H652" s="205"/>
      <c r="I652" s="204">
        <f>IFERROR(INDEX(Lookup!$BJ$9:$BJ$3000,MATCH($A652,Lookup!$A$9:$A$3000,0)),0)</f>
        <v>0</v>
      </c>
      <c r="J652" s="204">
        <f>IFERROR(INDEX(Lookup!$BI$9:$BI$3000,MATCH($A652,Lookup!$A$9:$A$3000,0)),0)</f>
        <v>0</v>
      </c>
      <c r="K652" s="204">
        <f>IFERROR(INDEX(Lookup!$BH$9:$BH$3000,MATCH($A652,Lookup!$A$9:$A$3000,0)),0)</f>
        <v>0</v>
      </c>
      <c r="L652" s="204">
        <f t="shared" si="28"/>
        <v>0</v>
      </c>
      <c r="O652" s="182">
        <f t="shared" si="29"/>
        <v>0</v>
      </c>
    </row>
    <row r="653" spans="1:15" hidden="1" x14ac:dyDescent="0.2">
      <c r="A653" s="182">
        <f>+'10'!A13</f>
        <v>0</v>
      </c>
      <c r="C653" s="182" t="str">
        <f>IFERROR(LEFT(IFERROR(INDEX(Sheet5!$C$2:$C$1300,MATCH($A653,Sheet5!$A$2:$A$1300,0)),"-"),FIND(",",IFERROR(INDEX(Sheet5!$C$2:$C$1300,MATCH($A653,Sheet5!$A$2:$A$1300,0)),"-"),1)-1),IFERROR(INDEX(Sheet5!$C$2:$C$1300,MATCH($A653,Sheet5!$A$2:$A$1300,0)),"-"))</f>
        <v>-</v>
      </c>
      <c r="D653" s="204">
        <f>IFERROR(INDEX(Lookup!$BG$9:$BG$3000,MATCH($A653,Lookup!$A$9:$A$3000,0)),0)</f>
        <v>0</v>
      </c>
      <c r="E653" s="204">
        <f>IFERROR(INDEX(Lookup!$BF$9:$BF$3000,MATCH($A653,Lookup!$A$9:$A$3000,0)),0)</f>
        <v>0</v>
      </c>
      <c r="F653" s="204">
        <f>IFERROR(INDEX(Lookup!$BE$9:$BE$3000,MATCH($A653,Lookup!$A$9:$A$3000,0)),0)</f>
        <v>0</v>
      </c>
      <c r="G653" s="205"/>
      <c r="H653" s="205"/>
      <c r="I653" s="204">
        <f>IFERROR(INDEX(Lookup!$BJ$9:$BJ$3000,MATCH($A653,Lookup!$A$9:$A$3000,0)),0)</f>
        <v>0</v>
      </c>
      <c r="J653" s="204">
        <f>IFERROR(INDEX(Lookup!$BI$9:$BI$3000,MATCH($A653,Lookup!$A$9:$A$3000,0)),0)</f>
        <v>0</v>
      </c>
      <c r="K653" s="204">
        <f>IFERROR(INDEX(Lookup!$BH$9:$BH$3000,MATCH($A653,Lookup!$A$9:$A$3000,0)),0)</f>
        <v>0</v>
      </c>
      <c r="L653" s="204">
        <f t="shared" si="28"/>
        <v>0</v>
      </c>
      <c r="O653" s="182">
        <f t="shared" si="29"/>
        <v>0</v>
      </c>
    </row>
    <row r="654" spans="1:15" hidden="1" x14ac:dyDescent="0.2">
      <c r="A654" s="182">
        <f>+'10'!A14</f>
        <v>0</v>
      </c>
      <c r="C654" s="182" t="str">
        <f>IFERROR(LEFT(IFERROR(INDEX(Sheet5!$C$2:$C$1300,MATCH($A654,Sheet5!$A$2:$A$1300,0)),"-"),FIND(",",IFERROR(INDEX(Sheet5!$C$2:$C$1300,MATCH($A654,Sheet5!$A$2:$A$1300,0)),"-"),1)-1),IFERROR(INDEX(Sheet5!$C$2:$C$1300,MATCH($A654,Sheet5!$A$2:$A$1300,0)),"-"))</f>
        <v>-</v>
      </c>
      <c r="D654" s="204">
        <f>IFERROR(INDEX(Lookup!$BG$9:$BG$3000,MATCH($A654,Lookup!$A$9:$A$3000,0)),0)</f>
        <v>0</v>
      </c>
      <c r="E654" s="204">
        <f>IFERROR(INDEX(Lookup!$BF$9:$BF$3000,MATCH($A654,Lookup!$A$9:$A$3000,0)),0)</f>
        <v>0</v>
      </c>
      <c r="F654" s="204">
        <f>IFERROR(INDEX(Lookup!$BE$9:$BE$3000,MATCH($A654,Lookup!$A$9:$A$3000,0)),0)</f>
        <v>0</v>
      </c>
      <c r="G654" s="205"/>
      <c r="H654" s="205"/>
      <c r="I654" s="204">
        <f>IFERROR(INDEX(Lookup!$BJ$9:$BJ$3000,MATCH($A654,Lookup!$A$9:$A$3000,0)),0)</f>
        <v>0</v>
      </c>
      <c r="J654" s="204">
        <f>IFERROR(INDEX(Lookup!$BI$9:$BI$3000,MATCH($A654,Lookup!$A$9:$A$3000,0)),0)</f>
        <v>0</v>
      </c>
      <c r="K654" s="204">
        <f>IFERROR(INDEX(Lookup!$BH$9:$BH$3000,MATCH($A654,Lookup!$A$9:$A$3000,0)),0)</f>
        <v>0</v>
      </c>
      <c r="L654" s="204">
        <f t="shared" si="28"/>
        <v>0</v>
      </c>
      <c r="O654" s="182">
        <f t="shared" si="29"/>
        <v>0</v>
      </c>
    </row>
    <row r="655" spans="1:15" hidden="1" x14ac:dyDescent="0.2">
      <c r="A655" s="182">
        <f>+'10'!A15</f>
        <v>0</v>
      </c>
      <c r="C655" s="182" t="str">
        <f>IFERROR(LEFT(IFERROR(INDEX(Sheet5!$C$2:$C$1300,MATCH($A655,Sheet5!$A$2:$A$1300,0)),"-"),FIND(",",IFERROR(INDEX(Sheet5!$C$2:$C$1300,MATCH($A655,Sheet5!$A$2:$A$1300,0)),"-"),1)-1),IFERROR(INDEX(Sheet5!$C$2:$C$1300,MATCH($A655,Sheet5!$A$2:$A$1300,0)),"-"))</f>
        <v>-</v>
      </c>
      <c r="D655" s="204">
        <f>IFERROR(INDEX(Lookup!$BG$9:$BG$3000,MATCH($A655,Lookup!$A$9:$A$3000,0)),0)</f>
        <v>0</v>
      </c>
      <c r="E655" s="204">
        <f>IFERROR(INDEX(Lookup!$BF$9:$BF$3000,MATCH($A655,Lookup!$A$9:$A$3000,0)),0)</f>
        <v>0</v>
      </c>
      <c r="F655" s="204">
        <f>IFERROR(INDEX(Lookup!$BE$9:$BE$3000,MATCH($A655,Lookup!$A$9:$A$3000,0)),0)</f>
        <v>0</v>
      </c>
      <c r="G655" s="205"/>
      <c r="H655" s="205"/>
      <c r="I655" s="204">
        <f>IFERROR(INDEX(Lookup!$BJ$9:$BJ$3000,MATCH($A655,Lookup!$A$9:$A$3000,0)),0)</f>
        <v>0</v>
      </c>
      <c r="J655" s="204">
        <f>IFERROR(INDEX(Lookup!$BI$9:$BI$3000,MATCH($A655,Lookup!$A$9:$A$3000,0)),0)</f>
        <v>0</v>
      </c>
      <c r="K655" s="204">
        <f>IFERROR(INDEX(Lookup!$BH$9:$BH$3000,MATCH($A655,Lookup!$A$9:$A$3000,0)),0)</f>
        <v>0</v>
      </c>
      <c r="L655" s="204">
        <f t="shared" si="28"/>
        <v>0</v>
      </c>
      <c r="O655" s="182">
        <f t="shared" si="29"/>
        <v>0</v>
      </c>
    </row>
    <row r="656" spans="1:15" hidden="1" x14ac:dyDescent="0.2">
      <c r="A656" s="182">
        <f>+'10'!A16</f>
        <v>0</v>
      </c>
      <c r="C656" s="182" t="str">
        <f>IFERROR(LEFT(IFERROR(INDEX(Sheet5!$C$2:$C$1300,MATCH($A656,Sheet5!$A$2:$A$1300,0)),"-"),FIND(",",IFERROR(INDEX(Sheet5!$C$2:$C$1300,MATCH($A656,Sheet5!$A$2:$A$1300,0)),"-"),1)-1),IFERROR(INDEX(Sheet5!$C$2:$C$1300,MATCH($A656,Sheet5!$A$2:$A$1300,0)),"-"))</f>
        <v>-</v>
      </c>
      <c r="D656" s="204">
        <f>IFERROR(INDEX(Lookup!$BG$9:$BG$3000,MATCH($A656,Lookup!$A$9:$A$3000,0)),0)</f>
        <v>0</v>
      </c>
      <c r="E656" s="204">
        <f>IFERROR(INDEX(Lookup!$BF$9:$BF$3000,MATCH($A656,Lookup!$A$9:$A$3000,0)),0)</f>
        <v>0</v>
      </c>
      <c r="F656" s="204">
        <f>IFERROR(INDEX(Lookup!$BE$9:$BE$3000,MATCH($A656,Lookup!$A$9:$A$3000,0)),0)</f>
        <v>0</v>
      </c>
      <c r="G656" s="205"/>
      <c r="H656" s="205"/>
      <c r="I656" s="204">
        <f>IFERROR(INDEX(Lookup!$BJ$9:$BJ$3000,MATCH($A656,Lookup!$A$9:$A$3000,0)),0)</f>
        <v>0</v>
      </c>
      <c r="J656" s="204">
        <f>IFERROR(INDEX(Lookup!$BI$9:$BI$3000,MATCH($A656,Lookup!$A$9:$A$3000,0)),0)</f>
        <v>0</v>
      </c>
      <c r="K656" s="204">
        <f>IFERROR(INDEX(Lookup!$BH$9:$BH$3000,MATCH($A656,Lookup!$A$9:$A$3000,0)),0)</f>
        <v>0</v>
      </c>
      <c r="L656" s="204">
        <f t="shared" si="28"/>
        <v>0</v>
      </c>
      <c r="O656" s="182">
        <f t="shared" si="29"/>
        <v>0</v>
      </c>
    </row>
    <row r="657" spans="1:15" hidden="1" x14ac:dyDescent="0.2">
      <c r="A657" s="182">
        <f>+'10'!A17</f>
        <v>0</v>
      </c>
      <c r="C657" s="182" t="str">
        <f>IFERROR(LEFT(IFERROR(INDEX(Sheet5!$C$2:$C$1300,MATCH($A657,Sheet5!$A$2:$A$1300,0)),"-"),FIND(",",IFERROR(INDEX(Sheet5!$C$2:$C$1300,MATCH($A657,Sheet5!$A$2:$A$1300,0)),"-"),1)-1),IFERROR(INDEX(Sheet5!$C$2:$C$1300,MATCH($A657,Sheet5!$A$2:$A$1300,0)),"-"))</f>
        <v>-</v>
      </c>
      <c r="D657" s="204">
        <f>IFERROR(INDEX(Lookup!$BG$9:$BG$3000,MATCH($A657,Lookup!$A$9:$A$3000,0)),0)</f>
        <v>0</v>
      </c>
      <c r="E657" s="204">
        <f>IFERROR(INDEX(Lookup!$BF$9:$BF$3000,MATCH($A657,Lookup!$A$9:$A$3000,0)),0)</f>
        <v>0</v>
      </c>
      <c r="F657" s="204">
        <f>IFERROR(INDEX(Lookup!$BE$9:$BE$3000,MATCH($A657,Lookup!$A$9:$A$3000,0)),0)</f>
        <v>0</v>
      </c>
      <c r="G657" s="205"/>
      <c r="H657" s="205"/>
      <c r="I657" s="204">
        <f>IFERROR(INDEX(Lookup!$BJ$9:$BJ$3000,MATCH($A657,Lookup!$A$9:$A$3000,0)),0)</f>
        <v>0</v>
      </c>
      <c r="J657" s="204">
        <f>IFERROR(INDEX(Lookup!$BI$9:$BI$3000,MATCH($A657,Lookup!$A$9:$A$3000,0)),0)</f>
        <v>0</v>
      </c>
      <c r="K657" s="204">
        <f>IFERROR(INDEX(Lookup!$BH$9:$BH$3000,MATCH($A657,Lookup!$A$9:$A$3000,0)),0)</f>
        <v>0</v>
      </c>
      <c r="L657" s="204">
        <f t="shared" si="28"/>
        <v>0</v>
      </c>
      <c r="O657" s="182">
        <f t="shared" si="29"/>
        <v>0</v>
      </c>
    </row>
    <row r="658" spans="1:15" hidden="1" x14ac:dyDescent="0.2">
      <c r="A658" s="182">
        <f>+'10'!A18</f>
        <v>0</v>
      </c>
      <c r="C658" s="182" t="str">
        <f>IFERROR(LEFT(IFERROR(INDEX(Sheet5!$C$2:$C$1300,MATCH($A658,Sheet5!$A$2:$A$1300,0)),"-"),FIND(",",IFERROR(INDEX(Sheet5!$C$2:$C$1300,MATCH($A658,Sheet5!$A$2:$A$1300,0)),"-"),1)-1),IFERROR(INDEX(Sheet5!$C$2:$C$1300,MATCH($A658,Sheet5!$A$2:$A$1300,0)),"-"))</f>
        <v>-</v>
      </c>
      <c r="D658" s="204">
        <f>IFERROR(INDEX(Lookup!$BG$9:$BG$3000,MATCH($A658,Lookup!$A$9:$A$3000,0)),0)</f>
        <v>0</v>
      </c>
      <c r="E658" s="204">
        <f>IFERROR(INDEX(Lookup!$BF$9:$BF$3000,MATCH($A658,Lookup!$A$9:$A$3000,0)),0)</f>
        <v>0</v>
      </c>
      <c r="F658" s="204">
        <f>IFERROR(INDEX(Lookup!$BE$9:$BE$3000,MATCH($A658,Lookup!$A$9:$A$3000,0)),0)</f>
        <v>0</v>
      </c>
      <c r="G658" s="205"/>
      <c r="H658" s="205"/>
      <c r="I658" s="204">
        <f>IFERROR(INDEX(Lookup!$BJ$9:$BJ$3000,MATCH($A658,Lookup!$A$9:$A$3000,0)),0)</f>
        <v>0</v>
      </c>
      <c r="J658" s="204">
        <f>IFERROR(INDEX(Lookup!$BI$9:$BI$3000,MATCH($A658,Lookup!$A$9:$A$3000,0)),0)</f>
        <v>0</v>
      </c>
      <c r="K658" s="204">
        <f>IFERROR(INDEX(Lookup!$BH$9:$BH$3000,MATCH($A658,Lookup!$A$9:$A$3000,0)),0)</f>
        <v>0</v>
      </c>
      <c r="L658" s="204">
        <f t="shared" si="28"/>
        <v>0</v>
      </c>
      <c r="O658" s="182">
        <f t="shared" si="29"/>
        <v>0</v>
      </c>
    </row>
    <row r="659" spans="1:15" hidden="1" x14ac:dyDescent="0.2">
      <c r="A659" s="182">
        <f>+'10'!A19</f>
        <v>0</v>
      </c>
      <c r="C659" s="182" t="str">
        <f>IFERROR(LEFT(IFERROR(INDEX(Sheet5!$C$2:$C$1300,MATCH($A659,Sheet5!$A$2:$A$1300,0)),"-"),FIND(",",IFERROR(INDEX(Sheet5!$C$2:$C$1300,MATCH($A659,Sheet5!$A$2:$A$1300,0)),"-"),1)-1),IFERROR(INDEX(Sheet5!$C$2:$C$1300,MATCH($A659,Sheet5!$A$2:$A$1300,0)),"-"))</f>
        <v>-</v>
      </c>
      <c r="D659" s="204">
        <f>IFERROR(INDEX(Lookup!$BG$9:$BG$3000,MATCH($A659,Lookup!$A$9:$A$3000,0)),0)</f>
        <v>0</v>
      </c>
      <c r="E659" s="204">
        <f>IFERROR(INDEX(Lookup!$BF$9:$BF$3000,MATCH($A659,Lookup!$A$9:$A$3000,0)),0)</f>
        <v>0</v>
      </c>
      <c r="F659" s="204">
        <f>IFERROR(INDEX(Lookup!$BE$9:$BE$3000,MATCH($A659,Lookup!$A$9:$A$3000,0)),0)</f>
        <v>0</v>
      </c>
      <c r="G659" s="205"/>
      <c r="H659" s="205"/>
      <c r="I659" s="204">
        <f>IFERROR(INDEX(Lookup!$BJ$9:$BJ$3000,MATCH($A659,Lookup!$A$9:$A$3000,0)),0)</f>
        <v>0</v>
      </c>
      <c r="J659" s="204">
        <f>IFERROR(INDEX(Lookup!$BI$9:$BI$3000,MATCH($A659,Lookup!$A$9:$A$3000,0)),0)</f>
        <v>0</v>
      </c>
      <c r="K659" s="204">
        <f>IFERROR(INDEX(Lookup!$BH$9:$BH$3000,MATCH($A659,Lookup!$A$9:$A$3000,0)),0)</f>
        <v>0</v>
      </c>
      <c r="L659" s="204">
        <f t="shared" si="28"/>
        <v>0</v>
      </c>
      <c r="O659" s="182">
        <f t="shared" si="29"/>
        <v>0</v>
      </c>
    </row>
    <row r="660" spans="1:15" hidden="1" x14ac:dyDescent="0.2">
      <c r="A660" s="182">
        <f>+'10'!A20</f>
        <v>0</v>
      </c>
      <c r="C660" s="182" t="str">
        <f>IFERROR(LEFT(IFERROR(INDEX(Sheet5!$C$2:$C$1300,MATCH($A660,Sheet5!$A$2:$A$1300,0)),"-"),FIND(",",IFERROR(INDEX(Sheet5!$C$2:$C$1300,MATCH($A660,Sheet5!$A$2:$A$1300,0)),"-"),1)-1),IFERROR(INDEX(Sheet5!$C$2:$C$1300,MATCH($A660,Sheet5!$A$2:$A$1300,0)),"-"))</f>
        <v>-</v>
      </c>
      <c r="D660" s="204">
        <f>IFERROR(INDEX(Lookup!$BG$9:$BG$3000,MATCH($A660,Lookup!$A$9:$A$3000,0)),0)</f>
        <v>0</v>
      </c>
      <c r="E660" s="204">
        <f>IFERROR(INDEX(Lookup!$BF$9:$BF$3000,MATCH($A660,Lookup!$A$9:$A$3000,0)),0)</f>
        <v>0</v>
      </c>
      <c r="F660" s="204">
        <f>IFERROR(INDEX(Lookup!$BE$9:$BE$3000,MATCH($A660,Lookup!$A$9:$A$3000,0)),0)</f>
        <v>0</v>
      </c>
      <c r="G660" s="205"/>
      <c r="H660" s="205"/>
      <c r="I660" s="204">
        <f>IFERROR(INDEX(Lookup!$BJ$9:$BJ$3000,MATCH($A660,Lookup!$A$9:$A$3000,0)),0)</f>
        <v>0</v>
      </c>
      <c r="J660" s="204">
        <f>IFERROR(INDEX(Lookup!$BI$9:$BI$3000,MATCH($A660,Lookup!$A$9:$A$3000,0)),0)</f>
        <v>0</v>
      </c>
      <c r="K660" s="204">
        <f>IFERROR(INDEX(Lookup!$BH$9:$BH$3000,MATCH($A660,Lookup!$A$9:$A$3000,0)),0)</f>
        <v>0</v>
      </c>
      <c r="L660" s="204">
        <f t="shared" si="28"/>
        <v>0</v>
      </c>
      <c r="O660" s="182">
        <f t="shared" si="29"/>
        <v>0</v>
      </c>
    </row>
    <row r="661" spans="1:15" hidden="1" x14ac:dyDescent="0.2">
      <c r="A661" s="182">
        <f>+'10'!A21</f>
        <v>0</v>
      </c>
      <c r="C661" s="182" t="str">
        <f>IFERROR(LEFT(IFERROR(INDEX(Sheet5!$C$2:$C$1300,MATCH($A661,Sheet5!$A$2:$A$1300,0)),"-"),FIND(",",IFERROR(INDEX(Sheet5!$C$2:$C$1300,MATCH($A661,Sheet5!$A$2:$A$1300,0)),"-"),1)-1),IFERROR(INDEX(Sheet5!$C$2:$C$1300,MATCH($A661,Sheet5!$A$2:$A$1300,0)),"-"))</f>
        <v>-</v>
      </c>
      <c r="D661" s="204">
        <f>IFERROR(INDEX(Lookup!$BG$9:$BG$3000,MATCH($A661,Lookup!$A$9:$A$3000,0)),0)</f>
        <v>0</v>
      </c>
      <c r="E661" s="204">
        <f>IFERROR(INDEX(Lookup!$BF$9:$BF$3000,MATCH($A661,Lookup!$A$9:$A$3000,0)),0)</f>
        <v>0</v>
      </c>
      <c r="F661" s="204">
        <f>IFERROR(INDEX(Lookup!$BE$9:$BE$3000,MATCH($A661,Lookup!$A$9:$A$3000,0)),0)</f>
        <v>0</v>
      </c>
      <c r="G661" s="205"/>
      <c r="H661" s="205"/>
      <c r="I661" s="204">
        <f>IFERROR(INDEX(Lookup!$BJ$9:$BJ$3000,MATCH($A661,Lookup!$A$9:$A$3000,0)),0)</f>
        <v>0</v>
      </c>
      <c r="J661" s="204">
        <f>IFERROR(INDEX(Lookup!$BI$9:$BI$3000,MATCH($A661,Lookup!$A$9:$A$3000,0)),0)</f>
        <v>0</v>
      </c>
      <c r="K661" s="204">
        <f>IFERROR(INDEX(Lookup!$BH$9:$BH$3000,MATCH($A661,Lookup!$A$9:$A$3000,0)),0)</f>
        <v>0</v>
      </c>
      <c r="L661" s="204">
        <f t="shared" si="28"/>
        <v>0</v>
      </c>
      <c r="O661" s="182">
        <f t="shared" si="29"/>
        <v>0</v>
      </c>
    </row>
    <row r="662" spans="1:15" hidden="1" x14ac:dyDescent="0.2">
      <c r="A662" s="182">
        <f>+'10'!A22</f>
        <v>0</v>
      </c>
      <c r="C662" s="182" t="str">
        <f>IFERROR(LEFT(IFERROR(INDEX(Sheet5!$C$2:$C$1300,MATCH($A662,Sheet5!$A$2:$A$1300,0)),"-"),FIND(",",IFERROR(INDEX(Sheet5!$C$2:$C$1300,MATCH($A662,Sheet5!$A$2:$A$1300,0)),"-"),1)-1),IFERROR(INDEX(Sheet5!$C$2:$C$1300,MATCH($A662,Sheet5!$A$2:$A$1300,0)),"-"))</f>
        <v>-</v>
      </c>
      <c r="D662" s="204">
        <f>IFERROR(INDEX(Lookup!$BG$9:$BG$3000,MATCH($A662,Lookup!$A$9:$A$3000,0)),0)</f>
        <v>0</v>
      </c>
      <c r="E662" s="204">
        <f>IFERROR(INDEX(Lookup!$BF$9:$BF$3000,MATCH($A662,Lookup!$A$9:$A$3000,0)),0)</f>
        <v>0</v>
      </c>
      <c r="F662" s="204">
        <f>IFERROR(INDEX(Lookup!$BE$9:$BE$3000,MATCH($A662,Lookup!$A$9:$A$3000,0)),0)</f>
        <v>0</v>
      </c>
      <c r="G662" s="205"/>
      <c r="H662" s="205"/>
      <c r="I662" s="204">
        <f>IFERROR(INDEX(Lookup!$BJ$9:$BJ$3000,MATCH($A662,Lookup!$A$9:$A$3000,0)),0)</f>
        <v>0</v>
      </c>
      <c r="J662" s="204">
        <f>IFERROR(INDEX(Lookup!$BI$9:$BI$3000,MATCH($A662,Lookup!$A$9:$A$3000,0)),0)</f>
        <v>0</v>
      </c>
      <c r="K662" s="204">
        <f>IFERROR(INDEX(Lookup!$BH$9:$BH$3000,MATCH($A662,Lookup!$A$9:$A$3000,0)),0)</f>
        <v>0</v>
      </c>
      <c r="L662" s="204">
        <f t="shared" si="28"/>
        <v>0</v>
      </c>
      <c r="O662" s="182">
        <f t="shared" si="29"/>
        <v>0</v>
      </c>
    </row>
    <row r="663" spans="1:15" hidden="1" x14ac:dyDescent="0.2">
      <c r="A663" s="182">
        <f>+'10'!A23</f>
        <v>0</v>
      </c>
      <c r="C663" s="182" t="str">
        <f>IFERROR(LEFT(IFERROR(INDEX(Sheet5!$C$2:$C$1300,MATCH($A663,Sheet5!$A$2:$A$1300,0)),"-"),FIND(",",IFERROR(INDEX(Sheet5!$C$2:$C$1300,MATCH($A663,Sheet5!$A$2:$A$1300,0)),"-"),1)-1),IFERROR(INDEX(Sheet5!$C$2:$C$1300,MATCH($A663,Sheet5!$A$2:$A$1300,0)),"-"))</f>
        <v>-</v>
      </c>
      <c r="D663" s="204">
        <f>IFERROR(INDEX(Lookup!$BG$9:$BG$3000,MATCH($A663,Lookup!$A$9:$A$3000,0)),0)</f>
        <v>0</v>
      </c>
      <c r="E663" s="204">
        <f>IFERROR(INDEX(Lookup!$BF$9:$BF$3000,MATCH($A663,Lookup!$A$9:$A$3000,0)),0)</f>
        <v>0</v>
      </c>
      <c r="F663" s="204">
        <f>IFERROR(INDEX(Lookup!$BE$9:$BE$3000,MATCH($A663,Lookup!$A$9:$A$3000,0)),0)</f>
        <v>0</v>
      </c>
      <c r="G663" s="205"/>
      <c r="H663" s="205"/>
      <c r="I663" s="204">
        <f>IFERROR(INDEX(Lookup!$BJ$9:$BJ$3000,MATCH($A663,Lookup!$A$9:$A$3000,0)),0)</f>
        <v>0</v>
      </c>
      <c r="J663" s="204">
        <f>IFERROR(INDEX(Lookup!$BI$9:$BI$3000,MATCH($A663,Lookup!$A$9:$A$3000,0)),0)</f>
        <v>0</v>
      </c>
      <c r="K663" s="204">
        <f>IFERROR(INDEX(Lookup!$BH$9:$BH$3000,MATCH($A663,Lookup!$A$9:$A$3000,0)),0)</f>
        <v>0</v>
      </c>
      <c r="L663" s="204">
        <f t="shared" si="28"/>
        <v>0</v>
      </c>
      <c r="O663" s="182">
        <f t="shared" si="29"/>
        <v>0</v>
      </c>
    </row>
    <row r="664" spans="1:15" hidden="1" x14ac:dyDescent="0.2">
      <c r="A664" s="182">
        <f>+'10'!A24</f>
        <v>0</v>
      </c>
      <c r="C664" s="182" t="str">
        <f>IFERROR(LEFT(IFERROR(INDEX(Sheet5!$C$2:$C$1300,MATCH($A664,Sheet5!$A$2:$A$1300,0)),"-"),FIND(",",IFERROR(INDEX(Sheet5!$C$2:$C$1300,MATCH($A664,Sheet5!$A$2:$A$1300,0)),"-"),1)-1),IFERROR(INDEX(Sheet5!$C$2:$C$1300,MATCH($A664,Sheet5!$A$2:$A$1300,0)),"-"))</f>
        <v>-</v>
      </c>
      <c r="D664" s="204">
        <f>IFERROR(INDEX(Lookup!$BG$9:$BG$3000,MATCH($A664,Lookup!$A$9:$A$3000,0)),0)</f>
        <v>0</v>
      </c>
      <c r="E664" s="204">
        <f>IFERROR(INDEX(Lookup!$BF$9:$BF$3000,MATCH($A664,Lookup!$A$9:$A$3000,0)),0)</f>
        <v>0</v>
      </c>
      <c r="F664" s="204">
        <f>IFERROR(INDEX(Lookup!$BE$9:$BE$3000,MATCH($A664,Lookup!$A$9:$A$3000,0)),0)</f>
        <v>0</v>
      </c>
      <c r="G664" s="205"/>
      <c r="H664" s="205"/>
      <c r="I664" s="204">
        <f>IFERROR(INDEX(Lookup!$BJ$9:$BJ$3000,MATCH($A664,Lookup!$A$9:$A$3000,0)),0)</f>
        <v>0</v>
      </c>
      <c r="J664" s="204">
        <f>IFERROR(INDEX(Lookup!$BI$9:$BI$3000,MATCH($A664,Lookup!$A$9:$A$3000,0)),0)</f>
        <v>0</v>
      </c>
      <c r="K664" s="204">
        <f>IFERROR(INDEX(Lookup!$BH$9:$BH$3000,MATCH($A664,Lookup!$A$9:$A$3000,0)),0)</f>
        <v>0</v>
      </c>
      <c r="L664" s="204">
        <f t="shared" si="28"/>
        <v>0</v>
      </c>
      <c r="O664" s="182">
        <f t="shared" si="29"/>
        <v>0</v>
      </c>
    </row>
    <row r="665" spans="1:15" hidden="1" x14ac:dyDescent="0.2">
      <c r="A665" s="182">
        <f>+'10'!A25</f>
        <v>0</v>
      </c>
      <c r="C665" s="182" t="str">
        <f>IFERROR(LEFT(IFERROR(INDEX(Sheet5!$C$2:$C$1300,MATCH($A665,Sheet5!$A$2:$A$1300,0)),"-"),FIND(",",IFERROR(INDEX(Sheet5!$C$2:$C$1300,MATCH($A665,Sheet5!$A$2:$A$1300,0)),"-"),1)-1),IFERROR(INDEX(Sheet5!$C$2:$C$1300,MATCH($A665,Sheet5!$A$2:$A$1300,0)),"-"))</f>
        <v>-</v>
      </c>
      <c r="D665" s="204">
        <f>IFERROR(INDEX(Lookup!$BG$9:$BG$3000,MATCH($A665,Lookup!$A$9:$A$3000,0)),0)</f>
        <v>0</v>
      </c>
      <c r="E665" s="204">
        <f>IFERROR(INDEX(Lookup!$BF$9:$BF$3000,MATCH($A665,Lookup!$A$9:$A$3000,0)),0)</f>
        <v>0</v>
      </c>
      <c r="F665" s="204">
        <f>IFERROR(INDEX(Lookup!$BE$9:$BE$3000,MATCH($A665,Lookup!$A$9:$A$3000,0)),0)</f>
        <v>0</v>
      </c>
      <c r="G665" s="205"/>
      <c r="H665" s="205"/>
      <c r="I665" s="204">
        <f>IFERROR(INDEX(Lookup!$BJ$9:$BJ$3000,MATCH($A665,Lookup!$A$9:$A$3000,0)),0)</f>
        <v>0</v>
      </c>
      <c r="J665" s="204">
        <f>IFERROR(INDEX(Lookup!$BI$9:$BI$3000,MATCH($A665,Lookup!$A$9:$A$3000,0)),0)</f>
        <v>0</v>
      </c>
      <c r="K665" s="204">
        <f>IFERROR(INDEX(Lookup!$BH$9:$BH$3000,MATCH($A665,Lookup!$A$9:$A$3000,0)),0)</f>
        <v>0</v>
      </c>
      <c r="L665" s="204">
        <f t="shared" si="28"/>
        <v>0</v>
      </c>
      <c r="O665" s="182">
        <f t="shared" si="29"/>
        <v>0</v>
      </c>
    </row>
    <row r="666" spans="1:15" hidden="1" x14ac:dyDescent="0.2">
      <c r="A666" s="182">
        <f>+'10'!A26</f>
        <v>0</v>
      </c>
      <c r="C666" s="182" t="str">
        <f>IFERROR(LEFT(IFERROR(INDEX(Sheet5!$C$2:$C$1300,MATCH($A666,Sheet5!$A$2:$A$1300,0)),"-"),FIND(",",IFERROR(INDEX(Sheet5!$C$2:$C$1300,MATCH($A666,Sheet5!$A$2:$A$1300,0)),"-"),1)-1),IFERROR(INDEX(Sheet5!$C$2:$C$1300,MATCH($A666,Sheet5!$A$2:$A$1300,0)),"-"))</f>
        <v>-</v>
      </c>
      <c r="D666" s="204">
        <f>IFERROR(INDEX(Lookup!$BG$9:$BG$3000,MATCH($A666,Lookup!$A$9:$A$3000,0)),0)</f>
        <v>0</v>
      </c>
      <c r="E666" s="204">
        <f>IFERROR(INDEX(Lookup!$BF$9:$BF$3000,MATCH($A666,Lookup!$A$9:$A$3000,0)),0)</f>
        <v>0</v>
      </c>
      <c r="F666" s="204">
        <f>IFERROR(INDEX(Lookup!$BE$9:$BE$3000,MATCH($A666,Lookup!$A$9:$A$3000,0)),0)</f>
        <v>0</v>
      </c>
      <c r="G666" s="205"/>
      <c r="H666" s="205"/>
      <c r="I666" s="204">
        <f>IFERROR(INDEX(Lookup!$BJ$9:$BJ$3000,MATCH($A666,Lookup!$A$9:$A$3000,0)),0)</f>
        <v>0</v>
      </c>
      <c r="J666" s="204">
        <f>IFERROR(INDEX(Lookup!$BI$9:$BI$3000,MATCH($A666,Lookup!$A$9:$A$3000,0)),0)</f>
        <v>0</v>
      </c>
      <c r="K666" s="204">
        <f>IFERROR(INDEX(Lookup!$BH$9:$BH$3000,MATCH($A666,Lookup!$A$9:$A$3000,0)),0)</f>
        <v>0</v>
      </c>
      <c r="L666" s="204">
        <f t="shared" si="28"/>
        <v>0</v>
      </c>
      <c r="O666" s="182">
        <f t="shared" si="29"/>
        <v>0</v>
      </c>
    </row>
    <row r="667" spans="1:15" hidden="1" x14ac:dyDescent="0.2">
      <c r="A667" s="182">
        <f>+'10'!A27</f>
        <v>0</v>
      </c>
      <c r="C667" s="182" t="str">
        <f>IFERROR(LEFT(IFERROR(INDEX(Sheet5!$C$2:$C$1300,MATCH($A667,Sheet5!$A$2:$A$1300,0)),"-"),FIND(",",IFERROR(INDEX(Sheet5!$C$2:$C$1300,MATCH($A667,Sheet5!$A$2:$A$1300,0)),"-"),1)-1),IFERROR(INDEX(Sheet5!$C$2:$C$1300,MATCH($A667,Sheet5!$A$2:$A$1300,0)),"-"))</f>
        <v>-</v>
      </c>
      <c r="D667" s="204">
        <f>IFERROR(INDEX(Lookup!$BG$9:$BG$3000,MATCH($A667,Lookup!$A$9:$A$3000,0)),0)</f>
        <v>0</v>
      </c>
      <c r="E667" s="204">
        <f>IFERROR(INDEX(Lookup!$BF$9:$BF$3000,MATCH($A667,Lookup!$A$9:$A$3000,0)),0)</f>
        <v>0</v>
      </c>
      <c r="F667" s="204">
        <f>IFERROR(INDEX(Lookup!$BE$9:$BE$3000,MATCH($A667,Lookup!$A$9:$A$3000,0)),0)</f>
        <v>0</v>
      </c>
      <c r="G667" s="205"/>
      <c r="H667" s="205"/>
      <c r="I667" s="204">
        <f>IFERROR(INDEX(Lookup!$BJ$9:$BJ$3000,MATCH($A667,Lookup!$A$9:$A$3000,0)),0)</f>
        <v>0</v>
      </c>
      <c r="J667" s="204">
        <f>IFERROR(INDEX(Lookup!$BI$9:$BI$3000,MATCH($A667,Lookup!$A$9:$A$3000,0)),0)</f>
        <v>0</v>
      </c>
      <c r="K667" s="204">
        <f>IFERROR(INDEX(Lookup!$BH$9:$BH$3000,MATCH($A667,Lookup!$A$9:$A$3000,0)),0)</f>
        <v>0</v>
      </c>
      <c r="L667" s="204">
        <f t="shared" si="28"/>
        <v>0</v>
      </c>
      <c r="O667" s="182">
        <f t="shared" si="29"/>
        <v>0</v>
      </c>
    </row>
    <row r="668" spans="1:15" hidden="1" x14ac:dyDescent="0.2">
      <c r="A668" s="182">
        <f>+'10'!A28</f>
        <v>0</v>
      </c>
      <c r="C668" s="182" t="str">
        <f>IFERROR(LEFT(IFERROR(INDEX(Sheet5!$C$2:$C$1300,MATCH($A668,Sheet5!$A$2:$A$1300,0)),"-"),FIND(",",IFERROR(INDEX(Sheet5!$C$2:$C$1300,MATCH($A668,Sheet5!$A$2:$A$1300,0)),"-"),1)-1),IFERROR(INDEX(Sheet5!$C$2:$C$1300,MATCH($A668,Sheet5!$A$2:$A$1300,0)),"-"))</f>
        <v>-</v>
      </c>
      <c r="D668" s="204">
        <f>IFERROR(INDEX(Lookup!$BG$9:$BG$3000,MATCH($A668,Lookup!$A$9:$A$3000,0)),0)</f>
        <v>0</v>
      </c>
      <c r="E668" s="204">
        <f>IFERROR(INDEX(Lookup!$BF$9:$BF$3000,MATCH($A668,Lookup!$A$9:$A$3000,0)),0)</f>
        <v>0</v>
      </c>
      <c r="F668" s="204">
        <f>IFERROR(INDEX(Lookup!$BE$9:$BE$3000,MATCH($A668,Lookup!$A$9:$A$3000,0)),0)</f>
        <v>0</v>
      </c>
      <c r="G668" s="205"/>
      <c r="H668" s="205"/>
      <c r="I668" s="204">
        <f>IFERROR(INDEX(Lookup!$BJ$9:$BJ$3000,MATCH($A668,Lookup!$A$9:$A$3000,0)),0)</f>
        <v>0</v>
      </c>
      <c r="J668" s="204">
        <f>IFERROR(INDEX(Lookup!$BI$9:$BI$3000,MATCH($A668,Lookup!$A$9:$A$3000,0)),0)</f>
        <v>0</v>
      </c>
      <c r="K668" s="204">
        <f>IFERROR(INDEX(Lookup!$BH$9:$BH$3000,MATCH($A668,Lookup!$A$9:$A$3000,0)),0)</f>
        <v>0</v>
      </c>
      <c r="L668" s="204">
        <f t="shared" si="28"/>
        <v>0</v>
      </c>
      <c r="O668" s="182">
        <f t="shared" si="29"/>
        <v>0</v>
      </c>
    </row>
    <row r="669" spans="1:15" hidden="1" x14ac:dyDescent="0.2">
      <c r="A669" s="182">
        <f>+'10'!A29</f>
        <v>0</v>
      </c>
      <c r="C669" s="182" t="str">
        <f>IFERROR(LEFT(IFERROR(INDEX(Sheet5!$C$2:$C$1300,MATCH($A669,Sheet5!$A$2:$A$1300,0)),"-"),FIND(",",IFERROR(INDEX(Sheet5!$C$2:$C$1300,MATCH($A669,Sheet5!$A$2:$A$1300,0)),"-"),1)-1),IFERROR(INDEX(Sheet5!$C$2:$C$1300,MATCH($A669,Sheet5!$A$2:$A$1300,0)),"-"))</f>
        <v>-</v>
      </c>
      <c r="D669" s="204">
        <f>IFERROR(INDEX(Lookup!$BG$9:$BG$3000,MATCH($A669,Lookup!$A$9:$A$3000,0)),0)</f>
        <v>0</v>
      </c>
      <c r="E669" s="204">
        <f>IFERROR(INDEX(Lookup!$BF$9:$BF$3000,MATCH($A669,Lookup!$A$9:$A$3000,0)),0)</f>
        <v>0</v>
      </c>
      <c r="F669" s="204">
        <f>IFERROR(INDEX(Lookup!$BE$9:$BE$3000,MATCH($A669,Lookup!$A$9:$A$3000,0)),0)</f>
        <v>0</v>
      </c>
      <c r="G669" s="205"/>
      <c r="H669" s="205"/>
      <c r="I669" s="204">
        <f>IFERROR(INDEX(Lookup!$BJ$9:$BJ$3000,MATCH($A669,Lookup!$A$9:$A$3000,0)),0)</f>
        <v>0</v>
      </c>
      <c r="J669" s="204">
        <f>IFERROR(INDEX(Lookup!$BI$9:$BI$3000,MATCH($A669,Lookup!$A$9:$A$3000,0)),0)</f>
        <v>0</v>
      </c>
      <c r="K669" s="204">
        <f>IFERROR(INDEX(Lookup!$BH$9:$BH$3000,MATCH($A669,Lookup!$A$9:$A$3000,0)),0)</f>
        <v>0</v>
      </c>
      <c r="L669" s="204">
        <f t="shared" si="28"/>
        <v>0</v>
      </c>
      <c r="O669" s="182">
        <f t="shared" si="29"/>
        <v>0</v>
      </c>
    </row>
    <row r="670" spans="1:15" hidden="1" x14ac:dyDescent="0.2">
      <c r="A670" s="182">
        <f>+'10'!A30</f>
        <v>0</v>
      </c>
      <c r="C670" s="182" t="str">
        <f>IFERROR(LEFT(IFERROR(INDEX(Sheet5!$C$2:$C$1300,MATCH($A670,Sheet5!$A$2:$A$1300,0)),"-"),FIND(",",IFERROR(INDEX(Sheet5!$C$2:$C$1300,MATCH($A670,Sheet5!$A$2:$A$1300,0)),"-"),1)-1),IFERROR(INDEX(Sheet5!$C$2:$C$1300,MATCH($A670,Sheet5!$A$2:$A$1300,0)),"-"))</f>
        <v>-</v>
      </c>
      <c r="D670" s="204">
        <f>IFERROR(INDEX(Lookup!$BG$9:$BG$3000,MATCH($A670,Lookup!$A$9:$A$3000,0)),0)</f>
        <v>0</v>
      </c>
      <c r="E670" s="204">
        <f>IFERROR(INDEX(Lookup!$BF$9:$BF$3000,MATCH($A670,Lookup!$A$9:$A$3000,0)),0)</f>
        <v>0</v>
      </c>
      <c r="F670" s="204">
        <f>IFERROR(INDEX(Lookup!$BE$9:$BE$3000,MATCH($A670,Lookup!$A$9:$A$3000,0)),0)</f>
        <v>0</v>
      </c>
      <c r="G670" s="205"/>
      <c r="H670" s="205"/>
      <c r="I670" s="204">
        <f>IFERROR(INDEX(Lookup!$BJ$9:$BJ$3000,MATCH($A670,Lookup!$A$9:$A$3000,0)),0)</f>
        <v>0</v>
      </c>
      <c r="J670" s="204">
        <f>IFERROR(INDEX(Lookup!$BI$9:$BI$3000,MATCH($A670,Lookup!$A$9:$A$3000,0)),0)</f>
        <v>0</v>
      </c>
      <c r="K670" s="204">
        <f>IFERROR(INDEX(Lookup!$BH$9:$BH$3000,MATCH($A670,Lookup!$A$9:$A$3000,0)),0)</f>
        <v>0</v>
      </c>
      <c r="L670" s="204">
        <f t="shared" si="28"/>
        <v>0</v>
      </c>
      <c r="O670" s="182">
        <f t="shared" si="29"/>
        <v>0</v>
      </c>
    </row>
    <row r="671" spans="1:15" hidden="1" x14ac:dyDescent="0.2">
      <c r="A671" s="182">
        <f>+'10'!A31</f>
        <v>0</v>
      </c>
      <c r="C671" s="182" t="str">
        <f>IFERROR(LEFT(IFERROR(INDEX(Sheet5!$C$2:$C$1300,MATCH($A671,Sheet5!$A$2:$A$1300,0)),"-"),FIND(",",IFERROR(INDEX(Sheet5!$C$2:$C$1300,MATCH($A671,Sheet5!$A$2:$A$1300,0)),"-"),1)-1),IFERROR(INDEX(Sheet5!$C$2:$C$1300,MATCH($A671,Sheet5!$A$2:$A$1300,0)),"-"))</f>
        <v>-</v>
      </c>
      <c r="D671" s="204">
        <f>IFERROR(INDEX(Lookup!$BG$9:$BG$3000,MATCH($A671,Lookup!$A$9:$A$3000,0)),0)</f>
        <v>0</v>
      </c>
      <c r="E671" s="204">
        <f>IFERROR(INDEX(Lookup!$BF$9:$BF$3000,MATCH($A671,Lookup!$A$9:$A$3000,0)),0)</f>
        <v>0</v>
      </c>
      <c r="F671" s="204">
        <f>IFERROR(INDEX(Lookup!$BE$9:$BE$3000,MATCH($A671,Lookup!$A$9:$A$3000,0)),0)</f>
        <v>0</v>
      </c>
      <c r="G671" s="205"/>
      <c r="H671" s="205"/>
      <c r="I671" s="204">
        <f>IFERROR(INDEX(Lookup!$BJ$9:$BJ$3000,MATCH($A671,Lookup!$A$9:$A$3000,0)),0)</f>
        <v>0</v>
      </c>
      <c r="J671" s="204">
        <f>IFERROR(INDEX(Lookup!$BI$9:$BI$3000,MATCH($A671,Lookup!$A$9:$A$3000,0)),0)</f>
        <v>0</v>
      </c>
      <c r="K671" s="204">
        <f>IFERROR(INDEX(Lookup!$BH$9:$BH$3000,MATCH($A671,Lookup!$A$9:$A$3000,0)),0)</f>
        <v>0</v>
      </c>
      <c r="L671" s="204">
        <f t="shared" si="28"/>
        <v>0</v>
      </c>
      <c r="O671" s="182">
        <f t="shared" si="29"/>
        <v>0</v>
      </c>
    </row>
    <row r="672" spans="1:15" hidden="1" x14ac:dyDescent="0.2">
      <c r="A672" s="182">
        <f>+'10'!A32</f>
        <v>0</v>
      </c>
      <c r="C672" s="182" t="str">
        <f>IFERROR(LEFT(IFERROR(INDEX(Sheet5!$C$2:$C$1300,MATCH($A672,Sheet5!$A$2:$A$1300,0)),"-"),FIND(",",IFERROR(INDEX(Sheet5!$C$2:$C$1300,MATCH($A672,Sheet5!$A$2:$A$1300,0)),"-"),1)-1),IFERROR(INDEX(Sheet5!$C$2:$C$1300,MATCH($A672,Sheet5!$A$2:$A$1300,0)),"-"))</f>
        <v>-</v>
      </c>
      <c r="D672" s="204">
        <f>IFERROR(INDEX(Lookup!$BG$9:$BG$3000,MATCH($A672,Lookup!$A$9:$A$3000,0)),0)</f>
        <v>0</v>
      </c>
      <c r="E672" s="204">
        <f>IFERROR(INDEX(Lookup!$BF$9:$BF$3000,MATCH($A672,Lookup!$A$9:$A$3000,0)),0)</f>
        <v>0</v>
      </c>
      <c r="F672" s="204">
        <f>IFERROR(INDEX(Lookup!$BE$9:$BE$3000,MATCH($A672,Lookup!$A$9:$A$3000,0)),0)</f>
        <v>0</v>
      </c>
      <c r="G672" s="205"/>
      <c r="H672" s="205"/>
      <c r="I672" s="204">
        <f>IFERROR(INDEX(Lookup!$BJ$9:$BJ$3000,MATCH($A672,Lookup!$A$9:$A$3000,0)),0)</f>
        <v>0</v>
      </c>
      <c r="J672" s="204">
        <f>IFERROR(INDEX(Lookup!$BI$9:$BI$3000,MATCH($A672,Lookup!$A$9:$A$3000,0)),0)</f>
        <v>0</v>
      </c>
      <c r="K672" s="204">
        <f>IFERROR(INDEX(Lookup!$BH$9:$BH$3000,MATCH($A672,Lookup!$A$9:$A$3000,0)),0)</f>
        <v>0</v>
      </c>
      <c r="L672" s="204">
        <f t="shared" si="28"/>
        <v>0</v>
      </c>
      <c r="O672" s="182">
        <f t="shared" si="29"/>
        <v>0</v>
      </c>
    </row>
    <row r="673" spans="1:15" hidden="1" x14ac:dyDescent="0.2">
      <c r="A673" s="182">
        <f>+'10'!A33</f>
        <v>0</v>
      </c>
      <c r="C673" s="182" t="str">
        <f>IFERROR(LEFT(IFERROR(INDEX(Sheet5!$C$2:$C$1300,MATCH($A673,Sheet5!$A$2:$A$1300,0)),"-"),FIND(",",IFERROR(INDEX(Sheet5!$C$2:$C$1300,MATCH($A673,Sheet5!$A$2:$A$1300,0)),"-"),1)-1),IFERROR(INDEX(Sheet5!$C$2:$C$1300,MATCH($A673,Sheet5!$A$2:$A$1300,0)),"-"))</f>
        <v>-</v>
      </c>
      <c r="D673" s="204">
        <f>IFERROR(INDEX(Lookup!$BG$9:$BG$3000,MATCH($A673,Lookup!$A$9:$A$3000,0)),0)</f>
        <v>0</v>
      </c>
      <c r="E673" s="204">
        <f>IFERROR(INDEX(Lookup!$BF$9:$BF$3000,MATCH($A673,Lookup!$A$9:$A$3000,0)),0)</f>
        <v>0</v>
      </c>
      <c r="F673" s="204">
        <f>IFERROR(INDEX(Lookup!$BE$9:$BE$3000,MATCH($A673,Lookup!$A$9:$A$3000,0)),0)</f>
        <v>0</v>
      </c>
      <c r="G673" s="205"/>
      <c r="H673" s="205"/>
      <c r="I673" s="204">
        <f>IFERROR(INDEX(Lookup!$BJ$9:$BJ$3000,MATCH($A673,Lookup!$A$9:$A$3000,0)),0)</f>
        <v>0</v>
      </c>
      <c r="J673" s="204">
        <f>IFERROR(INDEX(Lookup!$BI$9:$BI$3000,MATCH($A673,Lookup!$A$9:$A$3000,0)),0)</f>
        <v>0</v>
      </c>
      <c r="K673" s="204">
        <f>IFERROR(INDEX(Lookup!$BH$9:$BH$3000,MATCH($A673,Lookup!$A$9:$A$3000,0)),0)</f>
        <v>0</v>
      </c>
      <c r="L673" s="204">
        <f t="shared" si="28"/>
        <v>0</v>
      </c>
      <c r="O673" s="182">
        <f t="shared" si="29"/>
        <v>0</v>
      </c>
    </row>
    <row r="674" spans="1:15" hidden="1" x14ac:dyDescent="0.2">
      <c r="A674" s="182">
        <f>+'10'!A34</f>
        <v>0</v>
      </c>
      <c r="C674" s="182" t="str">
        <f>IFERROR(LEFT(IFERROR(INDEX(Sheet5!$C$2:$C$1300,MATCH($A674,Sheet5!$A$2:$A$1300,0)),"-"),FIND(",",IFERROR(INDEX(Sheet5!$C$2:$C$1300,MATCH($A674,Sheet5!$A$2:$A$1300,0)),"-"),1)-1),IFERROR(INDEX(Sheet5!$C$2:$C$1300,MATCH($A674,Sheet5!$A$2:$A$1300,0)),"-"))</f>
        <v>-</v>
      </c>
      <c r="D674" s="204">
        <f>IFERROR(INDEX(Lookup!$BG$9:$BG$3000,MATCH($A674,Lookup!$A$9:$A$3000,0)),0)</f>
        <v>0</v>
      </c>
      <c r="E674" s="204">
        <f>IFERROR(INDEX(Lookup!$BF$9:$BF$3000,MATCH($A674,Lookup!$A$9:$A$3000,0)),0)</f>
        <v>0</v>
      </c>
      <c r="F674" s="204">
        <f>IFERROR(INDEX(Lookup!$BE$9:$BE$3000,MATCH($A674,Lookup!$A$9:$A$3000,0)),0)</f>
        <v>0</v>
      </c>
      <c r="G674" s="205"/>
      <c r="H674" s="205"/>
      <c r="I674" s="204">
        <f>IFERROR(INDEX(Lookup!$BJ$9:$BJ$3000,MATCH($A674,Lookup!$A$9:$A$3000,0)),0)</f>
        <v>0</v>
      </c>
      <c r="J674" s="204">
        <f>IFERROR(INDEX(Lookup!$BI$9:$BI$3000,MATCH($A674,Lookup!$A$9:$A$3000,0)),0)</f>
        <v>0</v>
      </c>
      <c r="K674" s="204">
        <f>IFERROR(INDEX(Lookup!$BH$9:$BH$3000,MATCH($A674,Lookup!$A$9:$A$3000,0)),0)</f>
        <v>0</v>
      </c>
      <c r="L674" s="204">
        <f t="shared" si="28"/>
        <v>0</v>
      </c>
      <c r="O674" s="182">
        <f t="shared" ref="O674:O703" si="30">+IF(A674&gt;0,1,0)</f>
        <v>0</v>
      </c>
    </row>
    <row r="675" spans="1:15" hidden="1" x14ac:dyDescent="0.2">
      <c r="A675" s="182">
        <f>+'10'!A35</f>
        <v>0</v>
      </c>
      <c r="C675" s="182" t="str">
        <f>IFERROR(LEFT(IFERROR(INDEX(Sheet5!$C$2:$C$1300,MATCH($A675,Sheet5!$A$2:$A$1300,0)),"-"),FIND(",",IFERROR(INDEX(Sheet5!$C$2:$C$1300,MATCH($A675,Sheet5!$A$2:$A$1300,0)),"-"),1)-1),IFERROR(INDEX(Sheet5!$C$2:$C$1300,MATCH($A675,Sheet5!$A$2:$A$1300,0)),"-"))</f>
        <v>-</v>
      </c>
      <c r="D675" s="204">
        <f>IFERROR(INDEX(Lookup!$BG$9:$BG$3000,MATCH($A675,Lookup!$A$9:$A$3000,0)),0)</f>
        <v>0</v>
      </c>
      <c r="E675" s="204">
        <f>IFERROR(INDEX(Lookup!$BF$9:$BF$3000,MATCH($A675,Lookup!$A$9:$A$3000,0)),0)</f>
        <v>0</v>
      </c>
      <c r="F675" s="204">
        <f>IFERROR(INDEX(Lookup!$BE$9:$BE$3000,MATCH($A675,Lookup!$A$9:$A$3000,0)),0)</f>
        <v>0</v>
      </c>
      <c r="G675" s="205"/>
      <c r="H675" s="205"/>
      <c r="I675" s="204">
        <f>IFERROR(INDEX(Lookup!$BJ$9:$BJ$3000,MATCH($A675,Lookup!$A$9:$A$3000,0)),0)</f>
        <v>0</v>
      </c>
      <c r="J675" s="204">
        <f>IFERROR(INDEX(Lookup!$BI$9:$BI$3000,MATCH($A675,Lookup!$A$9:$A$3000,0)),0)</f>
        <v>0</v>
      </c>
      <c r="K675" s="204">
        <f>IFERROR(INDEX(Lookup!$BH$9:$BH$3000,MATCH($A675,Lookup!$A$9:$A$3000,0)),0)</f>
        <v>0</v>
      </c>
      <c r="L675" s="204">
        <f t="shared" si="28"/>
        <v>0</v>
      </c>
      <c r="O675" s="182">
        <f t="shared" si="30"/>
        <v>0</v>
      </c>
    </row>
    <row r="676" spans="1:15" hidden="1" x14ac:dyDescent="0.2">
      <c r="A676" s="182">
        <f>+'10'!A36</f>
        <v>0</v>
      </c>
      <c r="C676" s="182" t="str">
        <f>IFERROR(LEFT(IFERROR(INDEX(Sheet5!$C$2:$C$1300,MATCH($A676,Sheet5!$A$2:$A$1300,0)),"-"),FIND(",",IFERROR(INDEX(Sheet5!$C$2:$C$1300,MATCH($A676,Sheet5!$A$2:$A$1300,0)),"-"),1)-1),IFERROR(INDEX(Sheet5!$C$2:$C$1300,MATCH($A676,Sheet5!$A$2:$A$1300,0)),"-"))</f>
        <v>-</v>
      </c>
      <c r="D676" s="204">
        <f>IFERROR(INDEX(Lookup!$BG$9:$BG$3000,MATCH($A676,Lookup!$A$9:$A$3000,0)),0)</f>
        <v>0</v>
      </c>
      <c r="E676" s="204">
        <f>IFERROR(INDEX(Lookup!$BF$9:$BF$3000,MATCH($A676,Lookup!$A$9:$A$3000,0)),0)</f>
        <v>0</v>
      </c>
      <c r="F676" s="204">
        <f>IFERROR(INDEX(Lookup!$BE$9:$BE$3000,MATCH($A676,Lookup!$A$9:$A$3000,0)),0)</f>
        <v>0</v>
      </c>
      <c r="G676" s="205"/>
      <c r="H676" s="205"/>
      <c r="I676" s="204">
        <f>IFERROR(INDEX(Lookup!$BJ$9:$BJ$3000,MATCH($A676,Lookup!$A$9:$A$3000,0)),0)</f>
        <v>0</v>
      </c>
      <c r="J676" s="204">
        <f>IFERROR(INDEX(Lookup!$BI$9:$BI$3000,MATCH($A676,Lookup!$A$9:$A$3000,0)),0)</f>
        <v>0</v>
      </c>
      <c r="K676" s="204">
        <f>IFERROR(INDEX(Lookup!$BH$9:$BH$3000,MATCH($A676,Lookup!$A$9:$A$3000,0)),0)</f>
        <v>0</v>
      </c>
      <c r="L676" s="204">
        <f t="shared" si="28"/>
        <v>0</v>
      </c>
      <c r="O676" s="182">
        <f t="shared" si="30"/>
        <v>0</v>
      </c>
    </row>
    <row r="677" spans="1:15" hidden="1" x14ac:dyDescent="0.2">
      <c r="A677" s="182">
        <f>+'10'!A37</f>
        <v>0</v>
      </c>
      <c r="C677" s="182" t="str">
        <f>IFERROR(LEFT(IFERROR(INDEX(Sheet5!$C$2:$C$1300,MATCH($A677,Sheet5!$A$2:$A$1300,0)),"-"),FIND(",",IFERROR(INDEX(Sheet5!$C$2:$C$1300,MATCH($A677,Sheet5!$A$2:$A$1300,0)),"-"),1)-1),IFERROR(INDEX(Sheet5!$C$2:$C$1300,MATCH($A677,Sheet5!$A$2:$A$1300,0)),"-"))</f>
        <v>-</v>
      </c>
      <c r="D677" s="204">
        <f>IFERROR(INDEX(Lookup!$BG$9:$BG$3000,MATCH($A677,Lookup!$A$9:$A$3000,0)),0)</f>
        <v>0</v>
      </c>
      <c r="E677" s="204">
        <f>IFERROR(INDEX(Lookup!$BF$9:$BF$3000,MATCH($A677,Lookup!$A$9:$A$3000,0)),0)</f>
        <v>0</v>
      </c>
      <c r="F677" s="204">
        <f>IFERROR(INDEX(Lookup!$BE$9:$BE$3000,MATCH($A677,Lookup!$A$9:$A$3000,0)),0)</f>
        <v>0</v>
      </c>
      <c r="G677" s="205"/>
      <c r="H677" s="205"/>
      <c r="I677" s="204">
        <f>IFERROR(INDEX(Lookup!$BJ$9:$BJ$3000,MATCH($A677,Lookup!$A$9:$A$3000,0)),0)</f>
        <v>0</v>
      </c>
      <c r="J677" s="204">
        <f>IFERROR(INDEX(Lookup!$BI$9:$BI$3000,MATCH($A677,Lookup!$A$9:$A$3000,0)),0)</f>
        <v>0</v>
      </c>
      <c r="K677" s="204">
        <f>IFERROR(INDEX(Lookup!$BH$9:$BH$3000,MATCH($A677,Lookup!$A$9:$A$3000,0)),0)</f>
        <v>0</v>
      </c>
      <c r="L677" s="204">
        <f t="shared" si="28"/>
        <v>0</v>
      </c>
      <c r="O677" s="182">
        <f t="shared" si="30"/>
        <v>0</v>
      </c>
    </row>
    <row r="678" spans="1:15" hidden="1" x14ac:dyDescent="0.2">
      <c r="A678" s="182">
        <f>+'10'!A38</f>
        <v>0</v>
      </c>
      <c r="C678" s="182" t="str">
        <f>IFERROR(LEFT(IFERROR(INDEX(Sheet5!$C$2:$C$1300,MATCH($A678,Sheet5!$A$2:$A$1300,0)),"-"),FIND(",",IFERROR(INDEX(Sheet5!$C$2:$C$1300,MATCH($A678,Sheet5!$A$2:$A$1300,0)),"-"),1)-1),IFERROR(INDEX(Sheet5!$C$2:$C$1300,MATCH($A678,Sheet5!$A$2:$A$1300,0)),"-"))</f>
        <v>-</v>
      </c>
      <c r="D678" s="204">
        <f>IFERROR(INDEX(Lookup!$BG$9:$BG$3000,MATCH($A678,Lookup!$A$9:$A$3000,0)),0)</f>
        <v>0</v>
      </c>
      <c r="E678" s="204">
        <f>IFERROR(INDEX(Lookup!$BF$9:$BF$3000,MATCH($A678,Lookup!$A$9:$A$3000,0)),0)</f>
        <v>0</v>
      </c>
      <c r="F678" s="204">
        <f>IFERROR(INDEX(Lookup!$BE$9:$BE$3000,MATCH($A678,Lookup!$A$9:$A$3000,0)),0)</f>
        <v>0</v>
      </c>
      <c r="G678" s="205"/>
      <c r="H678" s="205"/>
      <c r="I678" s="204">
        <f>IFERROR(INDEX(Lookup!$BJ$9:$BJ$3000,MATCH($A678,Lookup!$A$9:$A$3000,0)),0)</f>
        <v>0</v>
      </c>
      <c r="J678" s="204">
        <f>IFERROR(INDEX(Lookup!$BI$9:$BI$3000,MATCH($A678,Lookup!$A$9:$A$3000,0)),0)</f>
        <v>0</v>
      </c>
      <c r="K678" s="204">
        <f>IFERROR(INDEX(Lookup!$BH$9:$BH$3000,MATCH($A678,Lookup!$A$9:$A$3000,0)),0)</f>
        <v>0</v>
      </c>
      <c r="L678" s="204">
        <f t="shared" si="28"/>
        <v>0</v>
      </c>
      <c r="O678" s="182">
        <f t="shared" si="30"/>
        <v>0</v>
      </c>
    </row>
    <row r="679" spans="1:15" hidden="1" x14ac:dyDescent="0.2">
      <c r="A679" s="182">
        <f>+'10'!A39</f>
        <v>0</v>
      </c>
      <c r="C679" s="182" t="str">
        <f>IFERROR(LEFT(IFERROR(INDEX(Sheet5!$C$2:$C$1300,MATCH($A679,Sheet5!$A$2:$A$1300,0)),"-"),FIND(",",IFERROR(INDEX(Sheet5!$C$2:$C$1300,MATCH($A679,Sheet5!$A$2:$A$1300,0)),"-"),1)-1),IFERROR(INDEX(Sheet5!$C$2:$C$1300,MATCH($A679,Sheet5!$A$2:$A$1300,0)),"-"))</f>
        <v>-</v>
      </c>
      <c r="D679" s="204">
        <f>IFERROR(INDEX(Lookup!$BG$9:$BG$3000,MATCH($A679,Lookup!$A$9:$A$3000,0)),0)</f>
        <v>0</v>
      </c>
      <c r="E679" s="204">
        <f>IFERROR(INDEX(Lookup!$BF$9:$BF$3000,MATCH($A679,Lookup!$A$9:$A$3000,0)),0)</f>
        <v>0</v>
      </c>
      <c r="F679" s="204">
        <f>IFERROR(INDEX(Lookup!$BE$9:$BE$3000,MATCH($A679,Lookup!$A$9:$A$3000,0)),0)</f>
        <v>0</v>
      </c>
      <c r="G679" s="205"/>
      <c r="H679" s="205"/>
      <c r="I679" s="204">
        <f>IFERROR(INDEX(Lookup!$BJ$9:$BJ$3000,MATCH($A679,Lookup!$A$9:$A$3000,0)),0)</f>
        <v>0</v>
      </c>
      <c r="J679" s="204">
        <f>IFERROR(INDEX(Lookup!$BI$9:$BI$3000,MATCH($A679,Lookup!$A$9:$A$3000,0)),0)</f>
        <v>0</v>
      </c>
      <c r="K679" s="204">
        <f>IFERROR(INDEX(Lookup!$BH$9:$BH$3000,MATCH($A679,Lookup!$A$9:$A$3000,0)),0)</f>
        <v>0</v>
      </c>
      <c r="L679" s="204">
        <f t="shared" si="28"/>
        <v>0</v>
      </c>
      <c r="O679" s="182">
        <f t="shared" si="30"/>
        <v>0</v>
      </c>
    </row>
    <row r="680" spans="1:15" hidden="1" x14ac:dyDescent="0.2">
      <c r="A680" s="182">
        <f>+'10'!A40</f>
        <v>0</v>
      </c>
      <c r="C680" s="182" t="str">
        <f>IFERROR(LEFT(IFERROR(INDEX(Sheet5!$C$2:$C$1300,MATCH($A680,Sheet5!$A$2:$A$1300,0)),"-"),FIND(",",IFERROR(INDEX(Sheet5!$C$2:$C$1300,MATCH($A680,Sheet5!$A$2:$A$1300,0)),"-"),1)-1),IFERROR(INDEX(Sheet5!$C$2:$C$1300,MATCH($A680,Sheet5!$A$2:$A$1300,0)),"-"))</f>
        <v>-</v>
      </c>
      <c r="D680" s="204">
        <f>IFERROR(INDEX(Lookup!$BG$9:$BG$3000,MATCH($A680,Lookup!$A$9:$A$3000,0)),0)</f>
        <v>0</v>
      </c>
      <c r="E680" s="204">
        <f>IFERROR(INDEX(Lookup!$BF$9:$BF$3000,MATCH($A680,Lookup!$A$9:$A$3000,0)),0)</f>
        <v>0</v>
      </c>
      <c r="F680" s="204">
        <f>IFERROR(INDEX(Lookup!$BE$9:$BE$3000,MATCH($A680,Lookup!$A$9:$A$3000,0)),0)</f>
        <v>0</v>
      </c>
      <c r="G680" s="205"/>
      <c r="H680" s="205"/>
      <c r="I680" s="204">
        <f>IFERROR(INDEX(Lookup!$BJ$9:$BJ$3000,MATCH($A680,Lookup!$A$9:$A$3000,0)),0)</f>
        <v>0</v>
      </c>
      <c r="J680" s="204">
        <f>IFERROR(INDEX(Lookup!$BI$9:$BI$3000,MATCH($A680,Lookup!$A$9:$A$3000,0)),0)</f>
        <v>0</v>
      </c>
      <c r="K680" s="204">
        <f>IFERROR(INDEX(Lookup!$BH$9:$BH$3000,MATCH($A680,Lookup!$A$9:$A$3000,0)),0)</f>
        <v>0</v>
      </c>
      <c r="L680" s="204">
        <f t="shared" si="28"/>
        <v>0</v>
      </c>
      <c r="O680" s="182">
        <f t="shared" si="30"/>
        <v>0</v>
      </c>
    </row>
    <row r="681" spans="1:15" hidden="1" x14ac:dyDescent="0.2">
      <c r="A681" s="182">
        <f>+'10'!A41</f>
        <v>0</v>
      </c>
      <c r="C681" s="182" t="str">
        <f>IFERROR(LEFT(IFERROR(INDEX(Sheet5!$C$2:$C$1300,MATCH($A681,Sheet5!$A$2:$A$1300,0)),"-"),FIND(",",IFERROR(INDEX(Sheet5!$C$2:$C$1300,MATCH($A681,Sheet5!$A$2:$A$1300,0)),"-"),1)-1),IFERROR(INDEX(Sheet5!$C$2:$C$1300,MATCH($A681,Sheet5!$A$2:$A$1300,0)),"-"))</f>
        <v>-</v>
      </c>
      <c r="D681" s="204">
        <f>IFERROR(INDEX(Lookup!$BG$9:$BG$3000,MATCH($A681,Lookup!$A$9:$A$3000,0)),0)</f>
        <v>0</v>
      </c>
      <c r="E681" s="204">
        <f>IFERROR(INDEX(Lookup!$BF$9:$BF$3000,MATCH($A681,Lookup!$A$9:$A$3000,0)),0)</f>
        <v>0</v>
      </c>
      <c r="F681" s="204">
        <f>IFERROR(INDEX(Lookup!$BE$9:$BE$3000,MATCH($A681,Lookup!$A$9:$A$3000,0)),0)</f>
        <v>0</v>
      </c>
      <c r="G681" s="205"/>
      <c r="H681" s="205"/>
      <c r="I681" s="204">
        <f>IFERROR(INDEX(Lookup!$BJ$9:$BJ$3000,MATCH($A681,Lookup!$A$9:$A$3000,0)),0)</f>
        <v>0</v>
      </c>
      <c r="J681" s="204">
        <f>IFERROR(INDEX(Lookup!$BI$9:$BI$3000,MATCH($A681,Lookup!$A$9:$A$3000,0)),0)</f>
        <v>0</v>
      </c>
      <c r="K681" s="204">
        <f>IFERROR(INDEX(Lookup!$BH$9:$BH$3000,MATCH($A681,Lookup!$A$9:$A$3000,0)),0)</f>
        <v>0</v>
      </c>
      <c r="L681" s="204">
        <f t="shared" si="28"/>
        <v>0</v>
      </c>
      <c r="O681" s="182">
        <f t="shared" si="30"/>
        <v>0</v>
      </c>
    </row>
    <row r="682" spans="1:15" hidden="1" x14ac:dyDescent="0.2">
      <c r="A682" s="182">
        <f>+'10'!A42</f>
        <v>0</v>
      </c>
      <c r="C682" s="182" t="str">
        <f>IFERROR(LEFT(IFERROR(INDEX(Sheet5!$C$2:$C$1300,MATCH($A682,Sheet5!$A$2:$A$1300,0)),"-"),FIND(",",IFERROR(INDEX(Sheet5!$C$2:$C$1300,MATCH($A682,Sheet5!$A$2:$A$1300,0)),"-"),1)-1),IFERROR(INDEX(Sheet5!$C$2:$C$1300,MATCH($A682,Sheet5!$A$2:$A$1300,0)),"-"))</f>
        <v>-</v>
      </c>
      <c r="D682" s="204">
        <f>IFERROR(INDEX(Lookup!$BG$9:$BG$3000,MATCH($A682,Lookup!$A$9:$A$3000,0)),0)</f>
        <v>0</v>
      </c>
      <c r="E682" s="204">
        <f>IFERROR(INDEX(Lookup!$BF$9:$BF$3000,MATCH($A682,Lookup!$A$9:$A$3000,0)),0)</f>
        <v>0</v>
      </c>
      <c r="F682" s="204">
        <f>IFERROR(INDEX(Lookup!$BE$9:$BE$3000,MATCH($A682,Lookup!$A$9:$A$3000,0)),0)</f>
        <v>0</v>
      </c>
      <c r="G682" s="205"/>
      <c r="H682" s="205"/>
      <c r="I682" s="204">
        <f>IFERROR(INDEX(Lookup!$BJ$9:$BJ$3000,MATCH($A682,Lookup!$A$9:$A$3000,0)),0)</f>
        <v>0</v>
      </c>
      <c r="J682" s="204">
        <f>IFERROR(INDEX(Lookup!$BI$9:$BI$3000,MATCH($A682,Lookup!$A$9:$A$3000,0)),0)</f>
        <v>0</v>
      </c>
      <c r="K682" s="204">
        <f>IFERROR(INDEX(Lookup!$BH$9:$BH$3000,MATCH($A682,Lookup!$A$9:$A$3000,0)),0)</f>
        <v>0</v>
      </c>
      <c r="L682" s="204">
        <f t="shared" si="28"/>
        <v>0</v>
      </c>
      <c r="O682" s="182">
        <f t="shared" si="30"/>
        <v>0</v>
      </c>
    </row>
    <row r="683" spans="1:15" hidden="1" x14ac:dyDescent="0.2">
      <c r="A683" s="182">
        <f>+'10'!A43</f>
        <v>0</v>
      </c>
      <c r="C683" s="182" t="str">
        <f>IFERROR(LEFT(IFERROR(INDEX(Sheet5!$C$2:$C$1300,MATCH($A683,Sheet5!$A$2:$A$1300,0)),"-"),FIND(",",IFERROR(INDEX(Sheet5!$C$2:$C$1300,MATCH($A683,Sheet5!$A$2:$A$1300,0)),"-"),1)-1),IFERROR(INDEX(Sheet5!$C$2:$C$1300,MATCH($A683,Sheet5!$A$2:$A$1300,0)),"-"))</f>
        <v>-</v>
      </c>
      <c r="D683" s="204">
        <f>IFERROR(INDEX(Lookup!$BG$9:$BG$3000,MATCH($A683,Lookup!$A$9:$A$3000,0)),0)</f>
        <v>0</v>
      </c>
      <c r="E683" s="204">
        <f>IFERROR(INDEX(Lookup!$BF$9:$BF$3000,MATCH($A683,Lookup!$A$9:$A$3000,0)),0)</f>
        <v>0</v>
      </c>
      <c r="F683" s="204">
        <f>IFERROR(INDEX(Lookup!$BE$9:$BE$3000,MATCH($A683,Lookup!$A$9:$A$3000,0)),0)</f>
        <v>0</v>
      </c>
      <c r="G683" s="205"/>
      <c r="H683" s="205"/>
      <c r="I683" s="204">
        <f>IFERROR(INDEX(Lookup!$BJ$9:$BJ$3000,MATCH($A683,Lookup!$A$9:$A$3000,0)),0)</f>
        <v>0</v>
      </c>
      <c r="J683" s="204">
        <f>IFERROR(INDEX(Lookup!$BI$9:$BI$3000,MATCH($A683,Lookup!$A$9:$A$3000,0)),0)</f>
        <v>0</v>
      </c>
      <c r="K683" s="204">
        <f>IFERROR(INDEX(Lookup!$BH$9:$BH$3000,MATCH($A683,Lookup!$A$9:$A$3000,0)),0)</f>
        <v>0</v>
      </c>
      <c r="L683" s="204">
        <f t="shared" si="28"/>
        <v>0</v>
      </c>
      <c r="O683" s="182">
        <f t="shared" si="30"/>
        <v>0</v>
      </c>
    </row>
    <row r="684" spans="1:15" hidden="1" x14ac:dyDescent="0.2">
      <c r="A684" s="182">
        <f>+'10'!A44</f>
        <v>0</v>
      </c>
      <c r="C684" s="182" t="str">
        <f>IFERROR(LEFT(IFERROR(INDEX(Sheet5!$C$2:$C$1300,MATCH($A684,Sheet5!$A$2:$A$1300,0)),"-"),FIND(",",IFERROR(INDEX(Sheet5!$C$2:$C$1300,MATCH($A684,Sheet5!$A$2:$A$1300,0)),"-"),1)-1),IFERROR(INDEX(Sheet5!$C$2:$C$1300,MATCH($A684,Sheet5!$A$2:$A$1300,0)),"-"))</f>
        <v>-</v>
      </c>
      <c r="D684" s="204">
        <f>IFERROR(INDEX(Lookup!$BG$9:$BG$3000,MATCH($A684,Lookup!$A$9:$A$3000,0)),0)</f>
        <v>0</v>
      </c>
      <c r="E684" s="204">
        <f>IFERROR(INDEX(Lookup!$BF$9:$BF$3000,MATCH($A684,Lookup!$A$9:$A$3000,0)),0)</f>
        <v>0</v>
      </c>
      <c r="F684" s="204">
        <f>IFERROR(INDEX(Lookup!$BE$9:$BE$3000,MATCH($A684,Lookup!$A$9:$A$3000,0)),0)</f>
        <v>0</v>
      </c>
      <c r="G684" s="205"/>
      <c r="H684" s="205"/>
      <c r="I684" s="204">
        <f>IFERROR(INDEX(Lookup!$BJ$9:$BJ$3000,MATCH($A684,Lookup!$A$9:$A$3000,0)),0)</f>
        <v>0</v>
      </c>
      <c r="J684" s="204">
        <f>IFERROR(INDEX(Lookup!$BI$9:$BI$3000,MATCH($A684,Lookup!$A$9:$A$3000,0)),0)</f>
        <v>0</v>
      </c>
      <c r="K684" s="204">
        <f>IFERROR(INDEX(Lookup!$BH$9:$BH$3000,MATCH($A684,Lookup!$A$9:$A$3000,0)),0)</f>
        <v>0</v>
      </c>
      <c r="L684" s="204">
        <f t="shared" si="28"/>
        <v>0</v>
      </c>
      <c r="O684" s="182">
        <f t="shared" si="30"/>
        <v>0</v>
      </c>
    </row>
    <row r="685" spans="1:15" hidden="1" x14ac:dyDescent="0.2">
      <c r="A685" s="182">
        <f>+'10'!A45</f>
        <v>0</v>
      </c>
      <c r="C685" s="182" t="str">
        <f>IFERROR(LEFT(IFERROR(INDEX(Sheet5!$C$2:$C$1300,MATCH($A685,Sheet5!$A$2:$A$1300,0)),"-"),FIND(",",IFERROR(INDEX(Sheet5!$C$2:$C$1300,MATCH($A685,Sheet5!$A$2:$A$1300,0)),"-"),1)-1),IFERROR(INDEX(Sheet5!$C$2:$C$1300,MATCH($A685,Sheet5!$A$2:$A$1300,0)),"-"))</f>
        <v>-</v>
      </c>
      <c r="D685" s="204">
        <f>IFERROR(INDEX(Lookup!$BG$9:$BG$3000,MATCH($A685,Lookup!$A$9:$A$3000,0)),0)</f>
        <v>0</v>
      </c>
      <c r="E685" s="204">
        <f>IFERROR(INDEX(Lookup!$BF$9:$BF$3000,MATCH($A685,Lookup!$A$9:$A$3000,0)),0)</f>
        <v>0</v>
      </c>
      <c r="F685" s="204">
        <f>IFERROR(INDEX(Lookup!$BE$9:$BE$3000,MATCH($A685,Lookup!$A$9:$A$3000,0)),0)</f>
        <v>0</v>
      </c>
      <c r="G685" s="205"/>
      <c r="H685" s="205"/>
      <c r="I685" s="204">
        <f>IFERROR(INDEX(Lookup!$BJ$9:$BJ$3000,MATCH($A685,Lookup!$A$9:$A$3000,0)),0)</f>
        <v>0</v>
      </c>
      <c r="J685" s="204">
        <f>IFERROR(INDEX(Lookup!$BI$9:$BI$3000,MATCH($A685,Lookup!$A$9:$A$3000,0)),0)</f>
        <v>0</v>
      </c>
      <c r="K685" s="204">
        <f>IFERROR(INDEX(Lookup!$BH$9:$BH$3000,MATCH($A685,Lookup!$A$9:$A$3000,0)),0)</f>
        <v>0</v>
      </c>
      <c r="L685" s="204">
        <f t="shared" si="28"/>
        <v>0</v>
      </c>
      <c r="O685" s="182">
        <f t="shared" si="30"/>
        <v>0</v>
      </c>
    </row>
    <row r="686" spans="1:15" hidden="1" x14ac:dyDescent="0.2">
      <c r="A686" s="182">
        <f>+'10'!A46</f>
        <v>0</v>
      </c>
      <c r="C686" s="182" t="str">
        <f>IFERROR(LEFT(IFERROR(INDEX(Sheet5!$C$2:$C$1300,MATCH($A686,Sheet5!$A$2:$A$1300,0)),"-"),FIND(",",IFERROR(INDEX(Sheet5!$C$2:$C$1300,MATCH($A686,Sheet5!$A$2:$A$1300,0)),"-"),1)-1),IFERROR(INDEX(Sheet5!$C$2:$C$1300,MATCH($A686,Sheet5!$A$2:$A$1300,0)),"-"))</f>
        <v>-</v>
      </c>
      <c r="D686" s="204">
        <f>IFERROR(INDEX(Lookup!$BG$9:$BG$3000,MATCH($A686,Lookup!$A$9:$A$3000,0)),0)</f>
        <v>0</v>
      </c>
      <c r="E686" s="204">
        <f>IFERROR(INDEX(Lookup!$BF$9:$BF$3000,MATCH($A686,Lookup!$A$9:$A$3000,0)),0)</f>
        <v>0</v>
      </c>
      <c r="F686" s="204">
        <f>IFERROR(INDEX(Lookup!$BE$9:$BE$3000,MATCH($A686,Lookup!$A$9:$A$3000,0)),0)</f>
        <v>0</v>
      </c>
      <c r="G686" s="205"/>
      <c r="H686" s="205"/>
      <c r="I686" s="204">
        <f>IFERROR(INDEX(Lookup!$BJ$9:$BJ$3000,MATCH($A686,Lookup!$A$9:$A$3000,0)),0)</f>
        <v>0</v>
      </c>
      <c r="J686" s="204">
        <f>IFERROR(INDEX(Lookup!$BI$9:$BI$3000,MATCH($A686,Lookup!$A$9:$A$3000,0)),0)</f>
        <v>0</v>
      </c>
      <c r="K686" s="204">
        <f>IFERROR(INDEX(Lookup!$BH$9:$BH$3000,MATCH($A686,Lookup!$A$9:$A$3000,0)),0)</f>
        <v>0</v>
      </c>
      <c r="L686" s="204">
        <f t="shared" si="28"/>
        <v>0</v>
      </c>
      <c r="O686" s="182">
        <f t="shared" si="30"/>
        <v>0</v>
      </c>
    </row>
    <row r="687" spans="1:15" hidden="1" x14ac:dyDescent="0.2">
      <c r="A687" s="182">
        <f>+'10'!A47</f>
        <v>0</v>
      </c>
      <c r="C687" s="182" t="str">
        <f>IFERROR(LEFT(IFERROR(INDEX(Sheet5!$C$2:$C$1300,MATCH($A687,Sheet5!$A$2:$A$1300,0)),"-"),FIND(",",IFERROR(INDEX(Sheet5!$C$2:$C$1300,MATCH($A687,Sheet5!$A$2:$A$1300,0)),"-"),1)-1),IFERROR(INDEX(Sheet5!$C$2:$C$1300,MATCH($A687,Sheet5!$A$2:$A$1300,0)),"-"))</f>
        <v>-</v>
      </c>
      <c r="D687" s="204">
        <f>IFERROR(INDEX(Lookup!$BG$9:$BG$3000,MATCH($A687,Lookup!$A$9:$A$3000,0)),0)</f>
        <v>0</v>
      </c>
      <c r="E687" s="204">
        <f>IFERROR(INDEX(Lookup!$BF$9:$BF$3000,MATCH($A687,Lookup!$A$9:$A$3000,0)),0)</f>
        <v>0</v>
      </c>
      <c r="F687" s="204">
        <f>IFERROR(INDEX(Lookup!$BE$9:$BE$3000,MATCH($A687,Lookup!$A$9:$A$3000,0)),0)</f>
        <v>0</v>
      </c>
      <c r="G687" s="205"/>
      <c r="H687" s="205"/>
      <c r="I687" s="204">
        <f>IFERROR(INDEX(Lookup!$BJ$9:$BJ$3000,MATCH($A687,Lookup!$A$9:$A$3000,0)),0)</f>
        <v>0</v>
      </c>
      <c r="J687" s="204">
        <f>IFERROR(INDEX(Lookup!$BI$9:$BI$3000,MATCH($A687,Lookup!$A$9:$A$3000,0)),0)</f>
        <v>0</v>
      </c>
      <c r="K687" s="204">
        <f>IFERROR(INDEX(Lookup!$BH$9:$BH$3000,MATCH($A687,Lookup!$A$9:$A$3000,0)),0)</f>
        <v>0</v>
      </c>
      <c r="L687" s="204">
        <f t="shared" si="28"/>
        <v>0</v>
      </c>
      <c r="O687" s="182">
        <f t="shared" si="30"/>
        <v>0</v>
      </c>
    </row>
    <row r="688" spans="1:15" hidden="1" x14ac:dyDescent="0.2">
      <c r="A688" s="182">
        <f>+'10'!A48</f>
        <v>0</v>
      </c>
      <c r="C688" s="182" t="str">
        <f>IFERROR(LEFT(IFERROR(INDEX(Sheet5!$C$2:$C$1300,MATCH($A688,Sheet5!$A$2:$A$1300,0)),"-"),FIND(",",IFERROR(INDEX(Sheet5!$C$2:$C$1300,MATCH($A688,Sheet5!$A$2:$A$1300,0)),"-"),1)-1),IFERROR(INDEX(Sheet5!$C$2:$C$1300,MATCH($A688,Sheet5!$A$2:$A$1300,0)),"-"))</f>
        <v>-</v>
      </c>
      <c r="D688" s="204">
        <f>IFERROR(INDEX(Lookup!$BG$9:$BG$3000,MATCH($A688,Lookup!$A$9:$A$3000,0)),0)</f>
        <v>0</v>
      </c>
      <c r="E688" s="204">
        <f>IFERROR(INDEX(Lookup!$BF$9:$BF$3000,MATCH($A688,Lookup!$A$9:$A$3000,0)),0)</f>
        <v>0</v>
      </c>
      <c r="F688" s="204">
        <f>IFERROR(INDEX(Lookup!$BE$9:$BE$3000,MATCH($A688,Lookup!$A$9:$A$3000,0)),0)</f>
        <v>0</v>
      </c>
      <c r="G688" s="205"/>
      <c r="H688" s="205"/>
      <c r="I688" s="204">
        <f>IFERROR(INDEX(Lookup!$BJ$9:$BJ$3000,MATCH($A688,Lookup!$A$9:$A$3000,0)),0)</f>
        <v>0</v>
      </c>
      <c r="J688" s="204">
        <f>IFERROR(INDEX(Lookup!$BI$9:$BI$3000,MATCH($A688,Lookup!$A$9:$A$3000,0)),0)</f>
        <v>0</v>
      </c>
      <c r="K688" s="204">
        <f>IFERROR(INDEX(Lookup!$BH$9:$BH$3000,MATCH($A688,Lookup!$A$9:$A$3000,0)),0)</f>
        <v>0</v>
      </c>
      <c r="L688" s="204">
        <f t="shared" si="28"/>
        <v>0</v>
      </c>
      <c r="O688" s="182">
        <f t="shared" si="30"/>
        <v>0</v>
      </c>
    </row>
    <row r="689" spans="1:15" hidden="1" x14ac:dyDescent="0.2">
      <c r="A689" s="182">
        <f>+'10'!A49</f>
        <v>0</v>
      </c>
      <c r="C689" s="182" t="str">
        <f>IFERROR(LEFT(IFERROR(INDEX(Sheet5!$C$2:$C$1300,MATCH($A689,Sheet5!$A$2:$A$1300,0)),"-"),FIND(",",IFERROR(INDEX(Sheet5!$C$2:$C$1300,MATCH($A689,Sheet5!$A$2:$A$1300,0)),"-"),1)-1),IFERROR(INDEX(Sheet5!$C$2:$C$1300,MATCH($A689,Sheet5!$A$2:$A$1300,0)),"-"))</f>
        <v>-</v>
      </c>
      <c r="D689" s="204">
        <f>IFERROR(INDEX(Lookup!$BG$9:$BG$3000,MATCH($A689,Lookup!$A$9:$A$3000,0)),0)</f>
        <v>0</v>
      </c>
      <c r="E689" s="204">
        <f>IFERROR(INDEX(Lookup!$BF$9:$BF$3000,MATCH($A689,Lookup!$A$9:$A$3000,0)),0)</f>
        <v>0</v>
      </c>
      <c r="F689" s="204">
        <f>IFERROR(INDEX(Lookup!$BE$9:$BE$3000,MATCH($A689,Lookup!$A$9:$A$3000,0)),0)</f>
        <v>0</v>
      </c>
      <c r="G689" s="205"/>
      <c r="H689" s="205"/>
      <c r="I689" s="204">
        <f>IFERROR(INDEX(Lookup!$BJ$9:$BJ$3000,MATCH($A689,Lookup!$A$9:$A$3000,0)),0)</f>
        <v>0</v>
      </c>
      <c r="J689" s="204">
        <f>IFERROR(INDEX(Lookup!$BI$9:$BI$3000,MATCH($A689,Lookup!$A$9:$A$3000,0)),0)</f>
        <v>0</v>
      </c>
      <c r="K689" s="204">
        <f>IFERROR(INDEX(Lookup!$BH$9:$BH$3000,MATCH($A689,Lookup!$A$9:$A$3000,0)),0)</f>
        <v>0</v>
      </c>
      <c r="L689" s="204">
        <f t="shared" si="28"/>
        <v>0</v>
      </c>
      <c r="O689" s="182">
        <f t="shared" si="30"/>
        <v>0</v>
      </c>
    </row>
    <row r="690" spans="1:15" hidden="1" x14ac:dyDescent="0.2">
      <c r="A690" s="182">
        <f>+'10'!A50</f>
        <v>0</v>
      </c>
      <c r="C690" s="182" t="str">
        <f>IFERROR(LEFT(IFERROR(INDEX(Sheet5!$C$2:$C$1300,MATCH($A690,Sheet5!$A$2:$A$1300,0)),"-"),FIND(",",IFERROR(INDEX(Sheet5!$C$2:$C$1300,MATCH($A690,Sheet5!$A$2:$A$1300,0)),"-"),1)-1),IFERROR(INDEX(Sheet5!$C$2:$C$1300,MATCH($A690,Sheet5!$A$2:$A$1300,0)),"-"))</f>
        <v>-</v>
      </c>
      <c r="D690" s="204">
        <f>IFERROR(INDEX(Lookup!$BG$9:$BG$3000,MATCH($A690,Lookup!$A$9:$A$3000,0)),0)</f>
        <v>0</v>
      </c>
      <c r="E690" s="204">
        <f>IFERROR(INDEX(Lookup!$BF$9:$BF$3000,MATCH($A690,Lookup!$A$9:$A$3000,0)),0)</f>
        <v>0</v>
      </c>
      <c r="F690" s="204">
        <f>IFERROR(INDEX(Lookup!$BE$9:$BE$3000,MATCH($A690,Lookup!$A$9:$A$3000,0)),0)</f>
        <v>0</v>
      </c>
      <c r="G690" s="205"/>
      <c r="H690" s="205"/>
      <c r="I690" s="204">
        <f>IFERROR(INDEX(Lookup!$BJ$9:$BJ$3000,MATCH($A690,Lookup!$A$9:$A$3000,0)),0)</f>
        <v>0</v>
      </c>
      <c r="J690" s="204">
        <f>IFERROR(INDEX(Lookup!$BI$9:$BI$3000,MATCH($A690,Lookup!$A$9:$A$3000,0)),0)</f>
        <v>0</v>
      </c>
      <c r="K690" s="204">
        <f>IFERROR(INDEX(Lookup!$BH$9:$BH$3000,MATCH($A690,Lookup!$A$9:$A$3000,0)),0)</f>
        <v>0</v>
      </c>
      <c r="L690" s="204">
        <f t="shared" si="28"/>
        <v>0</v>
      </c>
      <c r="O690" s="182">
        <f t="shared" si="30"/>
        <v>0</v>
      </c>
    </row>
    <row r="691" spans="1:15" hidden="1" x14ac:dyDescent="0.2">
      <c r="A691" s="182">
        <f>+'10'!A51</f>
        <v>0</v>
      </c>
      <c r="C691" s="182" t="str">
        <f>IFERROR(LEFT(IFERROR(INDEX(Sheet5!$C$2:$C$1300,MATCH($A691,Sheet5!$A$2:$A$1300,0)),"-"),FIND(",",IFERROR(INDEX(Sheet5!$C$2:$C$1300,MATCH($A691,Sheet5!$A$2:$A$1300,0)),"-"),1)-1),IFERROR(INDEX(Sheet5!$C$2:$C$1300,MATCH($A691,Sheet5!$A$2:$A$1300,0)),"-"))</f>
        <v>-</v>
      </c>
      <c r="D691" s="204">
        <f>IFERROR(INDEX(Lookup!$BG$9:$BG$3000,MATCH($A691,Lookup!$A$9:$A$3000,0)),0)</f>
        <v>0</v>
      </c>
      <c r="E691" s="204">
        <f>IFERROR(INDEX(Lookup!$BF$9:$BF$3000,MATCH($A691,Lookup!$A$9:$A$3000,0)),0)</f>
        <v>0</v>
      </c>
      <c r="F691" s="204">
        <f>IFERROR(INDEX(Lookup!$BE$9:$BE$3000,MATCH($A691,Lookup!$A$9:$A$3000,0)),0)</f>
        <v>0</v>
      </c>
      <c r="G691" s="205"/>
      <c r="H691" s="205"/>
      <c r="I691" s="204">
        <f>IFERROR(INDEX(Lookup!$BJ$9:$BJ$3000,MATCH($A691,Lookup!$A$9:$A$3000,0)),0)</f>
        <v>0</v>
      </c>
      <c r="J691" s="204">
        <f>IFERROR(INDEX(Lookup!$BI$9:$BI$3000,MATCH($A691,Lookup!$A$9:$A$3000,0)),0)</f>
        <v>0</v>
      </c>
      <c r="K691" s="204">
        <f>IFERROR(INDEX(Lookup!$BH$9:$BH$3000,MATCH($A691,Lookup!$A$9:$A$3000,0)),0)</f>
        <v>0</v>
      </c>
      <c r="L691" s="204">
        <f t="shared" si="28"/>
        <v>0</v>
      </c>
      <c r="O691" s="182">
        <f t="shared" si="30"/>
        <v>0</v>
      </c>
    </row>
    <row r="692" spans="1:15" hidden="1" x14ac:dyDescent="0.2">
      <c r="A692" s="182">
        <f>+'10'!A52</f>
        <v>0</v>
      </c>
      <c r="C692" s="182" t="str">
        <f>IFERROR(LEFT(IFERROR(INDEX(Sheet5!$C$2:$C$1300,MATCH($A692,Sheet5!$A$2:$A$1300,0)),"-"),FIND(",",IFERROR(INDEX(Sheet5!$C$2:$C$1300,MATCH($A692,Sheet5!$A$2:$A$1300,0)),"-"),1)-1),IFERROR(INDEX(Sheet5!$C$2:$C$1300,MATCH($A692,Sheet5!$A$2:$A$1300,0)),"-"))</f>
        <v>-</v>
      </c>
      <c r="D692" s="204">
        <f>IFERROR(INDEX(Lookup!$BG$9:$BG$3000,MATCH($A692,Lookup!$A$9:$A$3000,0)),0)</f>
        <v>0</v>
      </c>
      <c r="E692" s="204">
        <f>IFERROR(INDEX(Lookup!$BF$9:$BF$3000,MATCH($A692,Lookup!$A$9:$A$3000,0)),0)</f>
        <v>0</v>
      </c>
      <c r="F692" s="204">
        <f>IFERROR(INDEX(Lookup!$BE$9:$BE$3000,MATCH($A692,Lookup!$A$9:$A$3000,0)),0)</f>
        <v>0</v>
      </c>
      <c r="G692" s="205"/>
      <c r="H692" s="205"/>
      <c r="I692" s="204">
        <f>IFERROR(INDEX(Lookup!$BJ$9:$BJ$3000,MATCH($A692,Lookup!$A$9:$A$3000,0)),0)</f>
        <v>0</v>
      </c>
      <c r="J692" s="204">
        <f>IFERROR(INDEX(Lookup!$BI$9:$BI$3000,MATCH($A692,Lookup!$A$9:$A$3000,0)),0)</f>
        <v>0</v>
      </c>
      <c r="K692" s="204">
        <f>IFERROR(INDEX(Lookup!$BH$9:$BH$3000,MATCH($A692,Lookup!$A$9:$A$3000,0)),0)</f>
        <v>0</v>
      </c>
      <c r="L692" s="204">
        <f t="shared" si="28"/>
        <v>0</v>
      </c>
      <c r="O692" s="182">
        <f t="shared" si="30"/>
        <v>0</v>
      </c>
    </row>
    <row r="693" spans="1:15" hidden="1" x14ac:dyDescent="0.2">
      <c r="A693" s="182">
        <f>+'10'!A53</f>
        <v>0</v>
      </c>
      <c r="C693" s="182" t="str">
        <f>IFERROR(LEFT(IFERROR(INDEX(Sheet5!$C$2:$C$1300,MATCH($A693,Sheet5!$A$2:$A$1300,0)),"-"),FIND(",",IFERROR(INDEX(Sheet5!$C$2:$C$1300,MATCH($A693,Sheet5!$A$2:$A$1300,0)),"-"),1)-1),IFERROR(INDEX(Sheet5!$C$2:$C$1300,MATCH($A693,Sheet5!$A$2:$A$1300,0)),"-"))</f>
        <v>-</v>
      </c>
      <c r="D693" s="204">
        <f>IFERROR(INDEX(Lookup!$BG$9:$BG$3000,MATCH($A693,Lookup!$A$9:$A$3000,0)),0)</f>
        <v>0</v>
      </c>
      <c r="E693" s="204">
        <f>IFERROR(INDEX(Lookup!$BF$9:$BF$3000,MATCH($A693,Lookup!$A$9:$A$3000,0)),0)</f>
        <v>0</v>
      </c>
      <c r="F693" s="204">
        <f>IFERROR(INDEX(Lookup!$BE$9:$BE$3000,MATCH($A693,Lookup!$A$9:$A$3000,0)),0)</f>
        <v>0</v>
      </c>
      <c r="G693" s="205"/>
      <c r="H693" s="205"/>
      <c r="I693" s="204">
        <f>IFERROR(INDEX(Lookup!$BJ$9:$BJ$3000,MATCH($A693,Lookup!$A$9:$A$3000,0)),0)</f>
        <v>0</v>
      </c>
      <c r="J693" s="204">
        <f>IFERROR(INDEX(Lookup!$BI$9:$BI$3000,MATCH($A693,Lookup!$A$9:$A$3000,0)),0)</f>
        <v>0</v>
      </c>
      <c r="K693" s="204">
        <f>IFERROR(INDEX(Lookup!$BH$9:$BH$3000,MATCH($A693,Lookup!$A$9:$A$3000,0)),0)</f>
        <v>0</v>
      </c>
      <c r="L693" s="204">
        <f t="shared" si="28"/>
        <v>0</v>
      </c>
      <c r="O693" s="182">
        <f t="shared" si="30"/>
        <v>0</v>
      </c>
    </row>
    <row r="694" spans="1:15" hidden="1" x14ac:dyDescent="0.2">
      <c r="A694" s="182">
        <f>+'10'!A54</f>
        <v>0</v>
      </c>
      <c r="C694" s="182" t="str">
        <f>IFERROR(LEFT(IFERROR(INDEX(Sheet5!$C$2:$C$1300,MATCH($A694,Sheet5!$A$2:$A$1300,0)),"-"),FIND(",",IFERROR(INDEX(Sheet5!$C$2:$C$1300,MATCH($A694,Sheet5!$A$2:$A$1300,0)),"-"),1)-1),IFERROR(INDEX(Sheet5!$C$2:$C$1300,MATCH($A694,Sheet5!$A$2:$A$1300,0)),"-"))</f>
        <v>-</v>
      </c>
      <c r="D694" s="204">
        <f>IFERROR(INDEX(Lookup!$BG$9:$BG$3000,MATCH($A694,Lookup!$A$9:$A$3000,0)),0)</f>
        <v>0</v>
      </c>
      <c r="E694" s="204">
        <f>IFERROR(INDEX(Lookup!$BF$9:$BF$3000,MATCH($A694,Lookup!$A$9:$A$3000,0)),0)</f>
        <v>0</v>
      </c>
      <c r="F694" s="204">
        <f>IFERROR(INDEX(Lookup!$BE$9:$BE$3000,MATCH($A694,Lookup!$A$9:$A$3000,0)),0)</f>
        <v>0</v>
      </c>
      <c r="G694" s="205"/>
      <c r="H694" s="205"/>
      <c r="I694" s="204">
        <f>IFERROR(INDEX(Lookup!$BJ$9:$BJ$3000,MATCH($A694,Lookup!$A$9:$A$3000,0)),0)</f>
        <v>0</v>
      </c>
      <c r="J694" s="204">
        <f>IFERROR(INDEX(Lookup!$BI$9:$BI$3000,MATCH($A694,Lookup!$A$9:$A$3000,0)),0)</f>
        <v>0</v>
      </c>
      <c r="K694" s="204">
        <f>IFERROR(INDEX(Lookup!$BH$9:$BH$3000,MATCH($A694,Lookup!$A$9:$A$3000,0)),0)</f>
        <v>0</v>
      </c>
      <c r="L694" s="204">
        <f t="shared" si="28"/>
        <v>0</v>
      </c>
      <c r="O694" s="182">
        <f t="shared" si="30"/>
        <v>0</v>
      </c>
    </row>
    <row r="695" spans="1:15" hidden="1" x14ac:dyDescent="0.2">
      <c r="A695" s="182">
        <f>+'10'!A55</f>
        <v>0</v>
      </c>
      <c r="C695" s="182" t="str">
        <f>IFERROR(LEFT(IFERROR(INDEX(Sheet5!$C$2:$C$1300,MATCH($A695,Sheet5!$A$2:$A$1300,0)),"-"),FIND(",",IFERROR(INDEX(Sheet5!$C$2:$C$1300,MATCH($A695,Sheet5!$A$2:$A$1300,0)),"-"),1)-1),IFERROR(INDEX(Sheet5!$C$2:$C$1300,MATCH($A695,Sheet5!$A$2:$A$1300,0)),"-"))</f>
        <v>-</v>
      </c>
      <c r="D695" s="204">
        <f>IFERROR(INDEX(Lookup!$BG$9:$BG$3000,MATCH($A695,Lookup!$A$9:$A$3000,0)),0)</f>
        <v>0</v>
      </c>
      <c r="E695" s="204">
        <f>IFERROR(INDEX(Lookup!$BF$9:$BF$3000,MATCH($A695,Lookup!$A$9:$A$3000,0)),0)</f>
        <v>0</v>
      </c>
      <c r="F695" s="204">
        <f>IFERROR(INDEX(Lookup!$BE$9:$BE$3000,MATCH($A695,Lookup!$A$9:$A$3000,0)),0)</f>
        <v>0</v>
      </c>
      <c r="G695" s="205"/>
      <c r="H695" s="205"/>
      <c r="I695" s="204">
        <f>IFERROR(INDEX(Lookup!$BJ$9:$BJ$3000,MATCH($A695,Lookup!$A$9:$A$3000,0)),0)</f>
        <v>0</v>
      </c>
      <c r="J695" s="204">
        <f>IFERROR(INDEX(Lookup!$BI$9:$BI$3000,MATCH($A695,Lookup!$A$9:$A$3000,0)),0)</f>
        <v>0</v>
      </c>
      <c r="K695" s="204">
        <f>IFERROR(INDEX(Lookup!$BH$9:$BH$3000,MATCH($A695,Lookup!$A$9:$A$3000,0)),0)</f>
        <v>0</v>
      </c>
      <c r="L695" s="204">
        <f t="shared" si="28"/>
        <v>0</v>
      </c>
      <c r="O695" s="182">
        <f t="shared" si="30"/>
        <v>0</v>
      </c>
    </row>
    <row r="696" spans="1:15" hidden="1" x14ac:dyDescent="0.2">
      <c r="A696" s="182">
        <f>+'10'!A56</f>
        <v>0</v>
      </c>
      <c r="C696" s="182" t="str">
        <f>IFERROR(LEFT(IFERROR(INDEX(Sheet5!$C$2:$C$1300,MATCH($A696,Sheet5!$A$2:$A$1300,0)),"-"),FIND(",",IFERROR(INDEX(Sheet5!$C$2:$C$1300,MATCH($A696,Sheet5!$A$2:$A$1300,0)),"-"),1)-1),IFERROR(INDEX(Sheet5!$C$2:$C$1300,MATCH($A696,Sheet5!$A$2:$A$1300,0)),"-"))</f>
        <v>-</v>
      </c>
      <c r="D696" s="204">
        <f>IFERROR(INDEX(Lookup!$BG$9:$BG$3000,MATCH($A696,Lookup!$A$9:$A$3000,0)),0)</f>
        <v>0</v>
      </c>
      <c r="E696" s="204">
        <f>IFERROR(INDEX(Lookup!$BF$9:$BF$3000,MATCH($A696,Lookup!$A$9:$A$3000,0)),0)</f>
        <v>0</v>
      </c>
      <c r="F696" s="204">
        <f>IFERROR(INDEX(Lookup!$BE$9:$BE$3000,MATCH($A696,Lookup!$A$9:$A$3000,0)),0)</f>
        <v>0</v>
      </c>
      <c r="G696" s="205"/>
      <c r="H696" s="205"/>
      <c r="I696" s="204">
        <f>IFERROR(INDEX(Lookup!$BJ$9:$BJ$3000,MATCH($A696,Lookup!$A$9:$A$3000,0)),0)</f>
        <v>0</v>
      </c>
      <c r="J696" s="204">
        <f>IFERROR(INDEX(Lookup!$BI$9:$BI$3000,MATCH($A696,Lookup!$A$9:$A$3000,0)),0)</f>
        <v>0</v>
      </c>
      <c r="K696" s="204">
        <f>IFERROR(INDEX(Lookup!$BH$9:$BH$3000,MATCH($A696,Lookup!$A$9:$A$3000,0)),0)</f>
        <v>0</v>
      </c>
      <c r="L696" s="204">
        <f t="shared" si="28"/>
        <v>0</v>
      </c>
      <c r="O696" s="182">
        <f t="shared" si="30"/>
        <v>0</v>
      </c>
    </row>
    <row r="697" spans="1:15" hidden="1" x14ac:dyDescent="0.2">
      <c r="A697" s="182">
        <f>+'10'!A57</f>
        <v>0</v>
      </c>
      <c r="C697" s="182" t="str">
        <f>IFERROR(LEFT(IFERROR(INDEX(Sheet5!$C$2:$C$1300,MATCH($A697,Sheet5!$A$2:$A$1300,0)),"-"),FIND(",",IFERROR(INDEX(Sheet5!$C$2:$C$1300,MATCH($A697,Sheet5!$A$2:$A$1300,0)),"-"),1)-1),IFERROR(INDEX(Sheet5!$C$2:$C$1300,MATCH($A697,Sheet5!$A$2:$A$1300,0)),"-"))</f>
        <v>-</v>
      </c>
      <c r="D697" s="204">
        <f>IFERROR(INDEX(Lookup!$BG$9:$BG$3000,MATCH($A697,Lookup!$A$9:$A$3000,0)),0)</f>
        <v>0</v>
      </c>
      <c r="E697" s="204">
        <f>IFERROR(INDEX(Lookup!$BF$9:$BF$3000,MATCH($A697,Lookup!$A$9:$A$3000,0)),0)</f>
        <v>0</v>
      </c>
      <c r="F697" s="204">
        <f>IFERROR(INDEX(Lookup!$BE$9:$BE$3000,MATCH($A697,Lookup!$A$9:$A$3000,0)),0)</f>
        <v>0</v>
      </c>
      <c r="G697" s="205"/>
      <c r="H697" s="205"/>
      <c r="I697" s="204">
        <f>IFERROR(INDEX(Lookup!$BJ$9:$BJ$3000,MATCH($A697,Lookup!$A$9:$A$3000,0)),0)</f>
        <v>0</v>
      </c>
      <c r="J697" s="204">
        <f>IFERROR(INDEX(Lookup!$BI$9:$BI$3000,MATCH($A697,Lookup!$A$9:$A$3000,0)),0)</f>
        <v>0</v>
      </c>
      <c r="K697" s="204">
        <f>IFERROR(INDEX(Lookup!$BH$9:$BH$3000,MATCH($A697,Lookup!$A$9:$A$3000,0)),0)</f>
        <v>0</v>
      </c>
      <c r="L697" s="204">
        <f t="shared" si="28"/>
        <v>0</v>
      </c>
      <c r="O697" s="182">
        <f t="shared" si="30"/>
        <v>0</v>
      </c>
    </row>
    <row r="698" spans="1:15" hidden="1" x14ac:dyDescent="0.2">
      <c r="A698" s="182">
        <f>+'10'!A58</f>
        <v>0</v>
      </c>
      <c r="C698" s="182" t="str">
        <f>IFERROR(LEFT(IFERROR(INDEX(Sheet5!$C$2:$C$1300,MATCH($A698,Sheet5!$A$2:$A$1300,0)),"-"),FIND(",",IFERROR(INDEX(Sheet5!$C$2:$C$1300,MATCH($A698,Sheet5!$A$2:$A$1300,0)),"-"),1)-1),IFERROR(INDEX(Sheet5!$C$2:$C$1300,MATCH($A698,Sheet5!$A$2:$A$1300,0)),"-"))</f>
        <v>-</v>
      </c>
      <c r="D698" s="204">
        <f>IFERROR(INDEX(Lookup!$BG$9:$BG$3000,MATCH($A698,Lookup!$A$9:$A$3000,0)),0)</f>
        <v>0</v>
      </c>
      <c r="E698" s="204">
        <f>IFERROR(INDEX(Lookup!$BF$9:$BF$3000,MATCH($A698,Lookup!$A$9:$A$3000,0)),0)</f>
        <v>0</v>
      </c>
      <c r="F698" s="204">
        <f>IFERROR(INDEX(Lookup!$BE$9:$BE$3000,MATCH($A698,Lookup!$A$9:$A$3000,0)),0)</f>
        <v>0</v>
      </c>
      <c r="G698" s="205"/>
      <c r="H698" s="205"/>
      <c r="I698" s="204">
        <f>IFERROR(INDEX(Lookup!$BJ$9:$BJ$3000,MATCH($A698,Lookup!$A$9:$A$3000,0)),0)</f>
        <v>0</v>
      </c>
      <c r="J698" s="204">
        <f>IFERROR(INDEX(Lookup!$BI$9:$BI$3000,MATCH($A698,Lookup!$A$9:$A$3000,0)),0)</f>
        <v>0</v>
      </c>
      <c r="K698" s="204">
        <f>IFERROR(INDEX(Lookup!$BH$9:$BH$3000,MATCH($A698,Lookup!$A$9:$A$3000,0)),0)</f>
        <v>0</v>
      </c>
      <c r="L698" s="204">
        <f t="shared" si="28"/>
        <v>0</v>
      </c>
      <c r="O698" s="182">
        <f t="shared" si="30"/>
        <v>0</v>
      </c>
    </row>
    <row r="699" spans="1:15" hidden="1" x14ac:dyDescent="0.2">
      <c r="A699" s="182">
        <f>+'10'!A59</f>
        <v>0</v>
      </c>
      <c r="C699" s="182" t="str">
        <f>IFERROR(LEFT(IFERROR(INDEX(Sheet5!$C$2:$C$1300,MATCH($A699,Sheet5!$A$2:$A$1300,0)),"-"),FIND(",",IFERROR(INDEX(Sheet5!$C$2:$C$1300,MATCH($A699,Sheet5!$A$2:$A$1300,0)),"-"),1)-1),IFERROR(INDEX(Sheet5!$C$2:$C$1300,MATCH($A699,Sheet5!$A$2:$A$1300,0)),"-"))</f>
        <v>-</v>
      </c>
      <c r="D699" s="204">
        <f>IFERROR(INDEX(Lookup!$BG$9:$BG$3000,MATCH($A699,Lookup!$A$9:$A$3000,0)),0)</f>
        <v>0</v>
      </c>
      <c r="E699" s="204">
        <f>IFERROR(INDEX(Lookup!$BF$9:$BF$3000,MATCH($A699,Lookup!$A$9:$A$3000,0)),0)</f>
        <v>0</v>
      </c>
      <c r="F699" s="204">
        <f>IFERROR(INDEX(Lookup!$BE$9:$BE$3000,MATCH($A699,Lookup!$A$9:$A$3000,0)),0)</f>
        <v>0</v>
      </c>
      <c r="G699" s="205"/>
      <c r="H699" s="205"/>
      <c r="I699" s="204">
        <f>IFERROR(INDEX(Lookup!$BJ$9:$BJ$3000,MATCH($A699,Lookup!$A$9:$A$3000,0)),0)</f>
        <v>0</v>
      </c>
      <c r="J699" s="204">
        <f>IFERROR(INDEX(Lookup!$BI$9:$BI$3000,MATCH($A699,Lookup!$A$9:$A$3000,0)),0)</f>
        <v>0</v>
      </c>
      <c r="K699" s="204">
        <f>IFERROR(INDEX(Lookup!$BH$9:$BH$3000,MATCH($A699,Lookup!$A$9:$A$3000,0)),0)</f>
        <v>0</v>
      </c>
      <c r="L699" s="204">
        <f t="shared" si="28"/>
        <v>0</v>
      </c>
      <c r="O699" s="182">
        <f t="shared" si="30"/>
        <v>0</v>
      </c>
    </row>
    <row r="700" spans="1:15" hidden="1" x14ac:dyDescent="0.2">
      <c r="A700" s="182">
        <f>+'10'!A60</f>
        <v>0</v>
      </c>
      <c r="C700" s="182" t="str">
        <f>IFERROR(LEFT(IFERROR(INDEX(Sheet5!$C$2:$C$1300,MATCH($A700,Sheet5!$A$2:$A$1300,0)),"-"),FIND(",",IFERROR(INDEX(Sheet5!$C$2:$C$1300,MATCH($A700,Sheet5!$A$2:$A$1300,0)),"-"),1)-1),IFERROR(INDEX(Sheet5!$C$2:$C$1300,MATCH($A700,Sheet5!$A$2:$A$1300,0)),"-"))</f>
        <v>-</v>
      </c>
      <c r="D700" s="204">
        <f>IFERROR(INDEX(Lookup!$BG$9:$BG$3000,MATCH($A700,Lookup!$A$9:$A$3000,0)),0)</f>
        <v>0</v>
      </c>
      <c r="E700" s="204">
        <f>IFERROR(INDEX(Lookup!$BF$9:$BF$3000,MATCH($A700,Lookup!$A$9:$A$3000,0)),0)</f>
        <v>0</v>
      </c>
      <c r="F700" s="204">
        <f>IFERROR(INDEX(Lookup!$BE$9:$BE$3000,MATCH($A700,Lookup!$A$9:$A$3000,0)),0)</f>
        <v>0</v>
      </c>
      <c r="G700" s="205"/>
      <c r="H700" s="205"/>
      <c r="I700" s="204">
        <f>IFERROR(INDEX(Lookup!$BJ$9:$BJ$3000,MATCH($A700,Lookup!$A$9:$A$3000,0)),0)</f>
        <v>0</v>
      </c>
      <c r="J700" s="204">
        <f>IFERROR(INDEX(Lookup!$BI$9:$BI$3000,MATCH($A700,Lookup!$A$9:$A$3000,0)),0)</f>
        <v>0</v>
      </c>
      <c r="K700" s="204">
        <f>IFERROR(INDEX(Lookup!$BH$9:$BH$3000,MATCH($A700,Lookup!$A$9:$A$3000,0)),0)</f>
        <v>0</v>
      </c>
      <c r="L700" s="204">
        <f t="shared" si="28"/>
        <v>0</v>
      </c>
      <c r="O700" s="182">
        <f t="shared" si="30"/>
        <v>0</v>
      </c>
    </row>
    <row r="701" spans="1:15" hidden="1" x14ac:dyDescent="0.2">
      <c r="A701" s="182">
        <f>+'10'!A61</f>
        <v>0</v>
      </c>
      <c r="C701" s="182" t="str">
        <f>IFERROR(LEFT(IFERROR(INDEX(Sheet5!$C$2:$C$1300,MATCH($A701,Sheet5!$A$2:$A$1300,0)),"-"),FIND(",",IFERROR(INDEX(Sheet5!$C$2:$C$1300,MATCH($A701,Sheet5!$A$2:$A$1300,0)),"-"),1)-1),IFERROR(INDEX(Sheet5!$C$2:$C$1300,MATCH($A701,Sheet5!$A$2:$A$1300,0)),"-"))</f>
        <v>-</v>
      </c>
      <c r="D701" s="204">
        <f>IFERROR(INDEX(Lookup!$BG$9:$BG$3000,MATCH($A701,Lookup!$A$9:$A$3000,0)),0)</f>
        <v>0</v>
      </c>
      <c r="E701" s="204">
        <f>IFERROR(INDEX(Lookup!$BF$9:$BF$3000,MATCH($A701,Lookup!$A$9:$A$3000,0)),0)</f>
        <v>0</v>
      </c>
      <c r="F701" s="204">
        <f>IFERROR(INDEX(Lookup!$BE$9:$BE$3000,MATCH($A701,Lookup!$A$9:$A$3000,0)),0)</f>
        <v>0</v>
      </c>
      <c r="G701" s="205"/>
      <c r="H701" s="205"/>
      <c r="I701" s="204">
        <f>IFERROR(INDEX(Lookup!$BJ$9:$BJ$3000,MATCH($A701,Lookup!$A$9:$A$3000,0)),0)</f>
        <v>0</v>
      </c>
      <c r="J701" s="204">
        <f>IFERROR(INDEX(Lookup!$BI$9:$BI$3000,MATCH($A701,Lookup!$A$9:$A$3000,0)),0)</f>
        <v>0</v>
      </c>
      <c r="K701" s="204">
        <f>IFERROR(INDEX(Lookup!$BH$9:$BH$3000,MATCH($A701,Lookup!$A$9:$A$3000,0)),0)</f>
        <v>0</v>
      </c>
      <c r="L701" s="204">
        <f t="shared" si="28"/>
        <v>0</v>
      </c>
      <c r="O701" s="182">
        <f t="shared" si="30"/>
        <v>0</v>
      </c>
    </row>
    <row r="702" spans="1:15" hidden="1" x14ac:dyDescent="0.2">
      <c r="A702" s="182">
        <f>+'10'!A62</f>
        <v>0</v>
      </c>
      <c r="C702" s="182" t="str">
        <f>IFERROR(LEFT(IFERROR(INDEX(Sheet5!$C$2:$C$1300,MATCH($A702,Sheet5!$A$2:$A$1300,0)),"-"),FIND(",",IFERROR(INDEX(Sheet5!$C$2:$C$1300,MATCH($A702,Sheet5!$A$2:$A$1300,0)),"-"),1)-1),IFERROR(INDEX(Sheet5!$C$2:$C$1300,MATCH($A702,Sheet5!$A$2:$A$1300,0)),"-"))</f>
        <v>-</v>
      </c>
      <c r="D702" s="204">
        <f>IFERROR(INDEX(Lookup!$BG$9:$BG$3000,MATCH($A702,Lookup!$A$9:$A$3000,0)),0)</f>
        <v>0</v>
      </c>
      <c r="E702" s="204">
        <f>IFERROR(INDEX(Lookup!$BF$9:$BF$3000,MATCH($A702,Lookup!$A$9:$A$3000,0)),0)</f>
        <v>0</v>
      </c>
      <c r="F702" s="204">
        <f>IFERROR(INDEX(Lookup!$BE$9:$BE$3000,MATCH($A702,Lookup!$A$9:$A$3000,0)),0)</f>
        <v>0</v>
      </c>
      <c r="G702" s="205"/>
      <c r="H702" s="205"/>
      <c r="I702" s="204">
        <f>IFERROR(INDEX(Lookup!$BJ$9:$BJ$3000,MATCH($A702,Lookup!$A$9:$A$3000,0)),0)</f>
        <v>0</v>
      </c>
      <c r="J702" s="204">
        <f>IFERROR(INDEX(Lookup!$BI$9:$BI$3000,MATCH($A702,Lookup!$A$9:$A$3000,0)),0)</f>
        <v>0</v>
      </c>
      <c r="K702" s="204">
        <f>IFERROR(INDEX(Lookup!$BH$9:$BH$3000,MATCH($A702,Lookup!$A$9:$A$3000,0)),0)</f>
        <v>0</v>
      </c>
      <c r="L702" s="204">
        <f t="shared" si="28"/>
        <v>0</v>
      </c>
      <c r="O702" s="182">
        <f t="shared" si="30"/>
        <v>0</v>
      </c>
    </row>
    <row r="703" spans="1:15" hidden="1" x14ac:dyDescent="0.2">
      <c r="G703" s="205"/>
      <c r="H703" s="205"/>
      <c r="L703" s="204"/>
      <c r="O703" s="182">
        <f t="shared" si="30"/>
        <v>0</v>
      </c>
    </row>
    <row r="704" spans="1:15" x14ac:dyDescent="0.2">
      <c r="A704" s="212"/>
      <c r="B704" s="212"/>
      <c r="C704" s="212" t="s">
        <v>471</v>
      </c>
      <c r="D704" s="210">
        <f>SUM(D642:D702)</f>
        <v>0</v>
      </c>
      <c r="E704" s="210">
        <f>SUM(E642:E702)</f>
        <v>0</v>
      </c>
      <c r="F704" s="210">
        <f>SUM(F642:F702)</f>
        <v>0</v>
      </c>
      <c r="G704" s="211"/>
      <c r="H704" s="211"/>
      <c r="I704" s="210">
        <f>SUM(I642:I702)</f>
        <v>0</v>
      </c>
      <c r="J704" s="210">
        <f>SUM(J642:J702)</f>
        <v>0</v>
      </c>
      <c r="K704" s="210">
        <f>SUM(K642:K702)</f>
        <v>0</v>
      </c>
      <c r="L704" s="210">
        <f>SUM(L642:L702)</f>
        <v>0</v>
      </c>
      <c r="O704" s="182">
        <v>1</v>
      </c>
    </row>
    <row r="705" spans="1:15" hidden="1" x14ac:dyDescent="0.2">
      <c r="C705" s="206" t="s">
        <v>463</v>
      </c>
      <c r="L705" s="204"/>
      <c r="O705" s="182">
        <f t="shared" ref="O705:O727" si="31">+IF(A705&gt;0,1,0)</f>
        <v>0</v>
      </c>
    </row>
    <row r="706" spans="1:15" hidden="1" x14ac:dyDescent="0.2">
      <c r="A706" s="182">
        <f>+'11'!A2</f>
        <v>0</v>
      </c>
      <c r="C706" s="182" t="str">
        <f>IFERROR(LEFT(IFERROR(INDEX(Sheet5!$C$2:$C$1300,MATCH($A706,Sheet5!$A$2:$A$1300,0)),"-"),FIND(",",IFERROR(INDEX(Sheet5!$C$2:$C$1300,MATCH($A706,Sheet5!$A$2:$A$1300,0)),"-"),1)-1),IFERROR(INDEX(Sheet5!$C$2:$C$1300,MATCH($A706,Sheet5!$A$2:$A$1300,0)),"-"))</f>
        <v>-</v>
      </c>
      <c r="D706" s="204">
        <f>IFERROR(INDEX(Lookup!$BG$9:$BG$3000,MATCH($A706,Lookup!$A$9:$A$3000,0)),0)</f>
        <v>0</v>
      </c>
      <c r="E706" s="204">
        <f>IFERROR(INDEX(Lookup!$BF$9:$BF$3000,MATCH($A706,Lookup!$A$9:$A$3000,0)),0)</f>
        <v>0</v>
      </c>
      <c r="F706" s="204">
        <f>IFERROR(INDEX(Lookup!$BE$9:$BE$3000,MATCH($A706,Lookup!$A$9:$A$3000,0)),0)</f>
        <v>0</v>
      </c>
      <c r="G706" s="205"/>
      <c r="H706" s="205"/>
      <c r="I706" s="204">
        <f>IFERROR(INDEX(Lookup!$BJ$9:$BJ$3000,MATCH($A706,Lookup!$A$9:$A$3000,0)),0)</f>
        <v>0</v>
      </c>
      <c r="J706" s="204">
        <f>IFERROR(INDEX(Lookup!$BI$9:$BI$3000,MATCH($A706,Lookup!$A$9:$A$3000,0)),0)</f>
        <v>0</v>
      </c>
      <c r="K706" s="204">
        <f>IFERROR(INDEX(Lookup!$BH$9:$BH$3000,MATCH($A706,Lookup!$A$9:$A$3000,0)),0)</f>
        <v>0</v>
      </c>
      <c r="L706" s="204">
        <f t="shared" ref="L706:L727" si="32">K706-J706</f>
        <v>0</v>
      </c>
      <c r="O706" s="182">
        <f t="shared" si="31"/>
        <v>0</v>
      </c>
    </row>
    <row r="707" spans="1:15" hidden="1" x14ac:dyDescent="0.2">
      <c r="A707" s="182">
        <f>+'11'!A3</f>
        <v>0</v>
      </c>
      <c r="C707" s="182" t="str">
        <f>IFERROR(LEFT(IFERROR(INDEX(Sheet5!$C$2:$C$1300,MATCH($A707,Sheet5!$A$2:$A$1300,0)),"-"),FIND(",",IFERROR(INDEX(Sheet5!$C$2:$C$1300,MATCH($A707,Sheet5!$A$2:$A$1300,0)),"-"),1)-1),IFERROR(INDEX(Sheet5!$C$2:$C$1300,MATCH($A707,Sheet5!$A$2:$A$1300,0)),"-"))</f>
        <v>-</v>
      </c>
      <c r="D707" s="204">
        <f>IFERROR(INDEX(Lookup!$BG$9:$BG$3000,MATCH($A707,Lookup!$A$9:$A$3000,0)),0)</f>
        <v>0</v>
      </c>
      <c r="E707" s="204">
        <f>IFERROR(INDEX(Lookup!$BF$9:$BF$3000,MATCH($A707,Lookup!$A$9:$A$3000,0)),0)</f>
        <v>0</v>
      </c>
      <c r="F707" s="204">
        <f>IFERROR(INDEX(Lookup!$BE$9:$BE$3000,MATCH($A707,Lookup!$A$9:$A$3000,0)),0)</f>
        <v>0</v>
      </c>
      <c r="G707" s="205"/>
      <c r="H707" s="205"/>
      <c r="I707" s="204">
        <f>IFERROR(INDEX(Lookup!$BJ$9:$BJ$3000,MATCH($A707,Lookup!$A$9:$A$3000,0)),0)</f>
        <v>0</v>
      </c>
      <c r="J707" s="204">
        <f>IFERROR(INDEX(Lookup!$BI$9:$BI$3000,MATCH($A707,Lookup!$A$9:$A$3000,0)),0)</f>
        <v>0</v>
      </c>
      <c r="K707" s="204">
        <f>IFERROR(INDEX(Lookup!$BH$9:$BH$3000,MATCH($A707,Lookup!$A$9:$A$3000,0)),0)</f>
        <v>0</v>
      </c>
      <c r="L707" s="204">
        <f t="shared" si="32"/>
        <v>0</v>
      </c>
      <c r="O707" s="182">
        <f t="shared" si="31"/>
        <v>0</v>
      </c>
    </row>
    <row r="708" spans="1:15" hidden="1" x14ac:dyDescent="0.2">
      <c r="A708" s="182">
        <f>+'11'!A4</f>
        <v>0</v>
      </c>
      <c r="C708" s="182" t="str">
        <f>IFERROR(LEFT(IFERROR(INDEX(Sheet5!$C$2:$C$1300,MATCH($A708,Sheet5!$A$2:$A$1300,0)),"-"),FIND(",",IFERROR(INDEX(Sheet5!$C$2:$C$1300,MATCH($A708,Sheet5!$A$2:$A$1300,0)),"-"),1)-1),IFERROR(INDEX(Sheet5!$C$2:$C$1300,MATCH($A708,Sheet5!$A$2:$A$1300,0)),"-"))</f>
        <v>-</v>
      </c>
      <c r="D708" s="204">
        <f>IFERROR(INDEX(Lookup!$BG$9:$BG$3000,MATCH($A708,Lookup!$A$9:$A$3000,0)),0)</f>
        <v>0</v>
      </c>
      <c r="E708" s="204">
        <f>IFERROR(INDEX(Lookup!$BF$9:$BF$3000,MATCH($A708,Lookup!$A$9:$A$3000,0)),0)</f>
        <v>0</v>
      </c>
      <c r="F708" s="204">
        <f>IFERROR(INDEX(Lookup!$BE$9:$BE$3000,MATCH($A708,Lookup!$A$9:$A$3000,0)),0)</f>
        <v>0</v>
      </c>
      <c r="G708" s="205"/>
      <c r="H708" s="205"/>
      <c r="I708" s="204">
        <f>IFERROR(INDEX(Lookup!$BJ$9:$BJ$3000,MATCH($A708,Lookup!$A$9:$A$3000,0)),0)</f>
        <v>0</v>
      </c>
      <c r="J708" s="204">
        <f>IFERROR(INDEX(Lookup!$BI$9:$BI$3000,MATCH($A708,Lookup!$A$9:$A$3000,0)),0)</f>
        <v>0</v>
      </c>
      <c r="K708" s="204">
        <f>IFERROR(INDEX(Lookup!$BH$9:$BH$3000,MATCH($A708,Lookup!$A$9:$A$3000,0)),0)</f>
        <v>0</v>
      </c>
      <c r="L708" s="204">
        <f t="shared" si="32"/>
        <v>0</v>
      </c>
      <c r="O708" s="182">
        <f t="shared" si="31"/>
        <v>0</v>
      </c>
    </row>
    <row r="709" spans="1:15" hidden="1" x14ac:dyDescent="0.2">
      <c r="A709" s="182">
        <f>+'11'!A5</f>
        <v>0</v>
      </c>
      <c r="C709" s="182" t="str">
        <f>IFERROR(LEFT(IFERROR(INDEX(Sheet5!$C$2:$C$1300,MATCH($A709,Sheet5!$A$2:$A$1300,0)),"-"),FIND(",",IFERROR(INDEX(Sheet5!$C$2:$C$1300,MATCH($A709,Sheet5!$A$2:$A$1300,0)),"-"),1)-1),IFERROR(INDEX(Sheet5!$C$2:$C$1300,MATCH($A709,Sheet5!$A$2:$A$1300,0)),"-"))</f>
        <v>-</v>
      </c>
      <c r="D709" s="204">
        <f>IFERROR(INDEX(Lookup!$BG$9:$BG$3000,MATCH($A709,Lookup!$A$9:$A$3000,0)),0)</f>
        <v>0</v>
      </c>
      <c r="E709" s="204">
        <f>IFERROR(INDEX(Lookup!$BF$9:$BF$3000,MATCH($A709,Lookup!$A$9:$A$3000,0)),0)</f>
        <v>0</v>
      </c>
      <c r="F709" s="204">
        <f>IFERROR(INDEX(Lookup!$BE$9:$BE$3000,MATCH($A709,Lookup!$A$9:$A$3000,0)),0)</f>
        <v>0</v>
      </c>
      <c r="G709" s="205"/>
      <c r="H709" s="205"/>
      <c r="I709" s="204">
        <f>IFERROR(INDEX(Lookup!$BJ$9:$BJ$3000,MATCH($A709,Lookup!$A$9:$A$3000,0)),0)</f>
        <v>0</v>
      </c>
      <c r="J709" s="204">
        <f>IFERROR(INDEX(Lookup!$BI$9:$BI$3000,MATCH($A709,Lookup!$A$9:$A$3000,0)),0)</f>
        <v>0</v>
      </c>
      <c r="K709" s="204">
        <f>IFERROR(INDEX(Lookup!$BH$9:$BH$3000,MATCH($A709,Lookup!$A$9:$A$3000,0)),0)</f>
        <v>0</v>
      </c>
      <c r="L709" s="204">
        <f t="shared" si="32"/>
        <v>0</v>
      </c>
      <c r="O709" s="182">
        <f t="shared" si="31"/>
        <v>0</v>
      </c>
    </row>
    <row r="710" spans="1:15" hidden="1" x14ac:dyDescent="0.2">
      <c r="A710" s="182">
        <f>+'11'!A6</f>
        <v>0</v>
      </c>
      <c r="C710" s="182" t="str">
        <f>IFERROR(LEFT(IFERROR(INDEX(Sheet5!$C$2:$C$1300,MATCH($A710,Sheet5!$A$2:$A$1300,0)),"-"),FIND(",",IFERROR(INDEX(Sheet5!$C$2:$C$1300,MATCH($A710,Sheet5!$A$2:$A$1300,0)),"-"),1)-1),IFERROR(INDEX(Sheet5!$C$2:$C$1300,MATCH($A710,Sheet5!$A$2:$A$1300,0)),"-"))</f>
        <v>-</v>
      </c>
      <c r="D710" s="204">
        <f>IFERROR(INDEX(Lookup!$BG$9:$BG$3000,MATCH($A710,Lookup!$A$9:$A$3000,0)),0)</f>
        <v>0</v>
      </c>
      <c r="E710" s="204">
        <f>IFERROR(INDEX(Lookup!$BF$9:$BF$3000,MATCH($A710,Lookup!$A$9:$A$3000,0)),0)</f>
        <v>0</v>
      </c>
      <c r="F710" s="204">
        <f>IFERROR(INDEX(Lookup!$BE$9:$BE$3000,MATCH($A710,Lookup!$A$9:$A$3000,0)),0)</f>
        <v>0</v>
      </c>
      <c r="G710" s="205"/>
      <c r="H710" s="205"/>
      <c r="I710" s="204">
        <f>IFERROR(INDEX(Lookup!$BJ$9:$BJ$3000,MATCH($A710,Lookup!$A$9:$A$3000,0)),0)</f>
        <v>0</v>
      </c>
      <c r="J710" s="204">
        <f>IFERROR(INDEX(Lookup!$BI$9:$BI$3000,MATCH($A710,Lookup!$A$9:$A$3000,0)),0)</f>
        <v>0</v>
      </c>
      <c r="K710" s="204">
        <f>IFERROR(INDEX(Lookup!$BH$9:$BH$3000,MATCH($A710,Lookup!$A$9:$A$3000,0)),0)</f>
        <v>0</v>
      </c>
      <c r="L710" s="204">
        <f t="shared" si="32"/>
        <v>0</v>
      </c>
      <c r="O710" s="182">
        <f t="shared" si="31"/>
        <v>0</v>
      </c>
    </row>
    <row r="711" spans="1:15" hidden="1" x14ac:dyDescent="0.2">
      <c r="A711" s="182">
        <f>+'11'!A7</f>
        <v>0</v>
      </c>
      <c r="C711" s="182" t="str">
        <f>IFERROR(LEFT(IFERROR(INDEX(Sheet5!$C$2:$C$1300,MATCH($A711,Sheet5!$A$2:$A$1300,0)),"-"),FIND(",",IFERROR(INDEX(Sheet5!$C$2:$C$1300,MATCH($A711,Sheet5!$A$2:$A$1300,0)),"-"),1)-1),IFERROR(INDEX(Sheet5!$C$2:$C$1300,MATCH($A711,Sheet5!$A$2:$A$1300,0)),"-"))</f>
        <v>-</v>
      </c>
      <c r="D711" s="204">
        <f>IFERROR(INDEX(Lookup!$BG$9:$BG$3000,MATCH($A711,Lookup!$A$9:$A$3000,0)),0)</f>
        <v>0</v>
      </c>
      <c r="E711" s="204">
        <f>IFERROR(INDEX(Lookup!$BF$9:$BF$3000,MATCH($A711,Lookup!$A$9:$A$3000,0)),0)</f>
        <v>0</v>
      </c>
      <c r="F711" s="204">
        <f>IFERROR(INDEX(Lookup!$BE$9:$BE$3000,MATCH($A711,Lookup!$A$9:$A$3000,0)),0)</f>
        <v>0</v>
      </c>
      <c r="G711" s="205"/>
      <c r="H711" s="205"/>
      <c r="I711" s="204">
        <f>IFERROR(INDEX(Lookup!$BJ$9:$BJ$3000,MATCH($A711,Lookup!$A$9:$A$3000,0)),0)</f>
        <v>0</v>
      </c>
      <c r="J711" s="204">
        <f>IFERROR(INDEX(Lookup!$BI$9:$BI$3000,MATCH($A711,Lookup!$A$9:$A$3000,0)),0)</f>
        <v>0</v>
      </c>
      <c r="K711" s="204">
        <f>IFERROR(INDEX(Lookup!$BH$9:$BH$3000,MATCH($A711,Lookup!$A$9:$A$3000,0)),0)</f>
        <v>0</v>
      </c>
      <c r="L711" s="204">
        <f t="shared" si="32"/>
        <v>0</v>
      </c>
      <c r="O711" s="182">
        <f t="shared" si="31"/>
        <v>0</v>
      </c>
    </row>
    <row r="712" spans="1:15" hidden="1" x14ac:dyDescent="0.2">
      <c r="A712" s="182">
        <f>+'11'!A8</f>
        <v>0</v>
      </c>
      <c r="C712" s="182" t="str">
        <f>IFERROR(LEFT(IFERROR(INDEX(Sheet5!$C$2:$C$1300,MATCH($A712,Sheet5!$A$2:$A$1300,0)),"-"),FIND(",",IFERROR(INDEX(Sheet5!$C$2:$C$1300,MATCH($A712,Sheet5!$A$2:$A$1300,0)),"-"),1)-1),IFERROR(INDEX(Sheet5!$C$2:$C$1300,MATCH($A712,Sheet5!$A$2:$A$1300,0)),"-"))</f>
        <v>-</v>
      </c>
      <c r="D712" s="204">
        <f>IFERROR(INDEX(Lookup!$BG$9:$BG$3000,MATCH($A712,Lookup!$A$9:$A$3000,0)),0)</f>
        <v>0</v>
      </c>
      <c r="E712" s="204">
        <f>IFERROR(INDEX(Lookup!$BF$9:$BF$3000,MATCH($A712,Lookup!$A$9:$A$3000,0)),0)</f>
        <v>0</v>
      </c>
      <c r="F712" s="204">
        <f>IFERROR(INDEX(Lookup!$BE$9:$BE$3000,MATCH($A712,Lookup!$A$9:$A$3000,0)),0)</f>
        <v>0</v>
      </c>
      <c r="G712" s="205"/>
      <c r="H712" s="205"/>
      <c r="I712" s="204">
        <f>IFERROR(INDEX(Lookup!$BJ$9:$BJ$3000,MATCH($A712,Lookup!$A$9:$A$3000,0)),0)</f>
        <v>0</v>
      </c>
      <c r="J712" s="204">
        <f>IFERROR(INDEX(Lookup!$BI$9:$BI$3000,MATCH($A712,Lookup!$A$9:$A$3000,0)),0)</f>
        <v>0</v>
      </c>
      <c r="K712" s="204">
        <f>IFERROR(INDEX(Lookup!$BH$9:$BH$3000,MATCH($A712,Lookup!$A$9:$A$3000,0)),0)</f>
        <v>0</v>
      </c>
      <c r="L712" s="204">
        <f t="shared" si="32"/>
        <v>0</v>
      </c>
      <c r="O712" s="182">
        <f t="shared" si="31"/>
        <v>0</v>
      </c>
    </row>
    <row r="713" spans="1:15" hidden="1" x14ac:dyDescent="0.2">
      <c r="A713" s="182">
        <f>+'11'!A9</f>
        <v>0</v>
      </c>
      <c r="C713" s="182" t="str">
        <f>IFERROR(LEFT(IFERROR(INDEX(Sheet5!$C$2:$C$1300,MATCH($A713,Sheet5!$A$2:$A$1300,0)),"-"),FIND(",",IFERROR(INDEX(Sheet5!$C$2:$C$1300,MATCH($A713,Sheet5!$A$2:$A$1300,0)),"-"),1)-1),IFERROR(INDEX(Sheet5!$C$2:$C$1300,MATCH($A713,Sheet5!$A$2:$A$1300,0)),"-"))</f>
        <v>-</v>
      </c>
      <c r="D713" s="204">
        <f>IFERROR(INDEX(Lookup!$BG$9:$BG$3000,MATCH($A713,Lookup!$A$9:$A$3000,0)),0)</f>
        <v>0</v>
      </c>
      <c r="E713" s="204">
        <f>IFERROR(INDEX(Lookup!$BF$9:$BF$3000,MATCH($A713,Lookup!$A$9:$A$3000,0)),0)</f>
        <v>0</v>
      </c>
      <c r="F713" s="204">
        <f>IFERROR(INDEX(Lookup!$BE$9:$BE$3000,MATCH($A713,Lookup!$A$9:$A$3000,0)),0)</f>
        <v>0</v>
      </c>
      <c r="G713" s="205"/>
      <c r="H713" s="205"/>
      <c r="I713" s="204">
        <f>IFERROR(INDEX(Lookup!$BJ$9:$BJ$3000,MATCH($A713,Lookup!$A$9:$A$3000,0)),0)</f>
        <v>0</v>
      </c>
      <c r="J713" s="204">
        <f>IFERROR(INDEX(Lookup!$BI$9:$BI$3000,MATCH($A713,Lookup!$A$9:$A$3000,0)),0)</f>
        <v>0</v>
      </c>
      <c r="K713" s="204">
        <f>IFERROR(INDEX(Lookup!$BH$9:$BH$3000,MATCH($A713,Lookup!$A$9:$A$3000,0)),0)</f>
        <v>0</v>
      </c>
      <c r="L713" s="204">
        <f t="shared" si="32"/>
        <v>0</v>
      </c>
      <c r="O713" s="182">
        <f t="shared" si="31"/>
        <v>0</v>
      </c>
    </row>
    <row r="714" spans="1:15" hidden="1" x14ac:dyDescent="0.2">
      <c r="A714" s="182">
        <f>+'11'!A10</f>
        <v>0</v>
      </c>
      <c r="C714" s="182" t="str">
        <f>IFERROR(LEFT(IFERROR(INDEX(Sheet5!$C$2:$C$1300,MATCH($A714,Sheet5!$A$2:$A$1300,0)),"-"),FIND(",",IFERROR(INDEX(Sheet5!$C$2:$C$1300,MATCH($A714,Sheet5!$A$2:$A$1300,0)),"-"),1)-1),IFERROR(INDEX(Sheet5!$C$2:$C$1300,MATCH($A714,Sheet5!$A$2:$A$1300,0)),"-"))</f>
        <v>-</v>
      </c>
      <c r="D714" s="204">
        <f>IFERROR(INDEX(Lookup!$BG$9:$BG$3000,MATCH($A714,Lookup!$A$9:$A$3000,0)),0)</f>
        <v>0</v>
      </c>
      <c r="E714" s="204">
        <f>IFERROR(INDEX(Lookup!$BF$9:$BF$3000,MATCH($A714,Lookup!$A$9:$A$3000,0)),0)</f>
        <v>0</v>
      </c>
      <c r="F714" s="204">
        <f>IFERROR(INDEX(Lookup!$BE$9:$BE$3000,MATCH($A714,Lookup!$A$9:$A$3000,0)),0)</f>
        <v>0</v>
      </c>
      <c r="G714" s="205"/>
      <c r="H714" s="205"/>
      <c r="I714" s="204">
        <f>IFERROR(INDEX(Lookup!$BJ$9:$BJ$3000,MATCH($A714,Lookup!$A$9:$A$3000,0)),0)</f>
        <v>0</v>
      </c>
      <c r="J714" s="204">
        <f>IFERROR(INDEX(Lookup!$BI$9:$BI$3000,MATCH($A714,Lookup!$A$9:$A$3000,0)),0)</f>
        <v>0</v>
      </c>
      <c r="K714" s="204">
        <f>IFERROR(INDEX(Lookup!$BH$9:$BH$3000,MATCH($A714,Lookup!$A$9:$A$3000,0)),0)</f>
        <v>0</v>
      </c>
      <c r="L714" s="204">
        <f t="shared" si="32"/>
        <v>0</v>
      </c>
      <c r="O714" s="182">
        <f t="shared" si="31"/>
        <v>0</v>
      </c>
    </row>
    <row r="715" spans="1:15" hidden="1" x14ac:dyDescent="0.2">
      <c r="A715" s="182">
        <f>+'11'!A11</f>
        <v>0</v>
      </c>
      <c r="C715" s="182" t="str">
        <f>IFERROR(LEFT(IFERROR(INDEX(Sheet5!$C$2:$C$1300,MATCH($A715,Sheet5!$A$2:$A$1300,0)),"-"),FIND(",",IFERROR(INDEX(Sheet5!$C$2:$C$1300,MATCH($A715,Sheet5!$A$2:$A$1300,0)),"-"),1)-1),IFERROR(INDEX(Sheet5!$C$2:$C$1300,MATCH($A715,Sheet5!$A$2:$A$1300,0)),"-"))</f>
        <v>-</v>
      </c>
      <c r="D715" s="204">
        <f>IFERROR(INDEX(Lookup!$BG$9:$BG$3000,MATCH($A715,Lookup!$A$9:$A$3000,0)),0)</f>
        <v>0</v>
      </c>
      <c r="E715" s="204">
        <f>IFERROR(INDEX(Lookup!$BF$9:$BF$3000,MATCH($A715,Lookup!$A$9:$A$3000,0)),0)</f>
        <v>0</v>
      </c>
      <c r="F715" s="204">
        <f>IFERROR(INDEX(Lookup!$BE$9:$BE$3000,MATCH($A715,Lookup!$A$9:$A$3000,0)),0)</f>
        <v>0</v>
      </c>
      <c r="G715" s="205"/>
      <c r="H715" s="205"/>
      <c r="I715" s="204">
        <f>IFERROR(INDEX(Lookup!$BJ$9:$BJ$3000,MATCH($A715,Lookup!$A$9:$A$3000,0)),0)</f>
        <v>0</v>
      </c>
      <c r="J715" s="204">
        <f>IFERROR(INDEX(Lookup!$BI$9:$BI$3000,MATCH($A715,Lookup!$A$9:$A$3000,0)),0)</f>
        <v>0</v>
      </c>
      <c r="K715" s="204">
        <f>IFERROR(INDEX(Lookup!$BH$9:$BH$3000,MATCH($A715,Lookup!$A$9:$A$3000,0)),0)</f>
        <v>0</v>
      </c>
      <c r="L715" s="204">
        <f t="shared" si="32"/>
        <v>0</v>
      </c>
      <c r="O715" s="182">
        <f t="shared" si="31"/>
        <v>0</v>
      </c>
    </row>
    <row r="716" spans="1:15" hidden="1" x14ac:dyDescent="0.2">
      <c r="A716" s="182">
        <f>+'11'!A12</f>
        <v>0</v>
      </c>
      <c r="C716" s="182" t="str">
        <f>IFERROR(LEFT(IFERROR(INDEX(Sheet5!$C$2:$C$1300,MATCH($A716,Sheet5!$A$2:$A$1300,0)),"-"),FIND(",",IFERROR(INDEX(Sheet5!$C$2:$C$1300,MATCH($A716,Sheet5!$A$2:$A$1300,0)),"-"),1)-1),IFERROR(INDEX(Sheet5!$C$2:$C$1300,MATCH($A716,Sheet5!$A$2:$A$1300,0)),"-"))</f>
        <v>-</v>
      </c>
      <c r="D716" s="204">
        <f>IFERROR(INDEX(Lookup!$BG$9:$BG$3000,MATCH($A716,Lookup!$A$9:$A$3000,0)),0)</f>
        <v>0</v>
      </c>
      <c r="E716" s="204">
        <f>IFERROR(INDEX(Lookup!$BF$9:$BF$3000,MATCH($A716,Lookup!$A$9:$A$3000,0)),0)</f>
        <v>0</v>
      </c>
      <c r="F716" s="204">
        <f>IFERROR(INDEX(Lookup!$BE$9:$BE$3000,MATCH($A716,Lookup!$A$9:$A$3000,0)),0)</f>
        <v>0</v>
      </c>
      <c r="G716" s="205"/>
      <c r="H716" s="205"/>
      <c r="I716" s="204">
        <f>IFERROR(INDEX(Lookup!$BJ$9:$BJ$3000,MATCH($A716,Lookup!$A$9:$A$3000,0)),0)</f>
        <v>0</v>
      </c>
      <c r="J716" s="204">
        <f>IFERROR(INDEX(Lookup!$BI$9:$BI$3000,MATCH($A716,Lookup!$A$9:$A$3000,0)),0)</f>
        <v>0</v>
      </c>
      <c r="K716" s="204">
        <f>IFERROR(INDEX(Lookup!$BH$9:$BH$3000,MATCH($A716,Lookup!$A$9:$A$3000,0)),0)</f>
        <v>0</v>
      </c>
      <c r="L716" s="204">
        <f t="shared" si="32"/>
        <v>0</v>
      </c>
      <c r="O716" s="182">
        <f t="shared" si="31"/>
        <v>0</v>
      </c>
    </row>
    <row r="717" spans="1:15" hidden="1" x14ac:dyDescent="0.2">
      <c r="A717" s="182">
        <f>+'11'!A13</f>
        <v>0</v>
      </c>
      <c r="C717" s="182" t="str">
        <f>IFERROR(LEFT(IFERROR(INDEX(Sheet5!$C$2:$C$1300,MATCH($A717,Sheet5!$A$2:$A$1300,0)),"-"),FIND(",",IFERROR(INDEX(Sheet5!$C$2:$C$1300,MATCH($A717,Sheet5!$A$2:$A$1300,0)),"-"),1)-1),IFERROR(INDEX(Sheet5!$C$2:$C$1300,MATCH($A717,Sheet5!$A$2:$A$1300,0)),"-"))</f>
        <v>-</v>
      </c>
      <c r="D717" s="204">
        <f>IFERROR(INDEX(Lookup!$BG$9:$BG$3000,MATCH($A717,Lookup!$A$9:$A$3000,0)),0)</f>
        <v>0</v>
      </c>
      <c r="E717" s="204">
        <f>IFERROR(INDEX(Lookup!$BF$9:$BF$3000,MATCH($A717,Lookup!$A$9:$A$3000,0)),0)</f>
        <v>0</v>
      </c>
      <c r="F717" s="204">
        <f>IFERROR(INDEX(Lookup!$BE$9:$BE$3000,MATCH($A717,Lookup!$A$9:$A$3000,0)),0)</f>
        <v>0</v>
      </c>
      <c r="G717" s="205"/>
      <c r="H717" s="205"/>
      <c r="I717" s="204">
        <f>IFERROR(INDEX(Lookup!$BJ$9:$BJ$3000,MATCH($A717,Lookup!$A$9:$A$3000,0)),0)</f>
        <v>0</v>
      </c>
      <c r="J717" s="204">
        <f>IFERROR(INDEX(Lookup!$BI$9:$BI$3000,MATCH($A717,Lookup!$A$9:$A$3000,0)),0)</f>
        <v>0</v>
      </c>
      <c r="K717" s="204">
        <f>IFERROR(INDEX(Lookup!$BH$9:$BH$3000,MATCH($A717,Lookup!$A$9:$A$3000,0)),0)</f>
        <v>0</v>
      </c>
      <c r="L717" s="204">
        <f t="shared" si="32"/>
        <v>0</v>
      </c>
      <c r="O717" s="182">
        <f t="shared" si="31"/>
        <v>0</v>
      </c>
    </row>
    <row r="718" spans="1:15" hidden="1" x14ac:dyDescent="0.2">
      <c r="A718" s="182">
        <f>+'11'!A14</f>
        <v>0</v>
      </c>
      <c r="C718" s="182" t="str">
        <f>IFERROR(LEFT(IFERROR(INDEX(Sheet5!$C$2:$C$1300,MATCH($A718,Sheet5!$A$2:$A$1300,0)),"-"),FIND(",",IFERROR(INDEX(Sheet5!$C$2:$C$1300,MATCH($A718,Sheet5!$A$2:$A$1300,0)),"-"),1)-1),IFERROR(INDEX(Sheet5!$C$2:$C$1300,MATCH($A718,Sheet5!$A$2:$A$1300,0)),"-"))</f>
        <v>-</v>
      </c>
      <c r="D718" s="204">
        <f>IFERROR(INDEX(Lookup!$BG$9:$BG$3000,MATCH($A718,Lookup!$A$9:$A$3000,0)),0)</f>
        <v>0</v>
      </c>
      <c r="E718" s="204">
        <f>IFERROR(INDEX(Lookup!$BF$9:$BF$3000,MATCH($A718,Lookup!$A$9:$A$3000,0)),0)</f>
        <v>0</v>
      </c>
      <c r="F718" s="204">
        <f>IFERROR(INDEX(Lookup!$BE$9:$BE$3000,MATCH($A718,Lookup!$A$9:$A$3000,0)),0)</f>
        <v>0</v>
      </c>
      <c r="G718" s="205"/>
      <c r="H718" s="205"/>
      <c r="I718" s="204">
        <f>IFERROR(INDEX(Lookup!$BJ$9:$BJ$3000,MATCH($A718,Lookup!$A$9:$A$3000,0)),0)</f>
        <v>0</v>
      </c>
      <c r="J718" s="204">
        <f>IFERROR(INDEX(Lookup!$BI$9:$BI$3000,MATCH($A718,Lookup!$A$9:$A$3000,0)),0)</f>
        <v>0</v>
      </c>
      <c r="K718" s="204">
        <f>IFERROR(INDEX(Lookup!$BH$9:$BH$3000,MATCH($A718,Lookup!$A$9:$A$3000,0)),0)</f>
        <v>0</v>
      </c>
      <c r="L718" s="204">
        <f t="shared" si="32"/>
        <v>0</v>
      </c>
      <c r="O718" s="182">
        <f t="shared" si="31"/>
        <v>0</v>
      </c>
    </row>
    <row r="719" spans="1:15" hidden="1" x14ac:dyDescent="0.2">
      <c r="A719" s="182">
        <f>+'11'!A15</f>
        <v>0</v>
      </c>
      <c r="C719" s="182" t="str">
        <f>IFERROR(LEFT(IFERROR(INDEX(Sheet5!$C$2:$C$1300,MATCH($A719,Sheet5!$A$2:$A$1300,0)),"-"),FIND(",",IFERROR(INDEX(Sheet5!$C$2:$C$1300,MATCH($A719,Sheet5!$A$2:$A$1300,0)),"-"),1)-1),IFERROR(INDEX(Sheet5!$C$2:$C$1300,MATCH($A719,Sheet5!$A$2:$A$1300,0)),"-"))</f>
        <v>-</v>
      </c>
      <c r="D719" s="204">
        <f>IFERROR(INDEX(Lookup!$BG$9:$BG$3000,MATCH($A719,Lookup!$A$9:$A$3000,0)),0)</f>
        <v>0</v>
      </c>
      <c r="E719" s="204">
        <f>IFERROR(INDEX(Lookup!$BF$9:$BF$3000,MATCH($A719,Lookup!$A$9:$A$3000,0)),0)</f>
        <v>0</v>
      </c>
      <c r="F719" s="204">
        <f>IFERROR(INDEX(Lookup!$BE$9:$BE$3000,MATCH($A719,Lookup!$A$9:$A$3000,0)),0)</f>
        <v>0</v>
      </c>
      <c r="G719" s="205"/>
      <c r="H719" s="205"/>
      <c r="I719" s="204">
        <f>IFERROR(INDEX(Lookup!$BJ$9:$BJ$3000,MATCH($A719,Lookup!$A$9:$A$3000,0)),0)</f>
        <v>0</v>
      </c>
      <c r="J719" s="204">
        <f>IFERROR(INDEX(Lookup!$BI$9:$BI$3000,MATCH($A719,Lookup!$A$9:$A$3000,0)),0)</f>
        <v>0</v>
      </c>
      <c r="K719" s="204">
        <f>IFERROR(INDEX(Lookup!$BH$9:$BH$3000,MATCH($A719,Lookup!$A$9:$A$3000,0)),0)</f>
        <v>0</v>
      </c>
      <c r="L719" s="204">
        <f t="shared" si="32"/>
        <v>0</v>
      </c>
      <c r="O719" s="182">
        <f t="shared" si="31"/>
        <v>0</v>
      </c>
    </row>
    <row r="720" spans="1:15" hidden="1" x14ac:dyDescent="0.2">
      <c r="A720" s="182">
        <f>+'11'!A16</f>
        <v>0</v>
      </c>
      <c r="C720" s="182" t="str">
        <f>IFERROR(LEFT(IFERROR(INDEX(Sheet5!$C$2:$C$1300,MATCH($A720,Sheet5!$A$2:$A$1300,0)),"-"),FIND(",",IFERROR(INDEX(Sheet5!$C$2:$C$1300,MATCH($A720,Sheet5!$A$2:$A$1300,0)),"-"),1)-1),IFERROR(INDEX(Sheet5!$C$2:$C$1300,MATCH($A720,Sheet5!$A$2:$A$1300,0)),"-"))</f>
        <v>-</v>
      </c>
      <c r="D720" s="204">
        <f>IFERROR(INDEX(Lookup!$BG$9:$BG$3000,MATCH($A720,Lookup!$A$9:$A$3000,0)),0)</f>
        <v>0</v>
      </c>
      <c r="E720" s="204">
        <f>IFERROR(INDEX(Lookup!$BF$9:$BF$3000,MATCH($A720,Lookup!$A$9:$A$3000,0)),0)</f>
        <v>0</v>
      </c>
      <c r="F720" s="204">
        <f>IFERROR(INDEX(Lookup!$BE$9:$BE$3000,MATCH($A720,Lookup!$A$9:$A$3000,0)),0)</f>
        <v>0</v>
      </c>
      <c r="G720" s="205"/>
      <c r="H720" s="205"/>
      <c r="I720" s="204">
        <f>IFERROR(INDEX(Lookup!$BJ$9:$BJ$3000,MATCH($A720,Lookup!$A$9:$A$3000,0)),0)</f>
        <v>0</v>
      </c>
      <c r="J720" s="204">
        <f>IFERROR(INDEX(Lookup!$BI$9:$BI$3000,MATCH($A720,Lookup!$A$9:$A$3000,0)),0)</f>
        <v>0</v>
      </c>
      <c r="K720" s="204">
        <f>IFERROR(INDEX(Lookup!$BH$9:$BH$3000,MATCH($A720,Lookup!$A$9:$A$3000,0)),0)</f>
        <v>0</v>
      </c>
      <c r="L720" s="204">
        <f t="shared" si="32"/>
        <v>0</v>
      </c>
      <c r="O720" s="182">
        <f t="shared" si="31"/>
        <v>0</v>
      </c>
    </row>
    <row r="721" spans="1:15" hidden="1" x14ac:dyDescent="0.2">
      <c r="A721" s="182">
        <f>+'11'!A17</f>
        <v>0</v>
      </c>
      <c r="C721" s="182" t="str">
        <f>IFERROR(LEFT(IFERROR(INDEX(Sheet5!$C$2:$C$1300,MATCH($A721,Sheet5!$A$2:$A$1300,0)),"-"),FIND(",",IFERROR(INDEX(Sheet5!$C$2:$C$1300,MATCH($A721,Sheet5!$A$2:$A$1300,0)),"-"),1)-1),IFERROR(INDEX(Sheet5!$C$2:$C$1300,MATCH($A721,Sheet5!$A$2:$A$1300,0)),"-"))</f>
        <v>-</v>
      </c>
      <c r="D721" s="204">
        <f>IFERROR(INDEX(Lookup!$BG$9:$BG$3000,MATCH($A721,Lookup!$A$9:$A$3000,0)),0)</f>
        <v>0</v>
      </c>
      <c r="E721" s="204">
        <f>IFERROR(INDEX(Lookup!$BF$9:$BF$3000,MATCH($A721,Lookup!$A$9:$A$3000,0)),0)</f>
        <v>0</v>
      </c>
      <c r="F721" s="204">
        <f>IFERROR(INDEX(Lookup!$BE$9:$BE$3000,MATCH($A721,Lookup!$A$9:$A$3000,0)),0)</f>
        <v>0</v>
      </c>
      <c r="G721" s="205"/>
      <c r="H721" s="205"/>
      <c r="I721" s="204">
        <f>IFERROR(INDEX(Lookup!$BJ$9:$BJ$3000,MATCH($A721,Lookup!$A$9:$A$3000,0)),0)</f>
        <v>0</v>
      </c>
      <c r="J721" s="204">
        <f>IFERROR(INDEX(Lookup!$BI$9:$BI$3000,MATCH($A721,Lookup!$A$9:$A$3000,0)),0)</f>
        <v>0</v>
      </c>
      <c r="K721" s="204">
        <f>IFERROR(INDEX(Lookup!$BH$9:$BH$3000,MATCH($A721,Lookup!$A$9:$A$3000,0)),0)</f>
        <v>0</v>
      </c>
      <c r="L721" s="204">
        <f t="shared" si="32"/>
        <v>0</v>
      </c>
      <c r="O721" s="182">
        <f t="shared" si="31"/>
        <v>0</v>
      </c>
    </row>
    <row r="722" spans="1:15" hidden="1" x14ac:dyDescent="0.2">
      <c r="A722" s="182">
        <f>+'11'!A18</f>
        <v>0</v>
      </c>
      <c r="C722" s="182" t="str">
        <f>IFERROR(LEFT(IFERROR(INDEX(Sheet5!$C$2:$C$1300,MATCH($A722,Sheet5!$A$2:$A$1300,0)),"-"),FIND(",",IFERROR(INDEX(Sheet5!$C$2:$C$1300,MATCH($A722,Sheet5!$A$2:$A$1300,0)),"-"),1)-1),IFERROR(INDEX(Sheet5!$C$2:$C$1300,MATCH($A722,Sheet5!$A$2:$A$1300,0)),"-"))</f>
        <v>-</v>
      </c>
      <c r="D722" s="204">
        <f>IFERROR(INDEX(Lookup!$BG$9:$BG$3000,MATCH($A722,Lookup!$A$9:$A$3000,0)),0)</f>
        <v>0</v>
      </c>
      <c r="E722" s="204">
        <f>IFERROR(INDEX(Lookup!$BF$9:$BF$3000,MATCH($A722,Lookup!$A$9:$A$3000,0)),0)</f>
        <v>0</v>
      </c>
      <c r="F722" s="204">
        <f>IFERROR(INDEX(Lookup!$BE$9:$BE$3000,MATCH($A722,Lookup!$A$9:$A$3000,0)),0)</f>
        <v>0</v>
      </c>
      <c r="G722" s="205"/>
      <c r="H722" s="205"/>
      <c r="I722" s="204">
        <f>IFERROR(INDEX(Lookup!$BJ$9:$BJ$3000,MATCH($A722,Lookup!$A$9:$A$3000,0)),0)</f>
        <v>0</v>
      </c>
      <c r="J722" s="204">
        <f>IFERROR(INDEX(Lookup!$BI$9:$BI$3000,MATCH($A722,Lookup!$A$9:$A$3000,0)),0)</f>
        <v>0</v>
      </c>
      <c r="K722" s="204">
        <f>IFERROR(INDEX(Lookup!$BH$9:$BH$3000,MATCH($A722,Lookup!$A$9:$A$3000,0)),0)</f>
        <v>0</v>
      </c>
      <c r="L722" s="204">
        <f t="shared" si="32"/>
        <v>0</v>
      </c>
      <c r="O722" s="182">
        <f t="shared" si="31"/>
        <v>0</v>
      </c>
    </row>
    <row r="723" spans="1:15" hidden="1" x14ac:dyDescent="0.2">
      <c r="A723" s="182">
        <f>+'11'!A19</f>
        <v>0</v>
      </c>
      <c r="C723" s="182" t="str">
        <f>IFERROR(LEFT(IFERROR(INDEX(Sheet5!$C$2:$C$1300,MATCH($A723,Sheet5!$A$2:$A$1300,0)),"-"),FIND(",",IFERROR(INDEX(Sheet5!$C$2:$C$1300,MATCH($A723,Sheet5!$A$2:$A$1300,0)),"-"),1)-1),IFERROR(INDEX(Sheet5!$C$2:$C$1300,MATCH($A723,Sheet5!$A$2:$A$1300,0)),"-"))</f>
        <v>-</v>
      </c>
      <c r="D723" s="204">
        <f>IFERROR(INDEX(Lookup!$BG$9:$BG$3000,MATCH($A723,Lookup!$A$9:$A$3000,0)),0)</f>
        <v>0</v>
      </c>
      <c r="E723" s="204">
        <f>IFERROR(INDEX(Lookup!$BF$9:$BF$3000,MATCH($A723,Lookup!$A$9:$A$3000,0)),0)</f>
        <v>0</v>
      </c>
      <c r="F723" s="204">
        <f>IFERROR(INDEX(Lookup!$BE$9:$BE$3000,MATCH($A723,Lookup!$A$9:$A$3000,0)),0)</f>
        <v>0</v>
      </c>
      <c r="G723" s="205"/>
      <c r="H723" s="205"/>
      <c r="I723" s="204">
        <f>IFERROR(INDEX(Lookup!$BJ$9:$BJ$3000,MATCH($A723,Lookup!$A$9:$A$3000,0)),0)</f>
        <v>0</v>
      </c>
      <c r="J723" s="204">
        <f>IFERROR(INDEX(Lookup!$BI$9:$BI$3000,MATCH($A723,Lookup!$A$9:$A$3000,0)),0)</f>
        <v>0</v>
      </c>
      <c r="K723" s="204">
        <f>IFERROR(INDEX(Lookup!$BH$9:$BH$3000,MATCH($A723,Lookup!$A$9:$A$3000,0)),0)</f>
        <v>0</v>
      </c>
      <c r="L723" s="204">
        <f t="shared" si="32"/>
        <v>0</v>
      </c>
      <c r="O723" s="182">
        <f t="shared" si="31"/>
        <v>0</v>
      </c>
    </row>
    <row r="724" spans="1:15" hidden="1" x14ac:dyDescent="0.2">
      <c r="A724" s="182">
        <f>+'11'!A20</f>
        <v>0</v>
      </c>
      <c r="C724" s="182" t="str">
        <f>IFERROR(LEFT(IFERROR(INDEX(Sheet5!$C$2:$C$1300,MATCH($A724,Sheet5!$A$2:$A$1300,0)),"-"),FIND(",",IFERROR(INDEX(Sheet5!$C$2:$C$1300,MATCH($A724,Sheet5!$A$2:$A$1300,0)),"-"),1)-1),IFERROR(INDEX(Sheet5!$C$2:$C$1300,MATCH($A724,Sheet5!$A$2:$A$1300,0)),"-"))</f>
        <v>-</v>
      </c>
      <c r="D724" s="204">
        <f>IFERROR(INDEX(Lookup!$BG$9:$BG$3000,MATCH($A724,Lookup!$A$9:$A$3000,0)),0)</f>
        <v>0</v>
      </c>
      <c r="E724" s="204">
        <f>IFERROR(INDEX(Lookup!$BF$9:$BF$3000,MATCH($A724,Lookup!$A$9:$A$3000,0)),0)</f>
        <v>0</v>
      </c>
      <c r="F724" s="204">
        <f>IFERROR(INDEX(Lookup!$BE$9:$BE$3000,MATCH($A724,Lookup!$A$9:$A$3000,0)),0)</f>
        <v>0</v>
      </c>
      <c r="G724" s="205"/>
      <c r="H724" s="205"/>
      <c r="I724" s="204">
        <f>IFERROR(INDEX(Lookup!$BJ$9:$BJ$3000,MATCH($A724,Lookup!$A$9:$A$3000,0)),0)</f>
        <v>0</v>
      </c>
      <c r="J724" s="204">
        <f>IFERROR(INDEX(Lookup!$BI$9:$BI$3000,MATCH($A724,Lookup!$A$9:$A$3000,0)),0)</f>
        <v>0</v>
      </c>
      <c r="K724" s="204">
        <f>IFERROR(INDEX(Lookup!$BH$9:$BH$3000,MATCH($A724,Lookup!$A$9:$A$3000,0)),0)</f>
        <v>0</v>
      </c>
      <c r="L724" s="204">
        <f t="shared" si="32"/>
        <v>0</v>
      </c>
      <c r="O724" s="182">
        <f t="shared" si="31"/>
        <v>0</v>
      </c>
    </row>
    <row r="725" spans="1:15" hidden="1" x14ac:dyDescent="0.2">
      <c r="A725" s="182">
        <f>+'11'!A21</f>
        <v>0</v>
      </c>
      <c r="C725" s="182" t="str">
        <f>IFERROR(LEFT(IFERROR(INDEX(Sheet5!$C$2:$C$1300,MATCH($A725,Sheet5!$A$2:$A$1300,0)),"-"),FIND(",",IFERROR(INDEX(Sheet5!$C$2:$C$1300,MATCH($A725,Sheet5!$A$2:$A$1300,0)),"-"),1)-1),IFERROR(INDEX(Sheet5!$C$2:$C$1300,MATCH($A725,Sheet5!$A$2:$A$1300,0)),"-"))</f>
        <v>-</v>
      </c>
      <c r="D725" s="204">
        <f>IFERROR(INDEX(Lookup!$BG$9:$BG$3000,MATCH($A725,Lookup!$A$9:$A$3000,0)),0)</f>
        <v>0</v>
      </c>
      <c r="E725" s="204">
        <f>IFERROR(INDEX(Lookup!$BF$9:$BF$3000,MATCH($A725,Lookup!$A$9:$A$3000,0)),0)</f>
        <v>0</v>
      </c>
      <c r="F725" s="204">
        <f>IFERROR(INDEX(Lookup!$BE$9:$BE$3000,MATCH($A725,Lookup!$A$9:$A$3000,0)),0)</f>
        <v>0</v>
      </c>
      <c r="G725" s="205"/>
      <c r="H725" s="205"/>
      <c r="I725" s="204">
        <f>IFERROR(INDEX(Lookup!$BJ$9:$BJ$3000,MATCH($A725,Lookup!$A$9:$A$3000,0)),0)</f>
        <v>0</v>
      </c>
      <c r="J725" s="204">
        <f>IFERROR(INDEX(Lookup!$BI$9:$BI$3000,MATCH($A725,Lookup!$A$9:$A$3000,0)),0)</f>
        <v>0</v>
      </c>
      <c r="K725" s="204">
        <f>IFERROR(INDEX(Lookup!$BH$9:$BH$3000,MATCH($A725,Lookup!$A$9:$A$3000,0)),0)</f>
        <v>0</v>
      </c>
      <c r="L725" s="204">
        <f t="shared" si="32"/>
        <v>0</v>
      </c>
      <c r="O725" s="182">
        <f t="shared" si="31"/>
        <v>0</v>
      </c>
    </row>
    <row r="726" spans="1:15" hidden="1" x14ac:dyDescent="0.2">
      <c r="A726" s="182">
        <f>+'11'!A22</f>
        <v>0</v>
      </c>
      <c r="C726" s="182" t="str">
        <f>IFERROR(LEFT(IFERROR(INDEX(Sheet5!$C$2:$C$1300,MATCH($A726,Sheet5!$A$2:$A$1300,0)),"-"),FIND(",",IFERROR(INDEX(Sheet5!$C$2:$C$1300,MATCH($A726,Sheet5!$A$2:$A$1300,0)),"-"),1)-1),IFERROR(INDEX(Sheet5!$C$2:$C$1300,MATCH($A726,Sheet5!$A$2:$A$1300,0)),"-"))</f>
        <v>-</v>
      </c>
      <c r="D726" s="204">
        <f>IFERROR(INDEX(Lookup!$BG$9:$BG$3000,MATCH($A726,Lookup!$A$9:$A$3000,0)),0)</f>
        <v>0</v>
      </c>
      <c r="E726" s="204">
        <f>IFERROR(INDEX(Lookup!$BF$9:$BF$3000,MATCH($A726,Lookup!$A$9:$A$3000,0)),0)</f>
        <v>0</v>
      </c>
      <c r="F726" s="204">
        <f>IFERROR(INDEX(Lookup!$BE$9:$BE$3000,MATCH($A726,Lookup!$A$9:$A$3000,0)),0)</f>
        <v>0</v>
      </c>
      <c r="G726" s="205"/>
      <c r="H726" s="205"/>
      <c r="I726" s="204">
        <f>IFERROR(INDEX(Lookup!$BJ$9:$BJ$3000,MATCH($A726,Lookup!$A$9:$A$3000,0)),0)</f>
        <v>0</v>
      </c>
      <c r="J726" s="204">
        <f>IFERROR(INDEX(Lookup!$BI$9:$BI$3000,MATCH($A726,Lookup!$A$9:$A$3000,0)),0)</f>
        <v>0</v>
      </c>
      <c r="K726" s="204">
        <f>IFERROR(INDEX(Lookup!$BH$9:$BH$3000,MATCH($A726,Lookup!$A$9:$A$3000,0)),0)</f>
        <v>0</v>
      </c>
      <c r="L726" s="204">
        <f t="shared" si="32"/>
        <v>0</v>
      </c>
      <c r="O726" s="182">
        <f t="shared" si="31"/>
        <v>0</v>
      </c>
    </row>
    <row r="727" spans="1:15" hidden="1" x14ac:dyDescent="0.2">
      <c r="A727" s="182">
        <f>+'11'!A23</f>
        <v>0</v>
      </c>
      <c r="C727" s="182" t="str">
        <f>IFERROR(LEFT(IFERROR(INDEX(Sheet5!$C$2:$C$1300,MATCH($A727,Sheet5!$A$2:$A$1300,0)),"-"),FIND(",",IFERROR(INDEX(Sheet5!$C$2:$C$1300,MATCH($A727,Sheet5!$A$2:$A$1300,0)),"-"),1)-1),IFERROR(INDEX(Sheet5!$C$2:$C$1300,MATCH($A727,Sheet5!$A$2:$A$1300,0)),"-"))</f>
        <v>-</v>
      </c>
      <c r="D727" s="204">
        <f>IFERROR(INDEX(Lookup!$BG$9:$BG$3000,MATCH($A727,Lookup!$A$9:$A$3000,0)),0)</f>
        <v>0</v>
      </c>
      <c r="E727" s="204">
        <f>IFERROR(INDEX(Lookup!$BF$9:$BF$3000,MATCH($A727,Lookup!$A$9:$A$3000,0)),0)</f>
        <v>0</v>
      </c>
      <c r="F727" s="204">
        <f>IFERROR(INDEX(Lookup!$BE$9:$BE$3000,MATCH($A727,Lookup!$A$9:$A$3000,0)),0)</f>
        <v>0</v>
      </c>
      <c r="G727" s="205"/>
      <c r="H727" s="205"/>
      <c r="I727" s="204">
        <f>IFERROR(INDEX(Lookup!$BJ$9:$BJ$3000,MATCH($A727,Lookup!$A$9:$A$3000,0)),0)</f>
        <v>0</v>
      </c>
      <c r="J727" s="204">
        <f>IFERROR(INDEX(Lookup!$BI$9:$BI$3000,MATCH($A727,Lookup!$A$9:$A$3000,0)),0)</f>
        <v>0</v>
      </c>
      <c r="K727" s="204">
        <f>IFERROR(INDEX(Lookup!$BH$9:$BH$3000,MATCH($A727,Lookup!$A$9:$A$3000,0)),0)</f>
        <v>0</v>
      </c>
      <c r="L727" s="204">
        <f t="shared" si="32"/>
        <v>0</v>
      </c>
      <c r="O727" s="182">
        <f t="shared" si="31"/>
        <v>0</v>
      </c>
    </row>
    <row r="728" spans="1:15" x14ac:dyDescent="0.2">
      <c r="A728" s="212"/>
      <c r="B728" s="212"/>
      <c r="C728" s="212" t="s">
        <v>472</v>
      </c>
      <c r="D728" s="210">
        <f>SUM(D706:D727)</f>
        <v>0</v>
      </c>
      <c r="E728" s="210">
        <f>SUM(E706:E727)</f>
        <v>0</v>
      </c>
      <c r="F728" s="210">
        <f>SUM(F706:F727)</f>
        <v>0</v>
      </c>
      <c r="G728" s="211"/>
      <c r="H728" s="211"/>
      <c r="I728" s="210">
        <f>SUM(I706:I727)</f>
        <v>0</v>
      </c>
      <c r="J728" s="210">
        <f>SUM(J706:J727)</f>
        <v>0</v>
      </c>
      <c r="K728" s="210">
        <f>SUM(K706:K727)</f>
        <v>0</v>
      </c>
      <c r="L728" s="210">
        <f>SUM(L706:L727)</f>
        <v>0</v>
      </c>
      <c r="O728" s="182">
        <v>1</v>
      </c>
    </row>
    <row r="729" spans="1:15" x14ac:dyDescent="0.2">
      <c r="C729" s="206" t="s">
        <v>464</v>
      </c>
      <c r="L729" s="204"/>
      <c r="O729" s="182">
        <v>1</v>
      </c>
    </row>
    <row r="730" spans="1:15" hidden="1" x14ac:dyDescent="0.2">
      <c r="A730" s="182">
        <f>+'12'!A2</f>
        <v>0</v>
      </c>
      <c r="C730" s="182" t="str">
        <f>IFERROR(LEFT(IFERROR(INDEX(Sheet5!$C$2:$C$1300,MATCH($A730,Sheet5!$A$2:$A$1300,0)),"-"),FIND(",",IFERROR(INDEX(Sheet5!$C$2:$C$1300,MATCH($A730,Sheet5!$A$2:$A$1300,0)),"-"),1)-1),IFERROR(INDEX(Sheet5!$C$2:$C$1300,MATCH($A730,Sheet5!$A$2:$A$1300,0)),"-"))</f>
        <v>-</v>
      </c>
      <c r="D730" s="204">
        <f>IFERROR(INDEX(Lookup!$BG$9:$BG$3000,MATCH($A730,Lookup!$A$9:$A$3000,0)),0)</f>
        <v>0</v>
      </c>
      <c r="E730" s="204">
        <f>IFERROR(INDEX(Lookup!$BF$9:$BF$3000,MATCH($A730,Lookup!$A$9:$A$3000,0)),0)</f>
        <v>0</v>
      </c>
      <c r="F730" s="204">
        <f>IFERROR(INDEX(Lookup!$BE$9:$BE$3000,MATCH($A730,Lookup!$A$9:$A$3000,0)),0)</f>
        <v>0</v>
      </c>
      <c r="G730" s="205"/>
      <c r="H730" s="205"/>
      <c r="I730" s="204">
        <f>IFERROR(INDEX(Lookup!$BJ$9:$BJ$3000,MATCH($A730,Lookup!$A$9:$A$3000,0)),0)</f>
        <v>0</v>
      </c>
      <c r="J730" s="204">
        <f>IFERROR(INDEX(Lookup!$BI$9:$BI$3000,MATCH($A730,Lookup!$A$9:$A$3000,0)),0)</f>
        <v>0</v>
      </c>
      <c r="K730" s="204">
        <f>IFERROR(INDEX(Lookup!$BH$9:$BH$3000,MATCH($A730,Lookup!$A$9:$A$3000,0)),0)</f>
        <v>0</v>
      </c>
      <c r="L730" s="204">
        <f t="shared" ref="L730:L753" si="33">K730-J730</f>
        <v>0</v>
      </c>
      <c r="O730" s="182">
        <f t="shared" ref="O730:O753" si="34">+IF(A730&gt;0,1,0)</f>
        <v>0</v>
      </c>
    </row>
    <row r="731" spans="1:15" hidden="1" x14ac:dyDescent="0.2">
      <c r="A731" s="182">
        <f>+'12'!A3</f>
        <v>0</v>
      </c>
      <c r="C731" s="182" t="str">
        <f>IFERROR(LEFT(IFERROR(INDEX(Sheet5!$C$2:$C$1300,MATCH($A731,Sheet5!$A$2:$A$1300,0)),"-"),FIND(",",IFERROR(INDEX(Sheet5!$C$2:$C$1300,MATCH($A731,Sheet5!$A$2:$A$1300,0)),"-"),1)-1),IFERROR(INDEX(Sheet5!$C$2:$C$1300,MATCH($A731,Sheet5!$A$2:$A$1300,0)),"-"))</f>
        <v>-</v>
      </c>
      <c r="D731" s="204">
        <f>IFERROR(INDEX(Lookup!$BG$9:$BG$3000,MATCH($A731,Lookup!$A$9:$A$3000,0)),0)</f>
        <v>0</v>
      </c>
      <c r="E731" s="204">
        <f>IFERROR(INDEX(Lookup!$BF$9:$BF$3000,MATCH($A731,Lookup!$A$9:$A$3000,0)),0)</f>
        <v>0</v>
      </c>
      <c r="F731" s="204">
        <f>IFERROR(INDEX(Lookup!$BE$9:$BE$3000,MATCH($A731,Lookup!$A$9:$A$3000,0)),0)</f>
        <v>0</v>
      </c>
      <c r="G731" s="205"/>
      <c r="H731" s="205"/>
      <c r="I731" s="204">
        <f>IFERROR(INDEX(Lookup!$BJ$9:$BJ$3000,MATCH($A731,Lookup!$A$9:$A$3000,0)),0)</f>
        <v>0</v>
      </c>
      <c r="J731" s="204">
        <f>IFERROR(INDEX(Lookup!$BI$9:$BI$3000,MATCH($A731,Lookup!$A$9:$A$3000,0)),0)</f>
        <v>0</v>
      </c>
      <c r="K731" s="204">
        <f>IFERROR(INDEX(Lookup!$BH$9:$BH$3000,MATCH($A731,Lookup!$A$9:$A$3000,0)),0)</f>
        <v>0</v>
      </c>
      <c r="L731" s="204">
        <f t="shared" si="33"/>
        <v>0</v>
      </c>
      <c r="O731" s="182">
        <f t="shared" si="34"/>
        <v>0</v>
      </c>
    </row>
    <row r="732" spans="1:15" hidden="1" x14ac:dyDescent="0.2">
      <c r="A732" s="182">
        <f>+'12'!A4</f>
        <v>0</v>
      </c>
      <c r="C732" s="182" t="str">
        <f>IFERROR(LEFT(IFERROR(INDEX(Sheet5!$C$2:$C$1300,MATCH($A732,Sheet5!$A$2:$A$1300,0)),"-"),FIND(",",IFERROR(INDEX(Sheet5!$C$2:$C$1300,MATCH($A732,Sheet5!$A$2:$A$1300,0)),"-"),1)-1),IFERROR(INDEX(Sheet5!$C$2:$C$1300,MATCH($A732,Sheet5!$A$2:$A$1300,0)),"-"))</f>
        <v>-</v>
      </c>
      <c r="D732" s="204">
        <f>IFERROR(INDEX(Lookup!$BG$9:$BG$3000,MATCH($A732,Lookup!$A$9:$A$3000,0)),0)</f>
        <v>0</v>
      </c>
      <c r="E732" s="204">
        <f>IFERROR(INDEX(Lookup!$BF$9:$BF$3000,MATCH($A732,Lookup!$A$9:$A$3000,0)),0)</f>
        <v>0</v>
      </c>
      <c r="F732" s="204">
        <f>IFERROR(INDEX(Lookup!$BE$9:$BE$3000,MATCH($A732,Lookup!$A$9:$A$3000,0)),0)</f>
        <v>0</v>
      </c>
      <c r="G732" s="205"/>
      <c r="H732" s="205"/>
      <c r="I732" s="204">
        <f>IFERROR(INDEX(Lookup!$BJ$9:$BJ$3000,MATCH($A732,Lookup!$A$9:$A$3000,0)),0)</f>
        <v>0</v>
      </c>
      <c r="J732" s="204">
        <f>IFERROR(INDEX(Lookup!$BI$9:$BI$3000,MATCH($A732,Lookup!$A$9:$A$3000,0)),0)</f>
        <v>0</v>
      </c>
      <c r="K732" s="204">
        <f>IFERROR(INDEX(Lookup!$BH$9:$BH$3000,MATCH($A732,Lookup!$A$9:$A$3000,0)),0)</f>
        <v>0</v>
      </c>
      <c r="L732" s="204">
        <f t="shared" si="33"/>
        <v>0</v>
      </c>
      <c r="O732" s="182">
        <f t="shared" si="34"/>
        <v>0</v>
      </c>
    </row>
    <row r="733" spans="1:15" hidden="1" x14ac:dyDescent="0.2">
      <c r="A733" s="182">
        <f>+'12'!A5</f>
        <v>0</v>
      </c>
      <c r="C733" s="182" t="str">
        <f>IFERROR(LEFT(IFERROR(INDEX(Sheet5!$C$2:$C$1300,MATCH($A733,Sheet5!$A$2:$A$1300,0)),"-"),FIND(",",IFERROR(INDEX(Sheet5!$C$2:$C$1300,MATCH($A733,Sheet5!$A$2:$A$1300,0)),"-"),1)-1),IFERROR(INDEX(Sheet5!$C$2:$C$1300,MATCH($A733,Sheet5!$A$2:$A$1300,0)),"-"))</f>
        <v>-</v>
      </c>
      <c r="D733" s="204">
        <f>IFERROR(INDEX(Lookup!$BG$9:$BG$3000,MATCH($A733,Lookup!$A$9:$A$3000,0)),0)</f>
        <v>0</v>
      </c>
      <c r="E733" s="204">
        <f>IFERROR(INDEX(Lookup!$BF$9:$BF$3000,MATCH($A733,Lookup!$A$9:$A$3000,0)),0)</f>
        <v>0</v>
      </c>
      <c r="F733" s="204">
        <f>IFERROR(INDEX(Lookup!$BE$9:$BE$3000,MATCH($A733,Lookup!$A$9:$A$3000,0)),0)</f>
        <v>0</v>
      </c>
      <c r="G733" s="205"/>
      <c r="H733" s="205"/>
      <c r="I733" s="204">
        <f>IFERROR(INDEX(Lookup!$BJ$9:$BJ$3000,MATCH($A733,Lookup!$A$9:$A$3000,0)),0)</f>
        <v>0</v>
      </c>
      <c r="J733" s="204">
        <f>IFERROR(INDEX(Lookup!$BI$9:$BI$3000,MATCH($A733,Lookup!$A$9:$A$3000,0)),0)</f>
        <v>0</v>
      </c>
      <c r="K733" s="204">
        <f>IFERROR(INDEX(Lookup!$BH$9:$BH$3000,MATCH($A733,Lookup!$A$9:$A$3000,0)),0)</f>
        <v>0</v>
      </c>
      <c r="L733" s="204">
        <f t="shared" si="33"/>
        <v>0</v>
      </c>
      <c r="O733" s="182">
        <f t="shared" si="34"/>
        <v>0</v>
      </c>
    </row>
    <row r="734" spans="1:15" hidden="1" x14ac:dyDescent="0.2">
      <c r="A734" s="182">
        <f>+'12'!A6</f>
        <v>0</v>
      </c>
      <c r="C734" s="182" t="str">
        <f>IFERROR(LEFT(IFERROR(INDEX(Sheet5!$C$2:$C$1300,MATCH($A734,Sheet5!$A$2:$A$1300,0)),"-"),FIND(",",IFERROR(INDEX(Sheet5!$C$2:$C$1300,MATCH($A734,Sheet5!$A$2:$A$1300,0)),"-"),1)-1),IFERROR(INDEX(Sheet5!$C$2:$C$1300,MATCH($A734,Sheet5!$A$2:$A$1300,0)),"-"))</f>
        <v>-</v>
      </c>
      <c r="D734" s="204">
        <f>IFERROR(INDEX(Lookup!$BG$9:$BG$3000,MATCH($A734,Lookup!$A$9:$A$3000,0)),0)</f>
        <v>0</v>
      </c>
      <c r="E734" s="204">
        <f>IFERROR(INDEX(Lookup!$BF$9:$BF$3000,MATCH($A734,Lookup!$A$9:$A$3000,0)),0)</f>
        <v>0</v>
      </c>
      <c r="F734" s="204">
        <f>IFERROR(INDEX(Lookup!$BE$9:$BE$3000,MATCH($A734,Lookup!$A$9:$A$3000,0)),0)</f>
        <v>0</v>
      </c>
      <c r="G734" s="205"/>
      <c r="H734" s="205"/>
      <c r="I734" s="204">
        <f>IFERROR(INDEX(Lookup!$BJ$9:$BJ$3000,MATCH($A734,Lookup!$A$9:$A$3000,0)),0)</f>
        <v>0</v>
      </c>
      <c r="J734" s="204">
        <f>IFERROR(INDEX(Lookup!$BI$9:$BI$3000,MATCH($A734,Lookup!$A$9:$A$3000,0)),0)</f>
        <v>0</v>
      </c>
      <c r="K734" s="204">
        <f>IFERROR(INDEX(Lookup!$BH$9:$BH$3000,MATCH($A734,Lookup!$A$9:$A$3000,0)),0)</f>
        <v>0</v>
      </c>
      <c r="L734" s="204">
        <f t="shared" si="33"/>
        <v>0</v>
      </c>
      <c r="O734" s="182">
        <f t="shared" si="34"/>
        <v>0</v>
      </c>
    </row>
    <row r="735" spans="1:15" hidden="1" x14ac:dyDescent="0.2">
      <c r="A735" s="182">
        <f>+'12'!A7</f>
        <v>0</v>
      </c>
      <c r="C735" s="182" t="str">
        <f>IFERROR(LEFT(IFERROR(INDEX(Sheet5!$C$2:$C$1300,MATCH($A735,Sheet5!$A$2:$A$1300,0)),"-"),FIND(",",IFERROR(INDEX(Sheet5!$C$2:$C$1300,MATCH($A735,Sheet5!$A$2:$A$1300,0)),"-"),1)-1),IFERROR(INDEX(Sheet5!$C$2:$C$1300,MATCH($A735,Sheet5!$A$2:$A$1300,0)),"-"))</f>
        <v>-</v>
      </c>
      <c r="D735" s="204">
        <f>IFERROR(INDEX(Lookup!$BG$9:$BG$3000,MATCH($A735,Lookup!$A$9:$A$3000,0)),0)</f>
        <v>0</v>
      </c>
      <c r="E735" s="204">
        <f>IFERROR(INDEX(Lookup!$BF$9:$BF$3000,MATCH($A735,Lookup!$A$9:$A$3000,0)),0)</f>
        <v>0</v>
      </c>
      <c r="F735" s="204">
        <f>IFERROR(INDEX(Lookup!$BE$9:$BE$3000,MATCH($A735,Lookup!$A$9:$A$3000,0)),0)</f>
        <v>0</v>
      </c>
      <c r="G735" s="205"/>
      <c r="H735" s="205"/>
      <c r="I735" s="204">
        <f>IFERROR(INDEX(Lookup!$BJ$9:$BJ$3000,MATCH($A735,Lookup!$A$9:$A$3000,0)),0)</f>
        <v>0</v>
      </c>
      <c r="J735" s="204">
        <f>IFERROR(INDEX(Lookup!$BI$9:$BI$3000,MATCH($A735,Lookup!$A$9:$A$3000,0)),0)</f>
        <v>0</v>
      </c>
      <c r="K735" s="204">
        <f>IFERROR(INDEX(Lookup!$BH$9:$BH$3000,MATCH($A735,Lookup!$A$9:$A$3000,0)),0)</f>
        <v>0</v>
      </c>
      <c r="L735" s="204">
        <f t="shared" si="33"/>
        <v>0</v>
      </c>
      <c r="O735" s="182">
        <f t="shared" si="34"/>
        <v>0</v>
      </c>
    </row>
    <row r="736" spans="1:15" hidden="1" x14ac:dyDescent="0.2">
      <c r="A736" s="182">
        <f>+'12'!A8</f>
        <v>0</v>
      </c>
      <c r="C736" s="182" t="str">
        <f>IFERROR(LEFT(IFERROR(INDEX(Sheet5!$C$2:$C$1300,MATCH($A736,Sheet5!$A$2:$A$1300,0)),"-"),FIND(",",IFERROR(INDEX(Sheet5!$C$2:$C$1300,MATCH($A736,Sheet5!$A$2:$A$1300,0)),"-"),1)-1),IFERROR(INDEX(Sheet5!$C$2:$C$1300,MATCH($A736,Sheet5!$A$2:$A$1300,0)),"-"))</f>
        <v>-</v>
      </c>
      <c r="D736" s="204">
        <f>IFERROR(INDEX(Lookup!$BG$9:$BG$3000,MATCH($A736,Lookup!$A$9:$A$3000,0)),0)</f>
        <v>0</v>
      </c>
      <c r="E736" s="204">
        <f>IFERROR(INDEX(Lookup!$BF$9:$BF$3000,MATCH($A736,Lookup!$A$9:$A$3000,0)),0)</f>
        <v>0</v>
      </c>
      <c r="F736" s="204">
        <f>IFERROR(INDEX(Lookup!$BE$9:$BE$3000,MATCH($A736,Lookup!$A$9:$A$3000,0)),0)</f>
        <v>0</v>
      </c>
      <c r="G736" s="205"/>
      <c r="H736" s="205"/>
      <c r="I736" s="204">
        <f>IFERROR(INDEX(Lookup!$BJ$9:$BJ$3000,MATCH($A736,Lookup!$A$9:$A$3000,0)),0)</f>
        <v>0</v>
      </c>
      <c r="J736" s="204">
        <f>IFERROR(INDEX(Lookup!$BI$9:$BI$3000,MATCH($A736,Lookup!$A$9:$A$3000,0)),0)</f>
        <v>0</v>
      </c>
      <c r="K736" s="204">
        <f>IFERROR(INDEX(Lookup!$BH$9:$BH$3000,MATCH($A736,Lookup!$A$9:$A$3000,0)),0)</f>
        <v>0</v>
      </c>
      <c r="L736" s="204">
        <f t="shared" si="33"/>
        <v>0</v>
      </c>
      <c r="O736" s="182">
        <f t="shared" si="34"/>
        <v>0</v>
      </c>
    </row>
    <row r="737" spans="1:15" hidden="1" x14ac:dyDescent="0.2">
      <c r="A737" s="182">
        <f>+'12'!A9</f>
        <v>0</v>
      </c>
      <c r="C737" s="182" t="str">
        <f>IFERROR(LEFT(IFERROR(INDEX(Sheet5!$C$2:$C$1300,MATCH($A737,Sheet5!$A$2:$A$1300,0)),"-"),FIND(",",IFERROR(INDEX(Sheet5!$C$2:$C$1300,MATCH($A737,Sheet5!$A$2:$A$1300,0)),"-"),1)-1),IFERROR(INDEX(Sheet5!$C$2:$C$1300,MATCH($A737,Sheet5!$A$2:$A$1300,0)),"-"))</f>
        <v>-</v>
      </c>
      <c r="D737" s="204">
        <f>IFERROR(INDEX(Lookup!$BG$9:$BG$3000,MATCH($A737,Lookup!$A$9:$A$3000,0)),0)</f>
        <v>0</v>
      </c>
      <c r="E737" s="204">
        <f>IFERROR(INDEX(Lookup!$BF$9:$BF$3000,MATCH($A737,Lookup!$A$9:$A$3000,0)),0)</f>
        <v>0</v>
      </c>
      <c r="F737" s="204">
        <f>IFERROR(INDEX(Lookup!$BE$9:$BE$3000,MATCH($A737,Lookup!$A$9:$A$3000,0)),0)</f>
        <v>0</v>
      </c>
      <c r="G737" s="205"/>
      <c r="H737" s="205"/>
      <c r="I737" s="204">
        <f>IFERROR(INDEX(Lookup!$BJ$9:$BJ$3000,MATCH($A737,Lookup!$A$9:$A$3000,0)),0)</f>
        <v>0</v>
      </c>
      <c r="J737" s="204">
        <f>IFERROR(INDEX(Lookup!$BI$9:$BI$3000,MATCH($A737,Lookup!$A$9:$A$3000,0)),0)</f>
        <v>0</v>
      </c>
      <c r="K737" s="204">
        <f>IFERROR(INDEX(Lookup!$BH$9:$BH$3000,MATCH($A737,Lookup!$A$9:$A$3000,0)),0)</f>
        <v>0</v>
      </c>
      <c r="L737" s="204">
        <f t="shared" si="33"/>
        <v>0</v>
      </c>
      <c r="O737" s="182">
        <f t="shared" si="34"/>
        <v>0</v>
      </c>
    </row>
    <row r="738" spans="1:15" hidden="1" x14ac:dyDescent="0.2">
      <c r="A738" s="182">
        <f>+'12'!A10</f>
        <v>0</v>
      </c>
      <c r="C738" s="182" t="str">
        <f>IFERROR(LEFT(IFERROR(INDEX(Sheet5!$C$2:$C$1300,MATCH($A738,Sheet5!$A$2:$A$1300,0)),"-"),FIND(",",IFERROR(INDEX(Sheet5!$C$2:$C$1300,MATCH($A738,Sheet5!$A$2:$A$1300,0)),"-"),1)-1),IFERROR(INDEX(Sheet5!$C$2:$C$1300,MATCH($A738,Sheet5!$A$2:$A$1300,0)),"-"))</f>
        <v>-</v>
      </c>
      <c r="D738" s="204">
        <f>IFERROR(INDEX(Lookup!$BG$9:$BG$3000,MATCH($A738,Lookup!$A$9:$A$3000,0)),0)</f>
        <v>0</v>
      </c>
      <c r="E738" s="204">
        <f>IFERROR(INDEX(Lookup!$BF$9:$BF$3000,MATCH($A738,Lookup!$A$9:$A$3000,0)),0)</f>
        <v>0</v>
      </c>
      <c r="F738" s="204">
        <f>IFERROR(INDEX(Lookup!$BE$9:$BE$3000,MATCH($A738,Lookup!$A$9:$A$3000,0)),0)</f>
        <v>0</v>
      </c>
      <c r="G738" s="205"/>
      <c r="H738" s="205"/>
      <c r="I738" s="204">
        <f>IFERROR(INDEX(Lookup!$BJ$9:$BJ$3000,MATCH($A738,Lookup!$A$9:$A$3000,0)),0)</f>
        <v>0</v>
      </c>
      <c r="J738" s="204">
        <f>IFERROR(INDEX(Lookup!$BI$9:$BI$3000,MATCH($A738,Lookup!$A$9:$A$3000,0)),0)</f>
        <v>0</v>
      </c>
      <c r="K738" s="204">
        <f>IFERROR(INDEX(Lookup!$BH$9:$BH$3000,MATCH($A738,Lookup!$A$9:$A$3000,0)),0)</f>
        <v>0</v>
      </c>
      <c r="L738" s="204">
        <f t="shared" si="33"/>
        <v>0</v>
      </c>
      <c r="O738" s="182">
        <f t="shared" si="34"/>
        <v>0</v>
      </c>
    </row>
    <row r="739" spans="1:15" hidden="1" x14ac:dyDescent="0.2">
      <c r="A739" s="182">
        <f>+'12'!A11</f>
        <v>0</v>
      </c>
      <c r="C739" s="182" t="str">
        <f>IFERROR(LEFT(IFERROR(INDEX(Sheet5!$C$2:$C$1300,MATCH($A739,Sheet5!$A$2:$A$1300,0)),"-"),FIND(",",IFERROR(INDEX(Sheet5!$C$2:$C$1300,MATCH($A739,Sheet5!$A$2:$A$1300,0)),"-"),1)-1),IFERROR(INDEX(Sheet5!$C$2:$C$1300,MATCH($A739,Sheet5!$A$2:$A$1300,0)),"-"))</f>
        <v>-</v>
      </c>
      <c r="D739" s="204">
        <f>IFERROR(INDEX(Lookup!$BG$9:$BG$3000,MATCH($A739,Lookup!$A$9:$A$3000,0)),0)</f>
        <v>0</v>
      </c>
      <c r="E739" s="204">
        <f>IFERROR(INDEX(Lookup!$BF$9:$BF$3000,MATCH($A739,Lookup!$A$9:$A$3000,0)),0)</f>
        <v>0</v>
      </c>
      <c r="F739" s="204">
        <f>IFERROR(INDEX(Lookup!$BE$9:$BE$3000,MATCH($A739,Lookup!$A$9:$A$3000,0)),0)</f>
        <v>0</v>
      </c>
      <c r="G739" s="205"/>
      <c r="H739" s="205"/>
      <c r="I739" s="204">
        <f>IFERROR(INDEX(Lookup!$BJ$9:$BJ$3000,MATCH($A739,Lookup!$A$9:$A$3000,0)),0)</f>
        <v>0</v>
      </c>
      <c r="J739" s="204">
        <f>IFERROR(INDEX(Lookup!$BI$9:$BI$3000,MATCH($A739,Lookup!$A$9:$A$3000,0)),0)</f>
        <v>0</v>
      </c>
      <c r="K739" s="204">
        <f>IFERROR(INDEX(Lookup!$BH$9:$BH$3000,MATCH($A739,Lookup!$A$9:$A$3000,0)),0)</f>
        <v>0</v>
      </c>
      <c r="L739" s="204">
        <f t="shared" si="33"/>
        <v>0</v>
      </c>
      <c r="O739" s="182">
        <f t="shared" si="34"/>
        <v>0</v>
      </c>
    </row>
    <row r="740" spans="1:15" hidden="1" x14ac:dyDescent="0.2">
      <c r="A740" s="182">
        <f>+'12'!A12</f>
        <v>0</v>
      </c>
      <c r="C740" s="182" t="str">
        <f>IFERROR(LEFT(IFERROR(INDEX(Sheet5!$C$2:$C$1300,MATCH($A740,Sheet5!$A$2:$A$1300,0)),"-"),FIND(",",IFERROR(INDEX(Sheet5!$C$2:$C$1300,MATCH($A740,Sheet5!$A$2:$A$1300,0)),"-"),1)-1),IFERROR(INDEX(Sheet5!$C$2:$C$1300,MATCH($A740,Sheet5!$A$2:$A$1300,0)),"-"))</f>
        <v>-</v>
      </c>
      <c r="D740" s="204">
        <f>IFERROR(INDEX(Lookup!$BG$9:$BG$3000,MATCH($A740,Lookup!$A$9:$A$3000,0)),0)</f>
        <v>0</v>
      </c>
      <c r="E740" s="204">
        <f>IFERROR(INDEX(Lookup!$BF$9:$BF$3000,MATCH($A740,Lookup!$A$9:$A$3000,0)),0)</f>
        <v>0</v>
      </c>
      <c r="F740" s="204">
        <f>IFERROR(INDEX(Lookup!$BE$9:$BE$3000,MATCH($A740,Lookup!$A$9:$A$3000,0)),0)</f>
        <v>0</v>
      </c>
      <c r="G740" s="205"/>
      <c r="H740" s="205"/>
      <c r="I740" s="204">
        <f>IFERROR(INDEX(Lookup!$BJ$9:$BJ$3000,MATCH($A740,Lookup!$A$9:$A$3000,0)),0)</f>
        <v>0</v>
      </c>
      <c r="J740" s="204">
        <f>IFERROR(INDEX(Lookup!$BI$9:$BI$3000,MATCH($A740,Lookup!$A$9:$A$3000,0)),0)</f>
        <v>0</v>
      </c>
      <c r="K740" s="204">
        <f>IFERROR(INDEX(Lookup!$BH$9:$BH$3000,MATCH($A740,Lookup!$A$9:$A$3000,0)),0)</f>
        <v>0</v>
      </c>
      <c r="L740" s="204">
        <f t="shared" si="33"/>
        <v>0</v>
      </c>
      <c r="O740" s="182">
        <f t="shared" si="34"/>
        <v>0</v>
      </c>
    </row>
    <row r="741" spans="1:15" hidden="1" x14ac:dyDescent="0.2">
      <c r="A741" s="182">
        <f>+'12'!A13</f>
        <v>0</v>
      </c>
      <c r="C741" s="182" t="str">
        <f>IFERROR(LEFT(IFERROR(INDEX(Sheet5!$C$2:$C$1300,MATCH($A741,Sheet5!$A$2:$A$1300,0)),"-"),FIND(",",IFERROR(INDEX(Sheet5!$C$2:$C$1300,MATCH($A741,Sheet5!$A$2:$A$1300,0)),"-"),1)-1),IFERROR(INDEX(Sheet5!$C$2:$C$1300,MATCH($A741,Sheet5!$A$2:$A$1300,0)),"-"))</f>
        <v>-</v>
      </c>
      <c r="D741" s="204">
        <f>IFERROR(INDEX(Lookup!$BG$9:$BG$3000,MATCH($A741,Lookup!$A$9:$A$3000,0)),0)</f>
        <v>0</v>
      </c>
      <c r="E741" s="204">
        <f>IFERROR(INDEX(Lookup!$BF$9:$BF$3000,MATCH($A741,Lookup!$A$9:$A$3000,0)),0)</f>
        <v>0</v>
      </c>
      <c r="F741" s="204">
        <f>IFERROR(INDEX(Lookup!$BE$9:$BE$3000,MATCH($A741,Lookup!$A$9:$A$3000,0)),0)</f>
        <v>0</v>
      </c>
      <c r="G741" s="205"/>
      <c r="H741" s="205"/>
      <c r="I741" s="204">
        <f>IFERROR(INDEX(Lookup!$BJ$9:$BJ$3000,MATCH($A741,Lookup!$A$9:$A$3000,0)),0)</f>
        <v>0</v>
      </c>
      <c r="J741" s="204">
        <f>IFERROR(INDEX(Lookup!$BI$9:$BI$3000,MATCH($A741,Lookup!$A$9:$A$3000,0)),0)</f>
        <v>0</v>
      </c>
      <c r="K741" s="204">
        <f>IFERROR(INDEX(Lookup!$BH$9:$BH$3000,MATCH($A741,Lookup!$A$9:$A$3000,0)),0)</f>
        <v>0</v>
      </c>
      <c r="L741" s="204">
        <f t="shared" si="33"/>
        <v>0</v>
      </c>
      <c r="O741" s="182">
        <f t="shared" si="34"/>
        <v>0</v>
      </c>
    </row>
    <row r="742" spans="1:15" hidden="1" x14ac:dyDescent="0.2">
      <c r="A742" s="182">
        <f>+'12'!A14</f>
        <v>0</v>
      </c>
      <c r="C742" s="182" t="str">
        <f>IFERROR(LEFT(IFERROR(INDEX(Sheet5!$C$2:$C$1300,MATCH($A742,Sheet5!$A$2:$A$1300,0)),"-"),FIND(",",IFERROR(INDEX(Sheet5!$C$2:$C$1300,MATCH($A742,Sheet5!$A$2:$A$1300,0)),"-"),1)-1),IFERROR(INDEX(Sheet5!$C$2:$C$1300,MATCH($A742,Sheet5!$A$2:$A$1300,0)),"-"))</f>
        <v>-</v>
      </c>
      <c r="D742" s="204">
        <f>IFERROR(INDEX(Lookup!$BG$9:$BG$3000,MATCH($A742,Lookup!$A$9:$A$3000,0)),0)</f>
        <v>0</v>
      </c>
      <c r="E742" s="204">
        <f>IFERROR(INDEX(Lookup!$BF$9:$BF$3000,MATCH($A742,Lookup!$A$9:$A$3000,0)),0)</f>
        <v>0</v>
      </c>
      <c r="F742" s="204">
        <f>IFERROR(INDEX(Lookup!$BE$9:$BE$3000,MATCH($A742,Lookup!$A$9:$A$3000,0)),0)</f>
        <v>0</v>
      </c>
      <c r="G742" s="205"/>
      <c r="H742" s="205"/>
      <c r="I742" s="204">
        <f>IFERROR(INDEX(Lookup!$BJ$9:$BJ$3000,MATCH($A742,Lookup!$A$9:$A$3000,0)),0)</f>
        <v>0</v>
      </c>
      <c r="J742" s="204">
        <f>IFERROR(INDEX(Lookup!$BI$9:$BI$3000,MATCH($A742,Lookup!$A$9:$A$3000,0)),0)</f>
        <v>0</v>
      </c>
      <c r="K742" s="204">
        <f>IFERROR(INDEX(Lookup!$BH$9:$BH$3000,MATCH($A742,Lookup!$A$9:$A$3000,0)),0)</f>
        <v>0</v>
      </c>
      <c r="L742" s="204">
        <f t="shared" si="33"/>
        <v>0</v>
      </c>
      <c r="O742" s="182">
        <f t="shared" si="34"/>
        <v>0</v>
      </c>
    </row>
    <row r="743" spans="1:15" hidden="1" x14ac:dyDescent="0.2">
      <c r="A743" s="182">
        <f>+'12'!A15</f>
        <v>0</v>
      </c>
      <c r="C743" s="182" t="str">
        <f>IFERROR(LEFT(IFERROR(INDEX(Sheet5!$C$2:$C$1300,MATCH($A743,Sheet5!$A$2:$A$1300,0)),"-"),FIND(",",IFERROR(INDEX(Sheet5!$C$2:$C$1300,MATCH($A743,Sheet5!$A$2:$A$1300,0)),"-"),1)-1),IFERROR(INDEX(Sheet5!$C$2:$C$1300,MATCH($A743,Sheet5!$A$2:$A$1300,0)),"-"))</f>
        <v>-</v>
      </c>
      <c r="D743" s="204">
        <f>IFERROR(INDEX(Lookup!$BG$9:$BG$3000,MATCH($A743,Lookup!$A$9:$A$3000,0)),0)</f>
        <v>0</v>
      </c>
      <c r="E743" s="204">
        <f>IFERROR(INDEX(Lookup!$BF$9:$BF$3000,MATCH($A743,Lookup!$A$9:$A$3000,0)),0)</f>
        <v>0</v>
      </c>
      <c r="F743" s="204">
        <f>IFERROR(INDEX(Lookup!$BE$9:$BE$3000,MATCH($A743,Lookup!$A$9:$A$3000,0)),0)</f>
        <v>0</v>
      </c>
      <c r="G743" s="205"/>
      <c r="H743" s="205"/>
      <c r="I743" s="204">
        <f>IFERROR(INDEX(Lookup!$BJ$9:$BJ$3000,MATCH($A743,Lookup!$A$9:$A$3000,0)),0)</f>
        <v>0</v>
      </c>
      <c r="J743" s="204">
        <f>IFERROR(INDEX(Lookup!$BI$9:$BI$3000,MATCH($A743,Lookup!$A$9:$A$3000,0)),0)</f>
        <v>0</v>
      </c>
      <c r="K743" s="204">
        <f>IFERROR(INDEX(Lookup!$BH$9:$BH$3000,MATCH($A743,Lookup!$A$9:$A$3000,0)),0)</f>
        <v>0</v>
      </c>
      <c r="L743" s="204">
        <f t="shared" si="33"/>
        <v>0</v>
      </c>
      <c r="O743" s="182">
        <f t="shared" si="34"/>
        <v>0</v>
      </c>
    </row>
    <row r="744" spans="1:15" hidden="1" x14ac:dyDescent="0.2">
      <c r="A744" s="182">
        <f>+'12'!A16</f>
        <v>0</v>
      </c>
      <c r="C744" s="182" t="str">
        <f>IFERROR(LEFT(IFERROR(INDEX(Sheet5!$C$2:$C$1300,MATCH($A744,Sheet5!$A$2:$A$1300,0)),"-"),FIND(",",IFERROR(INDEX(Sheet5!$C$2:$C$1300,MATCH($A744,Sheet5!$A$2:$A$1300,0)),"-"),1)-1),IFERROR(INDEX(Sheet5!$C$2:$C$1300,MATCH($A744,Sheet5!$A$2:$A$1300,0)),"-"))</f>
        <v>-</v>
      </c>
      <c r="D744" s="204">
        <f>IFERROR(INDEX(Lookup!$BG$9:$BG$3000,MATCH($A744,Lookup!$A$9:$A$3000,0)),0)</f>
        <v>0</v>
      </c>
      <c r="E744" s="204">
        <f>IFERROR(INDEX(Lookup!$BF$9:$BF$3000,MATCH($A744,Lookup!$A$9:$A$3000,0)),0)</f>
        <v>0</v>
      </c>
      <c r="F744" s="204">
        <f>IFERROR(INDEX(Lookup!$BE$9:$BE$3000,MATCH($A744,Lookup!$A$9:$A$3000,0)),0)</f>
        <v>0</v>
      </c>
      <c r="G744" s="205"/>
      <c r="H744" s="205"/>
      <c r="I744" s="204">
        <f>IFERROR(INDEX(Lookup!$BJ$9:$BJ$3000,MATCH($A744,Lookup!$A$9:$A$3000,0)),0)</f>
        <v>0</v>
      </c>
      <c r="J744" s="204">
        <f>IFERROR(INDEX(Lookup!$BI$9:$BI$3000,MATCH($A744,Lookup!$A$9:$A$3000,0)),0)</f>
        <v>0</v>
      </c>
      <c r="K744" s="204">
        <f>IFERROR(INDEX(Lookup!$BH$9:$BH$3000,MATCH($A744,Lookup!$A$9:$A$3000,0)),0)</f>
        <v>0</v>
      </c>
      <c r="L744" s="204">
        <f t="shared" si="33"/>
        <v>0</v>
      </c>
      <c r="O744" s="182">
        <f t="shared" si="34"/>
        <v>0</v>
      </c>
    </row>
    <row r="745" spans="1:15" hidden="1" x14ac:dyDescent="0.2">
      <c r="A745" s="182">
        <f>+'12'!A17</f>
        <v>0</v>
      </c>
      <c r="C745" s="182" t="str">
        <f>IFERROR(LEFT(IFERROR(INDEX(Sheet5!$C$2:$C$1300,MATCH($A745,Sheet5!$A$2:$A$1300,0)),"-"),FIND(",",IFERROR(INDEX(Sheet5!$C$2:$C$1300,MATCH($A745,Sheet5!$A$2:$A$1300,0)),"-"),1)-1),IFERROR(INDEX(Sheet5!$C$2:$C$1300,MATCH($A745,Sheet5!$A$2:$A$1300,0)),"-"))</f>
        <v>-</v>
      </c>
      <c r="D745" s="204">
        <f>IFERROR(INDEX(Lookup!$BG$9:$BG$3000,MATCH($A745,Lookup!$A$9:$A$3000,0)),0)</f>
        <v>0</v>
      </c>
      <c r="E745" s="204">
        <f>IFERROR(INDEX(Lookup!$BF$9:$BF$3000,MATCH($A745,Lookup!$A$9:$A$3000,0)),0)</f>
        <v>0</v>
      </c>
      <c r="F745" s="204">
        <f>IFERROR(INDEX(Lookup!$BE$9:$BE$3000,MATCH($A745,Lookup!$A$9:$A$3000,0)),0)</f>
        <v>0</v>
      </c>
      <c r="G745" s="205"/>
      <c r="H745" s="205"/>
      <c r="I745" s="204">
        <f>IFERROR(INDEX(Lookup!$BJ$9:$BJ$3000,MATCH($A745,Lookup!$A$9:$A$3000,0)),0)</f>
        <v>0</v>
      </c>
      <c r="J745" s="204">
        <f>IFERROR(INDEX(Lookup!$BI$9:$BI$3000,MATCH($A745,Lookup!$A$9:$A$3000,0)),0)</f>
        <v>0</v>
      </c>
      <c r="K745" s="204">
        <f>IFERROR(INDEX(Lookup!$BH$9:$BH$3000,MATCH($A745,Lookup!$A$9:$A$3000,0)),0)</f>
        <v>0</v>
      </c>
      <c r="L745" s="204">
        <f t="shared" si="33"/>
        <v>0</v>
      </c>
      <c r="O745" s="182">
        <f t="shared" si="34"/>
        <v>0</v>
      </c>
    </row>
    <row r="746" spans="1:15" hidden="1" x14ac:dyDescent="0.2">
      <c r="A746" s="182">
        <f>+'12'!A18</f>
        <v>0</v>
      </c>
      <c r="C746" s="182" t="str">
        <f>IFERROR(LEFT(IFERROR(INDEX(Sheet5!$C$2:$C$1300,MATCH($A746,Sheet5!$A$2:$A$1300,0)),"-"),FIND(",",IFERROR(INDEX(Sheet5!$C$2:$C$1300,MATCH($A746,Sheet5!$A$2:$A$1300,0)),"-"),1)-1),IFERROR(INDEX(Sheet5!$C$2:$C$1300,MATCH($A746,Sheet5!$A$2:$A$1300,0)),"-"))</f>
        <v>-</v>
      </c>
      <c r="D746" s="204">
        <f>IFERROR(INDEX(Lookup!$BG$9:$BG$3000,MATCH($A746,Lookup!$A$9:$A$3000,0)),0)</f>
        <v>0</v>
      </c>
      <c r="E746" s="204">
        <f>IFERROR(INDEX(Lookup!$BF$9:$BF$3000,MATCH($A746,Lookup!$A$9:$A$3000,0)),0)</f>
        <v>0</v>
      </c>
      <c r="F746" s="204">
        <f>IFERROR(INDEX(Lookup!$BE$9:$BE$3000,MATCH($A746,Lookup!$A$9:$A$3000,0)),0)</f>
        <v>0</v>
      </c>
      <c r="G746" s="205"/>
      <c r="H746" s="205"/>
      <c r="I746" s="204">
        <f>IFERROR(INDEX(Lookup!$BJ$9:$BJ$3000,MATCH($A746,Lookup!$A$9:$A$3000,0)),0)</f>
        <v>0</v>
      </c>
      <c r="J746" s="204">
        <f>IFERROR(INDEX(Lookup!$BI$9:$BI$3000,MATCH($A746,Lookup!$A$9:$A$3000,0)),0)</f>
        <v>0</v>
      </c>
      <c r="K746" s="204">
        <f>IFERROR(INDEX(Lookup!$BH$9:$BH$3000,MATCH($A746,Lookup!$A$9:$A$3000,0)),0)</f>
        <v>0</v>
      </c>
      <c r="L746" s="204">
        <f t="shared" si="33"/>
        <v>0</v>
      </c>
      <c r="O746" s="182">
        <f t="shared" si="34"/>
        <v>0</v>
      </c>
    </row>
    <row r="747" spans="1:15" hidden="1" x14ac:dyDescent="0.2">
      <c r="A747" s="182">
        <f>+'12'!A19</f>
        <v>0</v>
      </c>
      <c r="C747" s="182" t="str">
        <f>IFERROR(LEFT(IFERROR(INDEX(Sheet5!$C$2:$C$1300,MATCH($A747,Sheet5!$A$2:$A$1300,0)),"-"),FIND(",",IFERROR(INDEX(Sheet5!$C$2:$C$1300,MATCH($A747,Sheet5!$A$2:$A$1300,0)),"-"),1)-1),IFERROR(INDEX(Sheet5!$C$2:$C$1300,MATCH($A747,Sheet5!$A$2:$A$1300,0)),"-"))</f>
        <v>-</v>
      </c>
      <c r="D747" s="204">
        <f>IFERROR(INDEX(Lookup!$BG$9:$BG$3000,MATCH($A747,Lookup!$A$9:$A$3000,0)),0)</f>
        <v>0</v>
      </c>
      <c r="E747" s="204">
        <f>IFERROR(INDEX(Lookup!$BF$9:$BF$3000,MATCH($A747,Lookup!$A$9:$A$3000,0)),0)</f>
        <v>0</v>
      </c>
      <c r="F747" s="204">
        <f>IFERROR(INDEX(Lookup!$BE$9:$BE$3000,MATCH($A747,Lookup!$A$9:$A$3000,0)),0)</f>
        <v>0</v>
      </c>
      <c r="G747" s="205"/>
      <c r="H747" s="205"/>
      <c r="I747" s="204">
        <f>IFERROR(INDEX(Lookup!$BJ$9:$BJ$3000,MATCH($A747,Lookup!$A$9:$A$3000,0)),0)</f>
        <v>0</v>
      </c>
      <c r="J747" s="204">
        <f>IFERROR(INDEX(Lookup!$BI$9:$BI$3000,MATCH($A747,Lookup!$A$9:$A$3000,0)),0)</f>
        <v>0</v>
      </c>
      <c r="K747" s="204">
        <f>IFERROR(INDEX(Lookup!$BH$9:$BH$3000,MATCH($A747,Lookup!$A$9:$A$3000,0)),0)</f>
        <v>0</v>
      </c>
      <c r="L747" s="204">
        <f t="shared" si="33"/>
        <v>0</v>
      </c>
      <c r="O747" s="182">
        <f t="shared" si="34"/>
        <v>0</v>
      </c>
    </row>
    <row r="748" spans="1:15" hidden="1" x14ac:dyDescent="0.2">
      <c r="A748" s="182">
        <f>+'12'!A20</f>
        <v>0</v>
      </c>
      <c r="C748" s="182" t="str">
        <f>IFERROR(LEFT(IFERROR(INDEX(Sheet5!$C$2:$C$1300,MATCH($A748,Sheet5!$A$2:$A$1300,0)),"-"),FIND(",",IFERROR(INDEX(Sheet5!$C$2:$C$1300,MATCH($A748,Sheet5!$A$2:$A$1300,0)),"-"),1)-1),IFERROR(INDEX(Sheet5!$C$2:$C$1300,MATCH($A748,Sheet5!$A$2:$A$1300,0)),"-"))</f>
        <v>-</v>
      </c>
      <c r="D748" s="204">
        <f>IFERROR(INDEX(Lookup!$BG$9:$BG$3000,MATCH($A748,Lookup!$A$9:$A$3000,0)),0)</f>
        <v>0</v>
      </c>
      <c r="E748" s="204">
        <f>IFERROR(INDEX(Lookup!$BF$9:$BF$3000,MATCH($A748,Lookup!$A$9:$A$3000,0)),0)</f>
        <v>0</v>
      </c>
      <c r="F748" s="204">
        <f>IFERROR(INDEX(Lookup!$BE$9:$BE$3000,MATCH($A748,Lookup!$A$9:$A$3000,0)),0)</f>
        <v>0</v>
      </c>
      <c r="G748" s="205"/>
      <c r="H748" s="205"/>
      <c r="I748" s="204">
        <f>IFERROR(INDEX(Lookup!$BJ$9:$BJ$3000,MATCH($A748,Lookup!$A$9:$A$3000,0)),0)</f>
        <v>0</v>
      </c>
      <c r="J748" s="204">
        <f>IFERROR(INDEX(Lookup!$BI$9:$BI$3000,MATCH($A748,Lookup!$A$9:$A$3000,0)),0)</f>
        <v>0</v>
      </c>
      <c r="K748" s="204">
        <f>IFERROR(INDEX(Lookup!$BH$9:$BH$3000,MATCH($A748,Lookup!$A$9:$A$3000,0)),0)</f>
        <v>0</v>
      </c>
      <c r="L748" s="204">
        <f t="shared" si="33"/>
        <v>0</v>
      </c>
      <c r="O748" s="182">
        <f t="shared" si="34"/>
        <v>0</v>
      </c>
    </row>
    <row r="749" spans="1:15" hidden="1" x14ac:dyDescent="0.2">
      <c r="A749" s="182">
        <f>+'12'!A21</f>
        <v>0</v>
      </c>
      <c r="C749" s="182" t="str">
        <f>IFERROR(LEFT(IFERROR(INDEX(Sheet5!$C$2:$C$1300,MATCH($A749,Sheet5!$A$2:$A$1300,0)),"-"),FIND(",",IFERROR(INDEX(Sheet5!$C$2:$C$1300,MATCH($A749,Sheet5!$A$2:$A$1300,0)),"-"),1)-1),IFERROR(INDEX(Sheet5!$C$2:$C$1300,MATCH($A749,Sheet5!$A$2:$A$1300,0)),"-"))</f>
        <v>-</v>
      </c>
      <c r="D749" s="204">
        <f>IFERROR(INDEX(Lookup!$BG$9:$BG$3000,MATCH($A749,Lookup!$A$9:$A$3000,0)),0)</f>
        <v>0</v>
      </c>
      <c r="E749" s="204">
        <f>IFERROR(INDEX(Lookup!$BF$9:$BF$3000,MATCH($A749,Lookup!$A$9:$A$3000,0)),0)</f>
        <v>0</v>
      </c>
      <c r="F749" s="204">
        <f>IFERROR(INDEX(Lookup!$BE$9:$BE$3000,MATCH($A749,Lookup!$A$9:$A$3000,0)),0)</f>
        <v>0</v>
      </c>
      <c r="G749" s="205"/>
      <c r="H749" s="205"/>
      <c r="I749" s="204">
        <f>IFERROR(INDEX(Lookup!$BJ$9:$BJ$3000,MATCH($A749,Lookup!$A$9:$A$3000,0)),0)</f>
        <v>0</v>
      </c>
      <c r="J749" s="204">
        <f>IFERROR(INDEX(Lookup!$BI$9:$BI$3000,MATCH($A749,Lookup!$A$9:$A$3000,0)),0)</f>
        <v>0</v>
      </c>
      <c r="K749" s="204">
        <f>IFERROR(INDEX(Lookup!$BH$9:$BH$3000,MATCH($A749,Lookup!$A$9:$A$3000,0)),0)</f>
        <v>0</v>
      </c>
      <c r="L749" s="204">
        <f t="shared" si="33"/>
        <v>0</v>
      </c>
      <c r="O749" s="182">
        <f t="shared" si="34"/>
        <v>0</v>
      </c>
    </row>
    <row r="750" spans="1:15" hidden="1" x14ac:dyDescent="0.2">
      <c r="A750" s="182">
        <f>+'12'!A22</f>
        <v>0</v>
      </c>
      <c r="C750" s="182" t="str">
        <f>IFERROR(LEFT(IFERROR(INDEX(Sheet5!$C$2:$C$1300,MATCH($A750,Sheet5!$A$2:$A$1300,0)),"-"),FIND(",",IFERROR(INDEX(Sheet5!$C$2:$C$1300,MATCH($A750,Sheet5!$A$2:$A$1300,0)),"-"),1)-1),IFERROR(INDEX(Sheet5!$C$2:$C$1300,MATCH($A750,Sheet5!$A$2:$A$1300,0)),"-"))</f>
        <v>-</v>
      </c>
      <c r="D750" s="204">
        <f>IFERROR(INDEX(Lookup!$BG$9:$BG$3000,MATCH($A750,Lookup!$A$9:$A$3000,0)),0)</f>
        <v>0</v>
      </c>
      <c r="E750" s="204">
        <f>IFERROR(INDEX(Lookup!$BF$9:$BF$3000,MATCH($A750,Lookup!$A$9:$A$3000,0)),0)</f>
        <v>0</v>
      </c>
      <c r="F750" s="204">
        <f>IFERROR(INDEX(Lookup!$BE$9:$BE$3000,MATCH($A750,Lookup!$A$9:$A$3000,0)),0)</f>
        <v>0</v>
      </c>
      <c r="G750" s="205"/>
      <c r="H750" s="205"/>
      <c r="I750" s="204">
        <f>IFERROR(INDEX(Lookup!$BJ$9:$BJ$3000,MATCH($A750,Lookup!$A$9:$A$3000,0)),0)</f>
        <v>0</v>
      </c>
      <c r="J750" s="204">
        <f>IFERROR(INDEX(Lookup!$BI$9:$BI$3000,MATCH($A750,Lookup!$A$9:$A$3000,0)),0)</f>
        <v>0</v>
      </c>
      <c r="K750" s="204">
        <f>IFERROR(INDEX(Lookup!$BH$9:$BH$3000,MATCH($A750,Lookup!$A$9:$A$3000,0)),0)</f>
        <v>0</v>
      </c>
      <c r="L750" s="204">
        <f t="shared" si="33"/>
        <v>0</v>
      </c>
      <c r="O750" s="182">
        <f t="shared" si="34"/>
        <v>0</v>
      </c>
    </row>
    <row r="751" spans="1:15" hidden="1" x14ac:dyDescent="0.2">
      <c r="A751" s="182">
        <f>+'12'!A23</f>
        <v>0</v>
      </c>
      <c r="C751" s="182" t="str">
        <f>IFERROR(LEFT(IFERROR(INDEX(Sheet5!$C$2:$C$1300,MATCH($A751,Sheet5!$A$2:$A$1300,0)),"-"),FIND(",",IFERROR(INDEX(Sheet5!$C$2:$C$1300,MATCH($A751,Sheet5!$A$2:$A$1300,0)),"-"),1)-1),IFERROR(INDEX(Sheet5!$C$2:$C$1300,MATCH($A751,Sheet5!$A$2:$A$1300,0)),"-"))</f>
        <v>-</v>
      </c>
      <c r="D751" s="204">
        <f>IFERROR(INDEX(Lookup!$BG$9:$BG$3000,MATCH($A751,Lookup!$A$9:$A$3000,0)),0)</f>
        <v>0</v>
      </c>
      <c r="E751" s="204">
        <f>IFERROR(INDEX(Lookup!$BF$9:$BF$3000,MATCH($A751,Lookup!$A$9:$A$3000,0)),0)</f>
        <v>0</v>
      </c>
      <c r="F751" s="204">
        <f>IFERROR(INDEX(Lookup!$BE$9:$BE$3000,MATCH($A751,Lookup!$A$9:$A$3000,0)),0)</f>
        <v>0</v>
      </c>
      <c r="G751" s="205"/>
      <c r="H751" s="205"/>
      <c r="I751" s="204">
        <f>IFERROR(INDEX(Lookup!$BJ$9:$BJ$3000,MATCH($A751,Lookup!$A$9:$A$3000,0)),0)</f>
        <v>0</v>
      </c>
      <c r="J751" s="204">
        <f>IFERROR(INDEX(Lookup!$BI$9:$BI$3000,MATCH($A751,Lookup!$A$9:$A$3000,0)),0)</f>
        <v>0</v>
      </c>
      <c r="K751" s="204">
        <f>IFERROR(INDEX(Lookup!$BH$9:$BH$3000,MATCH($A751,Lookup!$A$9:$A$3000,0)),0)</f>
        <v>0</v>
      </c>
      <c r="L751" s="204">
        <f t="shared" si="33"/>
        <v>0</v>
      </c>
      <c r="O751" s="182">
        <f t="shared" si="34"/>
        <v>0</v>
      </c>
    </row>
    <row r="752" spans="1:15" hidden="1" x14ac:dyDescent="0.2">
      <c r="A752" s="182">
        <f>+'12'!A24</f>
        <v>0</v>
      </c>
      <c r="C752" s="182" t="str">
        <f>IFERROR(LEFT(IFERROR(INDEX(Sheet5!$C$2:$C$1300,MATCH($A752,Sheet5!$A$2:$A$1300,0)),"-"),FIND(",",IFERROR(INDEX(Sheet5!$C$2:$C$1300,MATCH($A752,Sheet5!$A$2:$A$1300,0)),"-"),1)-1),IFERROR(INDEX(Sheet5!$C$2:$C$1300,MATCH($A752,Sheet5!$A$2:$A$1300,0)),"-"))</f>
        <v>-</v>
      </c>
      <c r="D752" s="204">
        <f>IFERROR(INDEX(Lookup!$BG$9:$BG$3000,MATCH($A752,Lookup!$A$9:$A$3000,0)),0)</f>
        <v>0</v>
      </c>
      <c r="E752" s="204">
        <f>IFERROR(INDEX(Lookup!$BF$9:$BF$3000,MATCH($A752,Lookup!$A$9:$A$3000,0)),0)</f>
        <v>0</v>
      </c>
      <c r="F752" s="204">
        <f>IFERROR(INDEX(Lookup!$BE$9:$BE$3000,MATCH($A752,Lookup!$A$9:$A$3000,0)),0)</f>
        <v>0</v>
      </c>
      <c r="G752" s="205"/>
      <c r="H752" s="205"/>
      <c r="I752" s="204">
        <f>IFERROR(INDEX(Lookup!$BJ$9:$BJ$3000,MATCH($A752,Lookup!$A$9:$A$3000,0)),0)</f>
        <v>0</v>
      </c>
      <c r="J752" s="204">
        <f>IFERROR(INDEX(Lookup!$BI$9:$BI$3000,MATCH($A752,Lookup!$A$9:$A$3000,0)),0)</f>
        <v>0</v>
      </c>
      <c r="K752" s="204">
        <f>IFERROR(INDEX(Lookup!$BH$9:$BH$3000,MATCH($A752,Lookup!$A$9:$A$3000,0)),0)</f>
        <v>0</v>
      </c>
      <c r="L752" s="204">
        <f t="shared" si="33"/>
        <v>0</v>
      </c>
      <c r="O752" s="182">
        <f t="shared" si="34"/>
        <v>0</v>
      </c>
    </row>
    <row r="753" spans="1:15" hidden="1" x14ac:dyDescent="0.2">
      <c r="A753" s="182">
        <f>+'12'!A25</f>
        <v>0</v>
      </c>
      <c r="C753" s="182" t="str">
        <f>IFERROR(LEFT(IFERROR(INDEX(Sheet5!$C$2:$C$1300,MATCH($A753,Sheet5!$A$2:$A$1300,0)),"-"),FIND(",",IFERROR(INDEX(Sheet5!$C$2:$C$1300,MATCH($A753,Sheet5!$A$2:$A$1300,0)),"-"),1)-1),IFERROR(INDEX(Sheet5!$C$2:$C$1300,MATCH($A753,Sheet5!$A$2:$A$1300,0)),"-"))</f>
        <v>-</v>
      </c>
      <c r="D753" s="204">
        <f>IFERROR(INDEX(Lookup!$BG$9:$BG$3000,MATCH($A753,Lookup!$A$9:$A$3000,0)),0)</f>
        <v>0</v>
      </c>
      <c r="E753" s="204">
        <f>IFERROR(INDEX(Lookup!$BF$9:$BF$3000,MATCH($A753,Lookup!$A$9:$A$3000,0)),0)</f>
        <v>0</v>
      </c>
      <c r="F753" s="204">
        <f>IFERROR(INDEX(Lookup!$BE$9:$BE$3000,MATCH($A753,Lookup!$A$9:$A$3000,0)),0)</f>
        <v>0</v>
      </c>
      <c r="G753" s="205"/>
      <c r="H753" s="205"/>
      <c r="I753" s="204">
        <f>IFERROR(INDEX(Lookup!$BJ$9:$BJ$3000,MATCH($A753,Lookup!$A$9:$A$3000,0)),0)</f>
        <v>0</v>
      </c>
      <c r="J753" s="204">
        <f>IFERROR(INDEX(Lookup!$BI$9:$BI$3000,MATCH($A753,Lookup!$A$9:$A$3000,0)),0)</f>
        <v>0</v>
      </c>
      <c r="K753" s="204">
        <f>IFERROR(INDEX(Lookup!$BH$9:$BH$3000,MATCH($A753,Lookup!$A$9:$A$3000,0)),0)</f>
        <v>0</v>
      </c>
      <c r="L753" s="204">
        <f t="shared" si="33"/>
        <v>0</v>
      </c>
      <c r="O753" s="182">
        <f t="shared" si="34"/>
        <v>0</v>
      </c>
    </row>
    <row r="754" spans="1:15" x14ac:dyDescent="0.2">
      <c r="A754" s="212"/>
      <c r="B754" s="212"/>
      <c r="C754" s="212" t="s">
        <v>473</v>
      </c>
      <c r="D754" s="210">
        <f>SUM(D730:D753)</f>
        <v>0</v>
      </c>
      <c r="E754" s="210">
        <f>SUM(E730:E753)</f>
        <v>0</v>
      </c>
      <c r="F754" s="210">
        <f>SUM(F730:F753)</f>
        <v>0</v>
      </c>
      <c r="G754" s="211"/>
      <c r="H754" s="211"/>
      <c r="I754" s="210">
        <f>SUM(I730:I753)</f>
        <v>0</v>
      </c>
      <c r="J754" s="210">
        <f>SUM(J730:J753)</f>
        <v>0</v>
      </c>
      <c r="K754" s="210">
        <f>SUM(K730:K753)</f>
        <v>0</v>
      </c>
      <c r="L754" s="210">
        <f>SUM(L730:L753)</f>
        <v>0</v>
      </c>
      <c r="M754" s="206"/>
      <c r="O754" s="182">
        <v>1</v>
      </c>
    </row>
    <row r="755" spans="1:15" x14ac:dyDescent="0.2">
      <c r="C755" s="206" t="s">
        <v>465</v>
      </c>
      <c r="L755" s="204"/>
      <c r="O755" s="182">
        <v>1</v>
      </c>
    </row>
    <row r="756" spans="1:15" hidden="1" x14ac:dyDescent="0.2">
      <c r="A756" s="182">
        <f>'13'!A2</f>
        <v>0</v>
      </c>
      <c r="C756" s="182" t="str">
        <f>IFERROR(LEFT(IFERROR(INDEX(Sheet5!$C$2:$C$1300,MATCH($A756,Sheet5!$A$2:$A$1300,0)),"-"),FIND(",",IFERROR(INDEX(Sheet5!$C$2:$C$1300,MATCH($A756,Sheet5!$A$2:$A$1300,0)),"-"),1)-1),IFERROR(INDEX(Sheet5!$C$2:$C$1300,MATCH($A756,Sheet5!$A$2:$A$1300,0)),"-"))</f>
        <v>-</v>
      </c>
      <c r="D756" s="204">
        <f>IFERROR(INDEX(Lookup!$BG$9:$BG$3000,MATCH($A756,Lookup!$A$9:$A$3000,0)),0)</f>
        <v>0</v>
      </c>
      <c r="E756" s="204">
        <f>IFERROR(INDEX(Lookup!$BF$9:$BF$3000,MATCH($A756,Lookup!$A$9:$A$3000,0)),0)</f>
        <v>0</v>
      </c>
      <c r="F756" s="204">
        <f>IFERROR(INDEX(Lookup!$BE$9:$BE$3000,MATCH($A756,Lookup!$A$9:$A$3000,0)),0)</f>
        <v>0</v>
      </c>
      <c r="G756" s="205"/>
      <c r="H756" s="205"/>
      <c r="I756" s="204">
        <f>IFERROR(INDEX(Lookup!$BJ$9:$BJ$3000,MATCH($A756,Lookup!$A$9:$A$3000,0)),0)</f>
        <v>0</v>
      </c>
      <c r="J756" s="204">
        <f>IFERROR(INDEX(Lookup!$BI$9:$BI$3000,MATCH($A756,Lookup!$A$9:$A$3000,0)),0)</f>
        <v>0</v>
      </c>
      <c r="K756" s="204">
        <f>IFERROR(INDEX(Lookup!$BH$9:$BH$3000,MATCH($A756,Lookup!$A$9:$A$3000,0)),0)</f>
        <v>0</v>
      </c>
      <c r="L756" s="204">
        <f>K756-J756</f>
        <v>0</v>
      </c>
      <c r="O756" s="182">
        <f t="shared" ref="O756:O819" si="35">+IF(A756&gt;0,1,0)</f>
        <v>0</v>
      </c>
    </row>
    <row r="757" spans="1:15" hidden="1" x14ac:dyDescent="0.2">
      <c r="A757" s="182">
        <f>'13'!A3</f>
        <v>0</v>
      </c>
      <c r="C757" s="182" t="str">
        <f>IFERROR(LEFT(IFERROR(INDEX(Sheet5!$C$2:$C$1300,MATCH($A757,Sheet5!$A$2:$A$1300,0)),"-"),FIND(",",IFERROR(INDEX(Sheet5!$C$2:$C$1300,MATCH($A757,Sheet5!$A$2:$A$1300,0)),"-"),1)-1),IFERROR(INDEX(Sheet5!$C$2:$C$1300,MATCH($A757,Sheet5!$A$2:$A$1300,0)),"-"))</f>
        <v>-</v>
      </c>
      <c r="D757" s="204">
        <f>IFERROR(INDEX(Lookup!$BG$9:$BG$3000,MATCH($A757,Lookup!$A$9:$A$3000,0)),0)</f>
        <v>0</v>
      </c>
      <c r="E757" s="204">
        <f>IFERROR(INDEX(Lookup!$BF$9:$BF$3000,MATCH($A757,Lookup!$A$9:$A$3000,0)),0)</f>
        <v>0</v>
      </c>
      <c r="F757" s="204">
        <f>IFERROR(INDEX(Lookup!$BE$9:$BE$3000,MATCH($A757,Lookup!$A$9:$A$3000,0)),0)</f>
        <v>0</v>
      </c>
      <c r="G757" s="205"/>
      <c r="H757" s="205"/>
      <c r="I757" s="204">
        <f>IFERROR(INDEX(Lookup!$BJ$9:$BJ$3000,MATCH($A757,Lookup!$A$9:$A$3000,0)),0)</f>
        <v>0</v>
      </c>
      <c r="J757" s="204">
        <f>IFERROR(INDEX(Lookup!$BI$9:$BI$3000,MATCH($A757,Lookup!$A$9:$A$3000,0)),0)</f>
        <v>0</v>
      </c>
      <c r="K757" s="204">
        <f>IFERROR(INDEX(Lookup!$BH$9:$BH$3000,MATCH($A757,Lookup!$A$9:$A$3000,0)),0)</f>
        <v>0</v>
      </c>
      <c r="L757" s="204">
        <f t="shared" ref="L757:L820" si="36">K757-J757</f>
        <v>0</v>
      </c>
      <c r="O757" s="182">
        <f t="shared" si="35"/>
        <v>0</v>
      </c>
    </row>
    <row r="758" spans="1:15" hidden="1" x14ac:dyDescent="0.2">
      <c r="A758" s="182">
        <f>'13'!A4</f>
        <v>0</v>
      </c>
      <c r="C758" s="182" t="str">
        <f>IFERROR(LEFT(IFERROR(INDEX(Sheet5!$C$2:$C$1300,MATCH($A758,Sheet5!$A$2:$A$1300,0)),"-"),FIND(",",IFERROR(INDEX(Sheet5!$C$2:$C$1300,MATCH($A758,Sheet5!$A$2:$A$1300,0)),"-"),1)-1),IFERROR(INDEX(Sheet5!$C$2:$C$1300,MATCH($A758,Sheet5!$A$2:$A$1300,0)),"-"))</f>
        <v>-</v>
      </c>
      <c r="D758" s="204">
        <f>IFERROR(INDEX(Lookup!$BG$9:$BG$3000,MATCH($A758,Lookup!$A$9:$A$3000,0)),0)</f>
        <v>0</v>
      </c>
      <c r="E758" s="204">
        <f>IFERROR(INDEX(Lookup!$BF$9:$BF$3000,MATCH($A758,Lookup!$A$9:$A$3000,0)),0)</f>
        <v>0</v>
      </c>
      <c r="F758" s="204">
        <f>IFERROR(INDEX(Lookup!$BE$9:$BE$3000,MATCH($A758,Lookup!$A$9:$A$3000,0)),0)</f>
        <v>0</v>
      </c>
      <c r="G758" s="205"/>
      <c r="H758" s="205"/>
      <c r="I758" s="204">
        <f>IFERROR(INDEX(Lookup!$BJ$9:$BJ$3000,MATCH($A758,Lookup!$A$9:$A$3000,0)),0)</f>
        <v>0</v>
      </c>
      <c r="J758" s="204">
        <f>IFERROR(INDEX(Lookup!$BI$9:$BI$3000,MATCH($A758,Lookup!$A$9:$A$3000,0)),0)</f>
        <v>0</v>
      </c>
      <c r="K758" s="204">
        <f>IFERROR(INDEX(Lookup!$BH$9:$BH$3000,MATCH($A758,Lookup!$A$9:$A$3000,0)),0)</f>
        <v>0</v>
      </c>
      <c r="L758" s="204">
        <f t="shared" si="36"/>
        <v>0</v>
      </c>
      <c r="O758" s="182">
        <f t="shared" si="35"/>
        <v>0</v>
      </c>
    </row>
    <row r="759" spans="1:15" hidden="1" x14ac:dyDescent="0.2">
      <c r="A759" s="182">
        <f>'13'!A5</f>
        <v>0</v>
      </c>
      <c r="C759" s="182" t="str">
        <f>IFERROR(LEFT(IFERROR(INDEX(Sheet5!$C$2:$C$1300,MATCH($A759,Sheet5!$A$2:$A$1300,0)),"-"),FIND(",",IFERROR(INDEX(Sheet5!$C$2:$C$1300,MATCH($A759,Sheet5!$A$2:$A$1300,0)),"-"),1)-1),IFERROR(INDEX(Sheet5!$C$2:$C$1300,MATCH($A759,Sheet5!$A$2:$A$1300,0)),"-"))</f>
        <v>-</v>
      </c>
      <c r="D759" s="204">
        <f>IFERROR(INDEX(Lookup!$BG$9:$BG$3000,MATCH($A759,Lookup!$A$9:$A$3000,0)),0)</f>
        <v>0</v>
      </c>
      <c r="E759" s="204">
        <f>IFERROR(INDEX(Lookup!$BF$9:$BF$3000,MATCH($A759,Lookup!$A$9:$A$3000,0)),0)</f>
        <v>0</v>
      </c>
      <c r="F759" s="204">
        <f>IFERROR(INDEX(Lookup!$BE$9:$BE$3000,MATCH($A759,Lookup!$A$9:$A$3000,0)),0)</f>
        <v>0</v>
      </c>
      <c r="G759" s="205"/>
      <c r="H759" s="205"/>
      <c r="I759" s="204">
        <f>IFERROR(INDEX(Lookup!$BJ$9:$BJ$3000,MATCH($A759,Lookup!$A$9:$A$3000,0)),0)</f>
        <v>0</v>
      </c>
      <c r="J759" s="204">
        <f>IFERROR(INDEX(Lookup!$BI$9:$BI$3000,MATCH($A759,Lookup!$A$9:$A$3000,0)),0)</f>
        <v>0</v>
      </c>
      <c r="K759" s="204">
        <f>IFERROR(INDEX(Lookup!$BH$9:$BH$3000,MATCH($A759,Lookup!$A$9:$A$3000,0)),0)</f>
        <v>0</v>
      </c>
      <c r="L759" s="204">
        <f t="shared" si="36"/>
        <v>0</v>
      </c>
      <c r="O759" s="182">
        <f t="shared" si="35"/>
        <v>0</v>
      </c>
    </row>
    <row r="760" spans="1:15" hidden="1" x14ac:dyDescent="0.2">
      <c r="A760" s="182">
        <f>'13'!A6</f>
        <v>0</v>
      </c>
      <c r="C760" s="182" t="str">
        <f>IFERROR(LEFT(IFERROR(INDEX(Sheet5!$C$2:$C$1300,MATCH($A760,Sheet5!$A$2:$A$1300,0)),"-"),FIND(",",IFERROR(INDEX(Sheet5!$C$2:$C$1300,MATCH($A760,Sheet5!$A$2:$A$1300,0)),"-"),1)-1),IFERROR(INDEX(Sheet5!$C$2:$C$1300,MATCH($A760,Sheet5!$A$2:$A$1300,0)),"-"))</f>
        <v>-</v>
      </c>
      <c r="D760" s="204">
        <f>IFERROR(INDEX(Lookup!$BG$9:$BG$3000,MATCH($A760,Lookup!$A$9:$A$3000,0)),0)</f>
        <v>0</v>
      </c>
      <c r="E760" s="204">
        <f>IFERROR(INDEX(Lookup!$BF$9:$BF$3000,MATCH($A760,Lookup!$A$9:$A$3000,0)),0)</f>
        <v>0</v>
      </c>
      <c r="F760" s="204">
        <f>IFERROR(INDEX(Lookup!$BE$9:$BE$3000,MATCH($A760,Lookup!$A$9:$A$3000,0)),0)</f>
        <v>0</v>
      </c>
      <c r="G760" s="205"/>
      <c r="H760" s="205"/>
      <c r="I760" s="204">
        <f>IFERROR(INDEX(Lookup!$BJ$9:$BJ$3000,MATCH($A760,Lookup!$A$9:$A$3000,0)),0)</f>
        <v>0</v>
      </c>
      <c r="J760" s="204">
        <f>IFERROR(INDEX(Lookup!$BI$9:$BI$3000,MATCH($A760,Lookup!$A$9:$A$3000,0)),0)</f>
        <v>0</v>
      </c>
      <c r="K760" s="204">
        <f>IFERROR(INDEX(Lookup!$BH$9:$BH$3000,MATCH($A760,Lookup!$A$9:$A$3000,0)),0)</f>
        <v>0</v>
      </c>
      <c r="L760" s="204">
        <f t="shared" si="36"/>
        <v>0</v>
      </c>
      <c r="O760" s="182">
        <f t="shared" si="35"/>
        <v>0</v>
      </c>
    </row>
    <row r="761" spans="1:15" hidden="1" x14ac:dyDescent="0.2">
      <c r="A761" s="182">
        <f>'13'!A7</f>
        <v>0</v>
      </c>
      <c r="C761" s="182" t="str">
        <f>IFERROR(LEFT(IFERROR(INDEX(Sheet5!$C$2:$C$1300,MATCH($A761,Sheet5!$A$2:$A$1300,0)),"-"),FIND(",",IFERROR(INDEX(Sheet5!$C$2:$C$1300,MATCH($A761,Sheet5!$A$2:$A$1300,0)),"-"),1)-1),IFERROR(INDEX(Sheet5!$C$2:$C$1300,MATCH($A761,Sheet5!$A$2:$A$1300,0)),"-"))</f>
        <v>-</v>
      </c>
      <c r="D761" s="204">
        <f>IFERROR(INDEX(Lookup!$BG$9:$BG$3000,MATCH($A761,Lookup!$A$9:$A$3000,0)),0)</f>
        <v>0</v>
      </c>
      <c r="E761" s="204">
        <f>IFERROR(INDEX(Lookup!$BF$9:$BF$3000,MATCH($A761,Lookup!$A$9:$A$3000,0)),0)</f>
        <v>0</v>
      </c>
      <c r="F761" s="204">
        <f>IFERROR(INDEX(Lookup!$BE$9:$BE$3000,MATCH($A761,Lookup!$A$9:$A$3000,0)),0)</f>
        <v>0</v>
      </c>
      <c r="G761" s="205"/>
      <c r="H761" s="205"/>
      <c r="I761" s="204">
        <f>IFERROR(INDEX(Lookup!$BJ$9:$BJ$3000,MATCH($A761,Lookup!$A$9:$A$3000,0)),0)</f>
        <v>0</v>
      </c>
      <c r="J761" s="204">
        <f>IFERROR(INDEX(Lookup!$BI$9:$BI$3000,MATCH($A761,Lookup!$A$9:$A$3000,0)),0)</f>
        <v>0</v>
      </c>
      <c r="K761" s="204">
        <f>IFERROR(INDEX(Lookup!$BH$9:$BH$3000,MATCH($A761,Lookup!$A$9:$A$3000,0)),0)</f>
        <v>0</v>
      </c>
      <c r="L761" s="204">
        <f t="shared" si="36"/>
        <v>0</v>
      </c>
      <c r="O761" s="182">
        <f t="shared" si="35"/>
        <v>0</v>
      </c>
    </row>
    <row r="762" spans="1:15" hidden="1" x14ac:dyDescent="0.2">
      <c r="A762" s="182">
        <f>'13'!A8</f>
        <v>0</v>
      </c>
      <c r="C762" s="182" t="str">
        <f>IFERROR(LEFT(IFERROR(INDEX(Sheet5!$C$2:$C$1300,MATCH($A762,Sheet5!$A$2:$A$1300,0)),"-"),FIND(",",IFERROR(INDEX(Sheet5!$C$2:$C$1300,MATCH($A762,Sheet5!$A$2:$A$1300,0)),"-"),1)-1),IFERROR(INDEX(Sheet5!$C$2:$C$1300,MATCH($A762,Sheet5!$A$2:$A$1300,0)),"-"))</f>
        <v>-</v>
      </c>
      <c r="D762" s="204">
        <f>IFERROR(INDEX(Lookup!$BG$9:$BG$3000,MATCH($A762,Lookup!$A$9:$A$3000,0)),0)</f>
        <v>0</v>
      </c>
      <c r="E762" s="204">
        <f>IFERROR(INDEX(Lookup!$BF$9:$BF$3000,MATCH($A762,Lookup!$A$9:$A$3000,0)),0)</f>
        <v>0</v>
      </c>
      <c r="F762" s="204">
        <f>IFERROR(INDEX(Lookup!$BE$9:$BE$3000,MATCH($A762,Lookup!$A$9:$A$3000,0)),0)</f>
        <v>0</v>
      </c>
      <c r="G762" s="205"/>
      <c r="H762" s="205"/>
      <c r="I762" s="204">
        <f>IFERROR(INDEX(Lookup!$BJ$9:$BJ$3000,MATCH($A762,Lookup!$A$9:$A$3000,0)),0)</f>
        <v>0</v>
      </c>
      <c r="J762" s="204">
        <f>IFERROR(INDEX(Lookup!$BI$9:$BI$3000,MATCH($A762,Lookup!$A$9:$A$3000,0)),0)</f>
        <v>0</v>
      </c>
      <c r="K762" s="204">
        <f>IFERROR(INDEX(Lookup!$BH$9:$BH$3000,MATCH($A762,Lookup!$A$9:$A$3000,0)),0)</f>
        <v>0</v>
      </c>
      <c r="L762" s="204">
        <f t="shared" si="36"/>
        <v>0</v>
      </c>
      <c r="O762" s="182">
        <f t="shared" si="35"/>
        <v>0</v>
      </c>
    </row>
    <row r="763" spans="1:15" hidden="1" x14ac:dyDescent="0.2">
      <c r="A763" s="182">
        <f>'13'!A9</f>
        <v>0</v>
      </c>
      <c r="C763" s="182" t="str">
        <f>IFERROR(LEFT(IFERROR(INDEX(Sheet5!$C$2:$C$1300,MATCH($A763,Sheet5!$A$2:$A$1300,0)),"-"),FIND(",",IFERROR(INDEX(Sheet5!$C$2:$C$1300,MATCH($A763,Sheet5!$A$2:$A$1300,0)),"-"),1)-1),IFERROR(INDEX(Sheet5!$C$2:$C$1300,MATCH($A763,Sheet5!$A$2:$A$1300,0)),"-"))</f>
        <v>-</v>
      </c>
      <c r="D763" s="204">
        <f>IFERROR(INDEX(Lookup!$BG$9:$BG$3000,MATCH($A763,Lookup!$A$9:$A$3000,0)),0)</f>
        <v>0</v>
      </c>
      <c r="E763" s="204">
        <f>IFERROR(INDEX(Lookup!$BF$9:$BF$3000,MATCH($A763,Lookup!$A$9:$A$3000,0)),0)</f>
        <v>0</v>
      </c>
      <c r="F763" s="204">
        <f>IFERROR(INDEX(Lookup!$BE$9:$BE$3000,MATCH($A763,Lookup!$A$9:$A$3000,0)),0)</f>
        <v>0</v>
      </c>
      <c r="G763" s="205"/>
      <c r="H763" s="205"/>
      <c r="I763" s="204">
        <f>IFERROR(INDEX(Lookup!$BJ$9:$BJ$3000,MATCH($A763,Lookup!$A$9:$A$3000,0)),0)</f>
        <v>0</v>
      </c>
      <c r="J763" s="204">
        <f>IFERROR(INDEX(Lookup!$BI$9:$BI$3000,MATCH($A763,Lookup!$A$9:$A$3000,0)),0)</f>
        <v>0</v>
      </c>
      <c r="K763" s="204">
        <f>IFERROR(INDEX(Lookup!$BH$9:$BH$3000,MATCH($A763,Lookup!$A$9:$A$3000,0)),0)</f>
        <v>0</v>
      </c>
      <c r="L763" s="204">
        <f t="shared" si="36"/>
        <v>0</v>
      </c>
      <c r="O763" s="182">
        <f t="shared" si="35"/>
        <v>0</v>
      </c>
    </row>
    <row r="764" spans="1:15" hidden="1" x14ac:dyDescent="0.2">
      <c r="A764" s="182">
        <f>'13'!A10</f>
        <v>0</v>
      </c>
      <c r="C764" s="182" t="str">
        <f>IFERROR(LEFT(IFERROR(INDEX(Sheet5!$C$2:$C$1300,MATCH($A764,Sheet5!$A$2:$A$1300,0)),"-"),FIND(",",IFERROR(INDEX(Sheet5!$C$2:$C$1300,MATCH($A764,Sheet5!$A$2:$A$1300,0)),"-"),1)-1),IFERROR(INDEX(Sheet5!$C$2:$C$1300,MATCH($A764,Sheet5!$A$2:$A$1300,0)),"-"))</f>
        <v>-</v>
      </c>
      <c r="D764" s="204">
        <f>IFERROR(INDEX(Lookup!$BG$9:$BG$3000,MATCH($A764,Lookup!$A$9:$A$3000,0)),0)</f>
        <v>0</v>
      </c>
      <c r="E764" s="204">
        <f>IFERROR(INDEX(Lookup!$BF$9:$BF$3000,MATCH($A764,Lookup!$A$9:$A$3000,0)),0)</f>
        <v>0</v>
      </c>
      <c r="F764" s="204">
        <f>IFERROR(INDEX(Lookup!$BE$9:$BE$3000,MATCH($A764,Lookup!$A$9:$A$3000,0)),0)</f>
        <v>0</v>
      </c>
      <c r="G764" s="205"/>
      <c r="H764" s="205"/>
      <c r="I764" s="204">
        <f>IFERROR(INDEX(Lookup!$BJ$9:$BJ$3000,MATCH($A764,Lookup!$A$9:$A$3000,0)),0)</f>
        <v>0</v>
      </c>
      <c r="J764" s="204">
        <f>IFERROR(INDEX(Lookup!$BI$9:$BI$3000,MATCH($A764,Lookup!$A$9:$A$3000,0)),0)</f>
        <v>0</v>
      </c>
      <c r="K764" s="204">
        <f>IFERROR(INDEX(Lookup!$BH$9:$BH$3000,MATCH($A764,Lookup!$A$9:$A$3000,0)),0)</f>
        <v>0</v>
      </c>
      <c r="L764" s="204">
        <f t="shared" si="36"/>
        <v>0</v>
      </c>
      <c r="O764" s="182">
        <f t="shared" si="35"/>
        <v>0</v>
      </c>
    </row>
    <row r="765" spans="1:15" hidden="1" x14ac:dyDescent="0.2">
      <c r="A765" s="182">
        <f>'13'!A11</f>
        <v>0</v>
      </c>
      <c r="C765" s="182" t="str">
        <f>IFERROR(LEFT(IFERROR(INDEX(Sheet5!$C$2:$C$1300,MATCH($A765,Sheet5!$A$2:$A$1300,0)),"-"),FIND(",",IFERROR(INDEX(Sheet5!$C$2:$C$1300,MATCH($A765,Sheet5!$A$2:$A$1300,0)),"-"),1)-1),IFERROR(INDEX(Sheet5!$C$2:$C$1300,MATCH($A765,Sheet5!$A$2:$A$1300,0)),"-"))</f>
        <v>-</v>
      </c>
      <c r="D765" s="204">
        <f>IFERROR(INDEX(Lookup!$BG$9:$BG$3000,MATCH($A765,Lookup!$A$9:$A$3000,0)),0)</f>
        <v>0</v>
      </c>
      <c r="E765" s="204">
        <f>IFERROR(INDEX(Lookup!$BF$9:$BF$3000,MATCH($A765,Lookup!$A$9:$A$3000,0)),0)</f>
        <v>0</v>
      </c>
      <c r="F765" s="204">
        <f>IFERROR(INDEX(Lookup!$BE$9:$BE$3000,MATCH($A765,Lookup!$A$9:$A$3000,0)),0)</f>
        <v>0</v>
      </c>
      <c r="G765" s="205"/>
      <c r="H765" s="205"/>
      <c r="I765" s="204">
        <f>IFERROR(INDEX(Lookup!$BJ$9:$BJ$3000,MATCH($A765,Lookup!$A$9:$A$3000,0)),0)</f>
        <v>0</v>
      </c>
      <c r="J765" s="204">
        <f>IFERROR(INDEX(Lookup!$BI$9:$BI$3000,MATCH($A765,Lookup!$A$9:$A$3000,0)),0)</f>
        <v>0</v>
      </c>
      <c r="K765" s="204">
        <f>IFERROR(INDEX(Lookup!$BH$9:$BH$3000,MATCH($A765,Lookup!$A$9:$A$3000,0)),0)</f>
        <v>0</v>
      </c>
      <c r="L765" s="204">
        <f t="shared" si="36"/>
        <v>0</v>
      </c>
      <c r="O765" s="182">
        <f t="shared" si="35"/>
        <v>0</v>
      </c>
    </row>
    <row r="766" spans="1:15" hidden="1" x14ac:dyDescent="0.2">
      <c r="A766" s="182">
        <f>'13'!A12</f>
        <v>0</v>
      </c>
      <c r="C766" s="182" t="str">
        <f>IFERROR(LEFT(IFERROR(INDEX(Sheet5!$C$2:$C$1300,MATCH($A766,Sheet5!$A$2:$A$1300,0)),"-"),FIND(",",IFERROR(INDEX(Sheet5!$C$2:$C$1300,MATCH($A766,Sheet5!$A$2:$A$1300,0)),"-"),1)-1),IFERROR(INDEX(Sheet5!$C$2:$C$1300,MATCH($A766,Sheet5!$A$2:$A$1300,0)),"-"))</f>
        <v>-</v>
      </c>
      <c r="D766" s="204">
        <f>IFERROR(INDEX(Lookup!$BG$9:$BG$3000,MATCH($A766,Lookup!$A$9:$A$3000,0)),0)</f>
        <v>0</v>
      </c>
      <c r="E766" s="204">
        <f>IFERROR(INDEX(Lookup!$BF$9:$BF$3000,MATCH($A766,Lookup!$A$9:$A$3000,0)),0)</f>
        <v>0</v>
      </c>
      <c r="F766" s="204">
        <f>IFERROR(INDEX(Lookup!$BE$9:$BE$3000,MATCH($A766,Lookup!$A$9:$A$3000,0)),0)</f>
        <v>0</v>
      </c>
      <c r="G766" s="205"/>
      <c r="H766" s="205"/>
      <c r="I766" s="204">
        <f>IFERROR(INDEX(Lookup!$BJ$9:$BJ$3000,MATCH($A766,Lookup!$A$9:$A$3000,0)),0)</f>
        <v>0</v>
      </c>
      <c r="J766" s="204">
        <f>IFERROR(INDEX(Lookup!$BI$9:$BI$3000,MATCH($A766,Lookup!$A$9:$A$3000,0)),0)</f>
        <v>0</v>
      </c>
      <c r="K766" s="204">
        <f>IFERROR(INDEX(Lookup!$BH$9:$BH$3000,MATCH($A766,Lookup!$A$9:$A$3000,0)),0)</f>
        <v>0</v>
      </c>
      <c r="L766" s="204">
        <f t="shared" si="36"/>
        <v>0</v>
      </c>
      <c r="O766" s="182">
        <f t="shared" si="35"/>
        <v>0</v>
      </c>
    </row>
    <row r="767" spans="1:15" hidden="1" x14ac:dyDescent="0.2">
      <c r="A767" s="182">
        <f>'13'!A13</f>
        <v>0</v>
      </c>
      <c r="C767" s="182" t="str">
        <f>IFERROR(LEFT(IFERROR(INDEX(Sheet5!$C$2:$C$1300,MATCH($A767,Sheet5!$A$2:$A$1300,0)),"-"),FIND(",",IFERROR(INDEX(Sheet5!$C$2:$C$1300,MATCH($A767,Sheet5!$A$2:$A$1300,0)),"-"),1)-1),IFERROR(INDEX(Sheet5!$C$2:$C$1300,MATCH($A767,Sheet5!$A$2:$A$1300,0)),"-"))</f>
        <v>-</v>
      </c>
      <c r="D767" s="204">
        <f>IFERROR(INDEX(Lookup!$BG$9:$BG$3000,MATCH($A767,Lookup!$A$9:$A$3000,0)),0)</f>
        <v>0</v>
      </c>
      <c r="E767" s="204">
        <f>IFERROR(INDEX(Lookup!$BF$9:$BF$3000,MATCH($A767,Lookup!$A$9:$A$3000,0)),0)</f>
        <v>0</v>
      </c>
      <c r="F767" s="204">
        <f>IFERROR(INDEX(Lookup!$BE$9:$BE$3000,MATCH($A767,Lookup!$A$9:$A$3000,0)),0)</f>
        <v>0</v>
      </c>
      <c r="G767" s="205"/>
      <c r="H767" s="205"/>
      <c r="I767" s="204">
        <f>IFERROR(INDEX(Lookup!$BJ$9:$BJ$3000,MATCH($A767,Lookup!$A$9:$A$3000,0)),0)</f>
        <v>0</v>
      </c>
      <c r="J767" s="204">
        <f>IFERROR(INDEX(Lookup!$BI$9:$BI$3000,MATCH($A767,Lookup!$A$9:$A$3000,0)),0)</f>
        <v>0</v>
      </c>
      <c r="K767" s="204">
        <f>IFERROR(INDEX(Lookup!$BH$9:$BH$3000,MATCH($A767,Lookup!$A$9:$A$3000,0)),0)</f>
        <v>0</v>
      </c>
      <c r="L767" s="204">
        <f t="shared" si="36"/>
        <v>0</v>
      </c>
      <c r="O767" s="182">
        <f t="shared" si="35"/>
        <v>0</v>
      </c>
    </row>
    <row r="768" spans="1:15" hidden="1" x14ac:dyDescent="0.2">
      <c r="A768" s="182">
        <f>'13'!A14</f>
        <v>0</v>
      </c>
      <c r="C768" s="182" t="str">
        <f>IFERROR(LEFT(IFERROR(INDEX(Sheet5!$C$2:$C$1300,MATCH($A768,Sheet5!$A$2:$A$1300,0)),"-"),FIND(",",IFERROR(INDEX(Sheet5!$C$2:$C$1300,MATCH($A768,Sheet5!$A$2:$A$1300,0)),"-"),1)-1),IFERROR(INDEX(Sheet5!$C$2:$C$1300,MATCH($A768,Sheet5!$A$2:$A$1300,0)),"-"))</f>
        <v>-</v>
      </c>
      <c r="D768" s="204">
        <f>IFERROR(INDEX(Lookup!$BG$9:$BG$3000,MATCH($A768,Lookup!$A$9:$A$3000,0)),0)</f>
        <v>0</v>
      </c>
      <c r="E768" s="204">
        <f>IFERROR(INDEX(Lookup!$BF$9:$BF$3000,MATCH($A768,Lookup!$A$9:$A$3000,0)),0)</f>
        <v>0</v>
      </c>
      <c r="F768" s="204">
        <f>IFERROR(INDEX(Lookup!$BE$9:$BE$3000,MATCH($A768,Lookup!$A$9:$A$3000,0)),0)</f>
        <v>0</v>
      </c>
      <c r="G768" s="205"/>
      <c r="H768" s="205"/>
      <c r="I768" s="204">
        <f>IFERROR(INDEX(Lookup!$BJ$9:$BJ$3000,MATCH($A768,Lookup!$A$9:$A$3000,0)),0)</f>
        <v>0</v>
      </c>
      <c r="J768" s="204">
        <f>IFERROR(INDEX(Lookup!$BI$9:$BI$3000,MATCH($A768,Lookup!$A$9:$A$3000,0)),0)</f>
        <v>0</v>
      </c>
      <c r="K768" s="204">
        <f>IFERROR(INDEX(Lookup!$BH$9:$BH$3000,MATCH($A768,Lookup!$A$9:$A$3000,0)),0)</f>
        <v>0</v>
      </c>
      <c r="L768" s="204">
        <f t="shared" si="36"/>
        <v>0</v>
      </c>
      <c r="O768" s="182">
        <f t="shared" si="35"/>
        <v>0</v>
      </c>
    </row>
    <row r="769" spans="1:15" hidden="1" x14ac:dyDescent="0.2">
      <c r="A769" s="182">
        <f>'13'!A15</f>
        <v>0</v>
      </c>
      <c r="C769" s="182" t="str">
        <f>IFERROR(LEFT(IFERROR(INDEX(Sheet5!$C$2:$C$1300,MATCH($A769,Sheet5!$A$2:$A$1300,0)),"-"),FIND(",",IFERROR(INDEX(Sheet5!$C$2:$C$1300,MATCH($A769,Sheet5!$A$2:$A$1300,0)),"-"),1)-1),IFERROR(INDEX(Sheet5!$C$2:$C$1300,MATCH($A769,Sheet5!$A$2:$A$1300,0)),"-"))</f>
        <v>-</v>
      </c>
      <c r="D769" s="204">
        <f>IFERROR(INDEX(Lookup!$BG$9:$BG$3000,MATCH($A769,Lookup!$A$9:$A$3000,0)),0)</f>
        <v>0</v>
      </c>
      <c r="E769" s="204">
        <f>IFERROR(INDEX(Lookup!$BF$9:$BF$3000,MATCH($A769,Lookup!$A$9:$A$3000,0)),0)</f>
        <v>0</v>
      </c>
      <c r="F769" s="204">
        <f>IFERROR(INDEX(Lookup!$BE$9:$BE$3000,MATCH($A769,Lookup!$A$9:$A$3000,0)),0)</f>
        <v>0</v>
      </c>
      <c r="G769" s="205"/>
      <c r="H769" s="205"/>
      <c r="I769" s="204">
        <f>IFERROR(INDEX(Lookup!$BJ$9:$BJ$3000,MATCH($A769,Lookup!$A$9:$A$3000,0)),0)</f>
        <v>0</v>
      </c>
      <c r="J769" s="204">
        <f>IFERROR(INDEX(Lookup!$BI$9:$BI$3000,MATCH($A769,Lookup!$A$9:$A$3000,0)),0)</f>
        <v>0</v>
      </c>
      <c r="K769" s="204">
        <f>IFERROR(INDEX(Lookup!$BH$9:$BH$3000,MATCH($A769,Lookup!$A$9:$A$3000,0)),0)</f>
        <v>0</v>
      </c>
      <c r="L769" s="204">
        <f t="shared" si="36"/>
        <v>0</v>
      </c>
      <c r="O769" s="182">
        <f t="shared" si="35"/>
        <v>0</v>
      </c>
    </row>
    <row r="770" spans="1:15" hidden="1" x14ac:dyDescent="0.2">
      <c r="A770" s="182">
        <f>'13'!A16</f>
        <v>0</v>
      </c>
      <c r="C770" s="182" t="str">
        <f>IFERROR(LEFT(IFERROR(INDEX(Sheet5!$C$2:$C$1300,MATCH($A770,Sheet5!$A$2:$A$1300,0)),"-"),FIND(",",IFERROR(INDEX(Sheet5!$C$2:$C$1300,MATCH($A770,Sheet5!$A$2:$A$1300,0)),"-"),1)-1),IFERROR(INDEX(Sheet5!$C$2:$C$1300,MATCH($A770,Sheet5!$A$2:$A$1300,0)),"-"))</f>
        <v>-</v>
      </c>
      <c r="D770" s="204">
        <f>IFERROR(INDEX(Lookup!$BG$9:$BG$3000,MATCH($A770,Lookup!$A$9:$A$3000,0)),0)</f>
        <v>0</v>
      </c>
      <c r="E770" s="204">
        <f>IFERROR(INDEX(Lookup!$BF$9:$BF$3000,MATCH($A770,Lookup!$A$9:$A$3000,0)),0)</f>
        <v>0</v>
      </c>
      <c r="F770" s="204">
        <f>IFERROR(INDEX(Lookup!$BE$9:$BE$3000,MATCH($A770,Lookup!$A$9:$A$3000,0)),0)</f>
        <v>0</v>
      </c>
      <c r="G770" s="205"/>
      <c r="H770" s="205"/>
      <c r="I770" s="204">
        <f>IFERROR(INDEX(Lookup!$BJ$9:$BJ$3000,MATCH($A770,Lookup!$A$9:$A$3000,0)),0)</f>
        <v>0</v>
      </c>
      <c r="J770" s="204">
        <f>IFERROR(INDEX(Lookup!$BI$9:$BI$3000,MATCH($A770,Lookup!$A$9:$A$3000,0)),0)</f>
        <v>0</v>
      </c>
      <c r="K770" s="204">
        <f>IFERROR(INDEX(Lookup!$BH$9:$BH$3000,MATCH($A770,Lookup!$A$9:$A$3000,0)),0)</f>
        <v>0</v>
      </c>
      <c r="L770" s="204">
        <f t="shared" si="36"/>
        <v>0</v>
      </c>
      <c r="O770" s="182">
        <f t="shared" si="35"/>
        <v>0</v>
      </c>
    </row>
    <row r="771" spans="1:15" hidden="1" x14ac:dyDescent="0.2">
      <c r="A771" s="182">
        <f>'13'!A17</f>
        <v>0</v>
      </c>
      <c r="C771" s="182" t="str">
        <f>IFERROR(LEFT(IFERROR(INDEX(Sheet5!$C$2:$C$1300,MATCH($A771,Sheet5!$A$2:$A$1300,0)),"-"),FIND(",",IFERROR(INDEX(Sheet5!$C$2:$C$1300,MATCH($A771,Sheet5!$A$2:$A$1300,0)),"-"),1)-1),IFERROR(INDEX(Sheet5!$C$2:$C$1300,MATCH($A771,Sheet5!$A$2:$A$1300,0)),"-"))</f>
        <v>-</v>
      </c>
      <c r="D771" s="204">
        <f>IFERROR(INDEX(Lookup!$BG$9:$BG$3000,MATCH($A771,Lookup!$A$9:$A$3000,0)),0)</f>
        <v>0</v>
      </c>
      <c r="E771" s="204">
        <f>IFERROR(INDEX(Lookup!$BF$9:$BF$3000,MATCH($A771,Lookup!$A$9:$A$3000,0)),0)</f>
        <v>0</v>
      </c>
      <c r="F771" s="204">
        <f>IFERROR(INDEX(Lookup!$BE$9:$BE$3000,MATCH($A771,Lookup!$A$9:$A$3000,0)),0)</f>
        <v>0</v>
      </c>
      <c r="G771" s="205"/>
      <c r="H771" s="205"/>
      <c r="I771" s="204">
        <f>IFERROR(INDEX(Lookup!$BJ$9:$BJ$3000,MATCH($A771,Lookup!$A$9:$A$3000,0)),0)</f>
        <v>0</v>
      </c>
      <c r="J771" s="204">
        <f>IFERROR(INDEX(Lookup!$BI$9:$BI$3000,MATCH($A771,Lookup!$A$9:$A$3000,0)),0)</f>
        <v>0</v>
      </c>
      <c r="K771" s="204">
        <f>IFERROR(INDEX(Lookup!$BH$9:$BH$3000,MATCH($A771,Lookup!$A$9:$A$3000,0)),0)</f>
        <v>0</v>
      </c>
      <c r="L771" s="204">
        <f t="shared" si="36"/>
        <v>0</v>
      </c>
      <c r="O771" s="182">
        <f t="shared" si="35"/>
        <v>0</v>
      </c>
    </row>
    <row r="772" spans="1:15" hidden="1" x14ac:dyDescent="0.2">
      <c r="A772" s="182">
        <f>'13'!A18</f>
        <v>0</v>
      </c>
      <c r="C772" s="182" t="str">
        <f>IFERROR(LEFT(IFERROR(INDEX(Sheet5!$C$2:$C$1300,MATCH($A772,Sheet5!$A$2:$A$1300,0)),"-"),FIND(",",IFERROR(INDEX(Sheet5!$C$2:$C$1300,MATCH($A772,Sheet5!$A$2:$A$1300,0)),"-"),1)-1),IFERROR(INDEX(Sheet5!$C$2:$C$1300,MATCH($A772,Sheet5!$A$2:$A$1300,0)),"-"))</f>
        <v>-</v>
      </c>
      <c r="D772" s="204">
        <f>IFERROR(INDEX(Lookup!$BG$9:$BG$3000,MATCH($A772,Lookup!$A$9:$A$3000,0)),0)</f>
        <v>0</v>
      </c>
      <c r="E772" s="204">
        <f>IFERROR(INDEX(Lookup!$BF$9:$BF$3000,MATCH($A772,Lookup!$A$9:$A$3000,0)),0)</f>
        <v>0</v>
      </c>
      <c r="F772" s="204">
        <f>IFERROR(INDEX(Lookup!$BE$9:$BE$3000,MATCH($A772,Lookup!$A$9:$A$3000,0)),0)</f>
        <v>0</v>
      </c>
      <c r="G772" s="205"/>
      <c r="H772" s="205"/>
      <c r="I772" s="204">
        <f>IFERROR(INDEX(Lookup!$BJ$9:$BJ$3000,MATCH($A772,Lookup!$A$9:$A$3000,0)),0)</f>
        <v>0</v>
      </c>
      <c r="J772" s="204">
        <f>IFERROR(INDEX(Lookup!$BI$9:$BI$3000,MATCH($A772,Lookup!$A$9:$A$3000,0)),0)</f>
        <v>0</v>
      </c>
      <c r="K772" s="204">
        <f>IFERROR(INDEX(Lookup!$BH$9:$BH$3000,MATCH($A772,Lookup!$A$9:$A$3000,0)),0)</f>
        <v>0</v>
      </c>
      <c r="L772" s="204">
        <f t="shared" si="36"/>
        <v>0</v>
      </c>
      <c r="O772" s="182">
        <f t="shared" si="35"/>
        <v>0</v>
      </c>
    </row>
    <row r="773" spans="1:15" hidden="1" x14ac:dyDescent="0.2">
      <c r="A773" s="182">
        <f>'13'!A19</f>
        <v>0</v>
      </c>
      <c r="C773" s="182" t="str">
        <f>IFERROR(LEFT(IFERROR(INDEX(Sheet5!$C$2:$C$1300,MATCH($A773,Sheet5!$A$2:$A$1300,0)),"-"),FIND(",",IFERROR(INDEX(Sheet5!$C$2:$C$1300,MATCH($A773,Sheet5!$A$2:$A$1300,0)),"-"),1)-1),IFERROR(INDEX(Sheet5!$C$2:$C$1300,MATCH($A773,Sheet5!$A$2:$A$1300,0)),"-"))</f>
        <v>-</v>
      </c>
      <c r="D773" s="204">
        <f>IFERROR(INDEX(Lookup!$BG$9:$BG$3000,MATCH($A773,Lookup!$A$9:$A$3000,0)),0)</f>
        <v>0</v>
      </c>
      <c r="E773" s="204">
        <f>IFERROR(INDEX(Lookup!$BF$9:$BF$3000,MATCH($A773,Lookup!$A$9:$A$3000,0)),0)</f>
        <v>0</v>
      </c>
      <c r="F773" s="204">
        <f>IFERROR(INDEX(Lookup!$BE$9:$BE$3000,MATCH($A773,Lookup!$A$9:$A$3000,0)),0)</f>
        <v>0</v>
      </c>
      <c r="G773" s="205"/>
      <c r="H773" s="205"/>
      <c r="I773" s="204">
        <f>IFERROR(INDEX(Lookup!$BJ$9:$BJ$3000,MATCH($A773,Lookup!$A$9:$A$3000,0)),0)</f>
        <v>0</v>
      </c>
      <c r="J773" s="204">
        <f>IFERROR(INDEX(Lookup!$BI$9:$BI$3000,MATCH($A773,Lookup!$A$9:$A$3000,0)),0)</f>
        <v>0</v>
      </c>
      <c r="K773" s="204">
        <f>IFERROR(INDEX(Lookup!$BH$9:$BH$3000,MATCH($A773,Lookup!$A$9:$A$3000,0)),0)</f>
        <v>0</v>
      </c>
      <c r="L773" s="204">
        <f t="shared" si="36"/>
        <v>0</v>
      </c>
      <c r="O773" s="182">
        <f t="shared" si="35"/>
        <v>0</v>
      </c>
    </row>
    <row r="774" spans="1:15" hidden="1" x14ac:dyDescent="0.2">
      <c r="A774" s="182">
        <f>'13'!A20</f>
        <v>0</v>
      </c>
      <c r="C774" s="182" t="str">
        <f>IFERROR(LEFT(IFERROR(INDEX(Sheet5!$C$2:$C$1300,MATCH($A774,Sheet5!$A$2:$A$1300,0)),"-"),FIND(",",IFERROR(INDEX(Sheet5!$C$2:$C$1300,MATCH($A774,Sheet5!$A$2:$A$1300,0)),"-"),1)-1),IFERROR(INDEX(Sheet5!$C$2:$C$1300,MATCH($A774,Sheet5!$A$2:$A$1300,0)),"-"))</f>
        <v>-</v>
      </c>
      <c r="D774" s="204">
        <f>IFERROR(INDEX(Lookup!$BG$9:$BG$3000,MATCH($A774,Lookup!$A$9:$A$3000,0)),0)</f>
        <v>0</v>
      </c>
      <c r="E774" s="204">
        <f>IFERROR(INDEX(Lookup!$BF$9:$BF$3000,MATCH($A774,Lookup!$A$9:$A$3000,0)),0)</f>
        <v>0</v>
      </c>
      <c r="F774" s="204">
        <f>IFERROR(INDEX(Lookup!$BE$9:$BE$3000,MATCH($A774,Lookup!$A$9:$A$3000,0)),0)</f>
        <v>0</v>
      </c>
      <c r="G774" s="205"/>
      <c r="H774" s="205"/>
      <c r="I774" s="204">
        <f>IFERROR(INDEX(Lookup!$BJ$9:$BJ$3000,MATCH($A774,Lookup!$A$9:$A$3000,0)),0)</f>
        <v>0</v>
      </c>
      <c r="J774" s="204">
        <f>IFERROR(INDEX(Lookup!$BI$9:$BI$3000,MATCH($A774,Lookup!$A$9:$A$3000,0)),0)</f>
        <v>0</v>
      </c>
      <c r="K774" s="204">
        <f>IFERROR(INDEX(Lookup!$BH$9:$BH$3000,MATCH($A774,Lookup!$A$9:$A$3000,0)),0)</f>
        <v>0</v>
      </c>
      <c r="L774" s="204">
        <f t="shared" si="36"/>
        <v>0</v>
      </c>
      <c r="O774" s="182">
        <f t="shared" si="35"/>
        <v>0</v>
      </c>
    </row>
    <row r="775" spans="1:15" hidden="1" x14ac:dyDescent="0.2">
      <c r="A775" s="182">
        <f>'13'!A21</f>
        <v>0</v>
      </c>
      <c r="C775" s="182" t="str">
        <f>IFERROR(LEFT(IFERROR(INDEX(Sheet5!$C$2:$C$1300,MATCH($A775,Sheet5!$A$2:$A$1300,0)),"-"),FIND(",",IFERROR(INDEX(Sheet5!$C$2:$C$1300,MATCH($A775,Sheet5!$A$2:$A$1300,0)),"-"),1)-1),IFERROR(INDEX(Sheet5!$C$2:$C$1300,MATCH($A775,Sheet5!$A$2:$A$1300,0)),"-"))</f>
        <v>-</v>
      </c>
      <c r="D775" s="204">
        <f>IFERROR(INDEX(Lookup!$BG$9:$BG$3000,MATCH($A775,Lookup!$A$9:$A$3000,0)),0)</f>
        <v>0</v>
      </c>
      <c r="E775" s="204">
        <f>IFERROR(INDEX(Lookup!$BF$9:$BF$3000,MATCH($A775,Lookup!$A$9:$A$3000,0)),0)</f>
        <v>0</v>
      </c>
      <c r="F775" s="204">
        <f>IFERROR(INDEX(Lookup!$BE$9:$BE$3000,MATCH($A775,Lookup!$A$9:$A$3000,0)),0)</f>
        <v>0</v>
      </c>
      <c r="G775" s="205"/>
      <c r="H775" s="205"/>
      <c r="I775" s="204">
        <f>IFERROR(INDEX(Lookup!$BJ$9:$BJ$3000,MATCH($A775,Lookup!$A$9:$A$3000,0)),0)</f>
        <v>0</v>
      </c>
      <c r="J775" s="204">
        <f>IFERROR(INDEX(Lookup!$BI$9:$BI$3000,MATCH($A775,Lookup!$A$9:$A$3000,0)),0)</f>
        <v>0</v>
      </c>
      <c r="K775" s="204">
        <f>IFERROR(INDEX(Lookup!$BH$9:$BH$3000,MATCH($A775,Lookup!$A$9:$A$3000,0)),0)</f>
        <v>0</v>
      </c>
      <c r="L775" s="204">
        <f t="shared" si="36"/>
        <v>0</v>
      </c>
      <c r="O775" s="182">
        <f t="shared" si="35"/>
        <v>0</v>
      </c>
    </row>
    <row r="776" spans="1:15" hidden="1" x14ac:dyDescent="0.2">
      <c r="A776" s="182">
        <f>'13'!A22</f>
        <v>0</v>
      </c>
      <c r="C776" s="182" t="str">
        <f>IFERROR(LEFT(IFERROR(INDEX(Sheet5!$C$2:$C$1300,MATCH($A776,Sheet5!$A$2:$A$1300,0)),"-"),FIND(",",IFERROR(INDEX(Sheet5!$C$2:$C$1300,MATCH($A776,Sheet5!$A$2:$A$1300,0)),"-"),1)-1),IFERROR(INDEX(Sheet5!$C$2:$C$1300,MATCH($A776,Sheet5!$A$2:$A$1300,0)),"-"))</f>
        <v>-</v>
      </c>
      <c r="D776" s="204">
        <f>IFERROR(INDEX(Lookup!$BG$9:$BG$3000,MATCH($A776,Lookup!$A$9:$A$3000,0)),0)</f>
        <v>0</v>
      </c>
      <c r="E776" s="204">
        <f>IFERROR(INDEX(Lookup!$BF$9:$BF$3000,MATCH($A776,Lookup!$A$9:$A$3000,0)),0)</f>
        <v>0</v>
      </c>
      <c r="F776" s="204">
        <f>IFERROR(INDEX(Lookup!$BE$9:$BE$3000,MATCH($A776,Lookup!$A$9:$A$3000,0)),0)</f>
        <v>0</v>
      </c>
      <c r="G776" s="205"/>
      <c r="H776" s="205"/>
      <c r="I776" s="204">
        <f>IFERROR(INDEX(Lookup!$BJ$9:$BJ$3000,MATCH($A776,Lookup!$A$9:$A$3000,0)),0)</f>
        <v>0</v>
      </c>
      <c r="J776" s="204">
        <f>IFERROR(INDEX(Lookup!$BI$9:$BI$3000,MATCH($A776,Lookup!$A$9:$A$3000,0)),0)</f>
        <v>0</v>
      </c>
      <c r="K776" s="204">
        <f>IFERROR(INDEX(Lookup!$BH$9:$BH$3000,MATCH($A776,Lookup!$A$9:$A$3000,0)),0)</f>
        <v>0</v>
      </c>
      <c r="L776" s="204">
        <f t="shared" si="36"/>
        <v>0</v>
      </c>
      <c r="O776" s="182">
        <f t="shared" si="35"/>
        <v>0</v>
      </c>
    </row>
    <row r="777" spans="1:15" hidden="1" x14ac:dyDescent="0.2">
      <c r="A777" s="182">
        <f>'13'!A23</f>
        <v>0</v>
      </c>
      <c r="C777" s="182" t="str">
        <f>IFERROR(LEFT(IFERROR(INDEX(Sheet5!$C$2:$C$1300,MATCH($A777,Sheet5!$A$2:$A$1300,0)),"-"),FIND(",",IFERROR(INDEX(Sheet5!$C$2:$C$1300,MATCH($A777,Sheet5!$A$2:$A$1300,0)),"-"),1)-1),IFERROR(INDEX(Sheet5!$C$2:$C$1300,MATCH($A777,Sheet5!$A$2:$A$1300,0)),"-"))</f>
        <v>-</v>
      </c>
      <c r="D777" s="204">
        <f>IFERROR(INDEX(Lookup!$BG$9:$BG$3000,MATCH($A777,Lookup!$A$9:$A$3000,0)),0)</f>
        <v>0</v>
      </c>
      <c r="E777" s="204">
        <f>IFERROR(INDEX(Lookup!$BF$9:$BF$3000,MATCH($A777,Lookup!$A$9:$A$3000,0)),0)</f>
        <v>0</v>
      </c>
      <c r="F777" s="204">
        <f>IFERROR(INDEX(Lookup!$BE$9:$BE$3000,MATCH($A777,Lookup!$A$9:$A$3000,0)),0)</f>
        <v>0</v>
      </c>
      <c r="G777" s="205"/>
      <c r="H777" s="205"/>
      <c r="I777" s="204">
        <f>IFERROR(INDEX(Lookup!$BJ$9:$BJ$3000,MATCH($A777,Lookup!$A$9:$A$3000,0)),0)</f>
        <v>0</v>
      </c>
      <c r="J777" s="204">
        <f>IFERROR(INDEX(Lookup!$BI$9:$BI$3000,MATCH($A777,Lookup!$A$9:$A$3000,0)),0)</f>
        <v>0</v>
      </c>
      <c r="K777" s="204">
        <f>IFERROR(INDEX(Lookup!$BH$9:$BH$3000,MATCH($A777,Lookup!$A$9:$A$3000,0)),0)</f>
        <v>0</v>
      </c>
      <c r="L777" s="204">
        <f t="shared" si="36"/>
        <v>0</v>
      </c>
      <c r="O777" s="182">
        <f t="shared" si="35"/>
        <v>0</v>
      </c>
    </row>
    <row r="778" spans="1:15" hidden="1" x14ac:dyDescent="0.2">
      <c r="A778" s="182">
        <f>'13'!A24</f>
        <v>0</v>
      </c>
      <c r="C778" s="182" t="str">
        <f>IFERROR(LEFT(IFERROR(INDEX(Sheet5!$C$2:$C$1300,MATCH($A778,Sheet5!$A$2:$A$1300,0)),"-"),FIND(",",IFERROR(INDEX(Sheet5!$C$2:$C$1300,MATCH($A778,Sheet5!$A$2:$A$1300,0)),"-"),1)-1),IFERROR(INDEX(Sheet5!$C$2:$C$1300,MATCH($A778,Sheet5!$A$2:$A$1300,0)),"-"))</f>
        <v>-</v>
      </c>
      <c r="D778" s="204">
        <f>IFERROR(INDEX(Lookup!$BG$9:$BG$3000,MATCH($A778,Lookup!$A$9:$A$3000,0)),0)</f>
        <v>0</v>
      </c>
      <c r="E778" s="204">
        <f>IFERROR(INDEX(Lookup!$BF$9:$BF$3000,MATCH($A778,Lookup!$A$9:$A$3000,0)),0)</f>
        <v>0</v>
      </c>
      <c r="F778" s="204">
        <f>IFERROR(INDEX(Lookup!$BE$9:$BE$3000,MATCH($A778,Lookup!$A$9:$A$3000,0)),0)</f>
        <v>0</v>
      </c>
      <c r="G778" s="205"/>
      <c r="H778" s="205"/>
      <c r="I778" s="204">
        <f>IFERROR(INDEX(Lookup!$BJ$9:$BJ$3000,MATCH($A778,Lookup!$A$9:$A$3000,0)),0)</f>
        <v>0</v>
      </c>
      <c r="J778" s="204">
        <f>IFERROR(INDEX(Lookup!$BI$9:$BI$3000,MATCH($A778,Lookup!$A$9:$A$3000,0)),0)</f>
        <v>0</v>
      </c>
      <c r="K778" s="204">
        <f>IFERROR(INDEX(Lookup!$BH$9:$BH$3000,MATCH($A778,Lookup!$A$9:$A$3000,0)),0)</f>
        <v>0</v>
      </c>
      <c r="L778" s="204">
        <f t="shared" si="36"/>
        <v>0</v>
      </c>
      <c r="O778" s="182">
        <f t="shared" si="35"/>
        <v>0</v>
      </c>
    </row>
    <row r="779" spans="1:15" hidden="1" x14ac:dyDescent="0.2">
      <c r="A779" s="182">
        <f>'13'!A25</f>
        <v>0</v>
      </c>
      <c r="C779" s="182" t="str">
        <f>IFERROR(LEFT(IFERROR(INDEX(Sheet5!$C$2:$C$1300,MATCH($A779,Sheet5!$A$2:$A$1300,0)),"-"),FIND(",",IFERROR(INDEX(Sheet5!$C$2:$C$1300,MATCH($A779,Sheet5!$A$2:$A$1300,0)),"-"),1)-1),IFERROR(INDEX(Sheet5!$C$2:$C$1300,MATCH($A779,Sheet5!$A$2:$A$1300,0)),"-"))</f>
        <v>-</v>
      </c>
      <c r="D779" s="204">
        <f>IFERROR(INDEX(Lookup!$BG$9:$BG$3000,MATCH($A779,Lookup!$A$9:$A$3000,0)),0)</f>
        <v>0</v>
      </c>
      <c r="E779" s="204">
        <f>IFERROR(INDEX(Lookup!$BF$9:$BF$3000,MATCH($A779,Lookup!$A$9:$A$3000,0)),0)</f>
        <v>0</v>
      </c>
      <c r="F779" s="204">
        <f>IFERROR(INDEX(Lookup!$BE$9:$BE$3000,MATCH($A779,Lookup!$A$9:$A$3000,0)),0)</f>
        <v>0</v>
      </c>
      <c r="G779" s="205"/>
      <c r="H779" s="205"/>
      <c r="I779" s="204">
        <f>IFERROR(INDEX(Lookup!$BJ$9:$BJ$3000,MATCH($A779,Lookup!$A$9:$A$3000,0)),0)</f>
        <v>0</v>
      </c>
      <c r="J779" s="204">
        <f>IFERROR(INDEX(Lookup!$BI$9:$BI$3000,MATCH($A779,Lookup!$A$9:$A$3000,0)),0)</f>
        <v>0</v>
      </c>
      <c r="K779" s="204">
        <f>IFERROR(INDEX(Lookup!$BH$9:$BH$3000,MATCH($A779,Lookup!$A$9:$A$3000,0)),0)</f>
        <v>0</v>
      </c>
      <c r="L779" s="204">
        <f t="shared" si="36"/>
        <v>0</v>
      </c>
      <c r="O779" s="182">
        <f t="shared" si="35"/>
        <v>0</v>
      </c>
    </row>
    <row r="780" spans="1:15" hidden="1" x14ac:dyDescent="0.2">
      <c r="A780" s="182">
        <f>'13'!A26</f>
        <v>0</v>
      </c>
      <c r="C780" s="182" t="str">
        <f>IFERROR(LEFT(IFERROR(INDEX(Sheet5!$C$2:$C$1300,MATCH($A780,Sheet5!$A$2:$A$1300,0)),"-"),FIND(",",IFERROR(INDEX(Sheet5!$C$2:$C$1300,MATCH($A780,Sheet5!$A$2:$A$1300,0)),"-"),1)-1),IFERROR(INDEX(Sheet5!$C$2:$C$1300,MATCH($A780,Sheet5!$A$2:$A$1300,0)),"-"))</f>
        <v>-</v>
      </c>
      <c r="D780" s="204">
        <f>IFERROR(INDEX(Lookup!$BG$9:$BG$3000,MATCH($A780,Lookup!$A$9:$A$3000,0)),0)</f>
        <v>0</v>
      </c>
      <c r="E780" s="204">
        <f>IFERROR(INDEX(Lookup!$BF$9:$BF$3000,MATCH($A780,Lookup!$A$9:$A$3000,0)),0)</f>
        <v>0</v>
      </c>
      <c r="F780" s="204">
        <f>IFERROR(INDEX(Lookup!$BE$9:$BE$3000,MATCH($A780,Lookup!$A$9:$A$3000,0)),0)</f>
        <v>0</v>
      </c>
      <c r="G780" s="205"/>
      <c r="H780" s="205"/>
      <c r="I780" s="204">
        <f>IFERROR(INDEX(Lookup!$BJ$9:$BJ$3000,MATCH($A780,Lookup!$A$9:$A$3000,0)),0)</f>
        <v>0</v>
      </c>
      <c r="J780" s="204">
        <f>IFERROR(INDEX(Lookup!$BI$9:$BI$3000,MATCH($A780,Lookup!$A$9:$A$3000,0)),0)</f>
        <v>0</v>
      </c>
      <c r="K780" s="204">
        <f>IFERROR(INDEX(Lookup!$BH$9:$BH$3000,MATCH($A780,Lookup!$A$9:$A$3000,0)),0)</f>
        <v>0</v>
      </c>
      <c r="L780" s="204">
        <f t="shared" si="36"/>
        <v>0</v>
      </c>
      <c r="O780" s="182">
        <f t="shared" si="35"/>
        <v>0</v>
      </c>
    </row>
    <row r="781" spans="1:15" hidden="1" x14ac:dyDescent="0.2">
      <c r="A781" s="182">
        <f>'13'!A27</f>
        <v>0</v>
      </c>
      <c r="C781" s="182" t="str">
        <f>IFERROR(LEFT(IFERROR(INDEX(Sheet5!$C$2:$C$1300,MATCH($A781,Sheet5!$A$2:$A$1300,0)),"-"),FIND(",",IFERROR(INDEX(Sheet5!$C$2:$C$1300,MATCH($A781,Sheet5!$A$2:$A$1300,0)),"-"),1)-1),IFERROR(INDEX(Sheet5!$C$2:$C$1300,MATCH($A781,Sheet5!$A$2:$A$1300,0)),"-"))</f>
        <v>-</v>
      </c>
      <c r="D781" s="204">
        <f>IFERROR(INDEX(Lookup!$BG$9:$BG$3000,MATCH($A781,Lookup!$A$9:$A$3000,0)),0)</f>
        <v>0</v>
      </c>
      <c r="E781" s="204">
        <f>IFERROR(INDEX(Lookup!$BF$9:$BF$3000,MATCH($A781,Lookup!$A$9:$A$3000,0)),0)</f>
        <v>0</v>
      </c>
      <c r="F781" s="204">
        <f>IFERROR(INDEX(Lookup!$BE$9:$BE$3000,MATCH($A781,Lookup!$A$9:$A$3000,0)),0)</f>
        <v>0</v>
      </c>
      <c r="G781" s="205"/>
      <c r="H781" s="205"/>
      <c r="I781" s="204">
        <f>IFERROR(INDEX(Lookup!$BJ$9:$BJ$3000,MATCH($A781,Lookup!$A$9:$A$3000,0)),0)</f>
        <v>0</v>
      </c>
      <c r="J781" s="204">
        <f>IFERROR(INDEX(Lookup!$BI$9:$BI$3000,MATCH($A781,Lookup!$A$9:$A$3000,0)),0)</f>
        <v>0</v>
      </c>
      <c r="K781" s="204">
        <f>IFERROR(INDEX(Lookup!$BH$9:$BH$3000,MATCH($A781,Lookup!$A$9:$A$3000,0)),0)</f>
        <v>0</v>
      </c>
      <c r="L781" s="204">
        <f t="shared" si="36"/>
        <v>0</v>
      </c>
      <c r="O781" s="182">
        <f t="shared" si="35"/>
        <v>0</v>
      </c>
    </row>
    <row r="782" spans="1:15" hidden="1" x14ac:dyDescent="0.2">
      <c r="A782" s="182">
        <f>'13'!A28</f>
        <v>0</v>
      </c>
      <c r="C782" s="182" t="str">
        <f>IFERROR(LEFT(IFERROR(INDEX(Sheet5!$C$2:$C$1300,MATCH($A782,Sheet5!$A$2:$A$1300,0)),"-"),FIND(",",IFERROR(INDEX(Sheet5!$C$2:$C$1300,MATCH($A782,Sheet5!$A$2:$A$1300,0)),"-"),1)-1),IFERROR(INDEX(Sheet5!$C$2:$C$1300,MATCH($A782,Sheet5!$A$2:$A$1300,0)),"-"))</f>
        <v>-</v>
      </c>
      <c r="D782" s="204">
        <f>IFERROR(INDEX(Lookup!$BG$9:$BG$3000,MATCH($A782,Lookup!$A$9:$A$3000,0)),0)</f>
        <v>0</v>
      </c>
      <c r="E782" s="204">
        <f>IFERROR(INDEX(Lookup!$BF$9:$BF$3000,MATCH($A782,Lookup!$A$9:$A$3000,0)),0)</f>
        <v>0</v>
      </c>
      <c r="F782" s="204">
        <f>IFERROR(INDEX(Lookup!$BE$9:$BE$3000,MATCH($A782,Lookup!$A$9:$A$3000,0)),0)</f>
        <v>0</v>
      </c>
      <c r="G782" s="205"/>
      <c r="H782" s="205"/>
      <c r="I782" s="204">
        <f>IFERROR(INDEX(Lookup!$BJ$9:$BJ$3000,MATCH($A782,Lookup!$A$9:$A$3000,0)),0)</f>
        <v>0</v>
      </c>
      <c r="J782" s="204">
        <f>IFERROR(INDEX(Lookup!$BI$9:$BI$3000,MATCH($A782,Lookup!$A$9:$A$3000,0)),0)</f>
        <v>0</v>
      </c>
      <c r="K782" s="204">
        <f>IFERROR(INDEX(Lookup!$BH$9:$BH$3000,MATCH($A782,Lookup!$A$9:$A$3000,0)),0)</f>
        <v>0</v>
      </c>
      <c r="L782" s="204">
        <f t="shared" si="36"/>
        <v>0</v>
      </c>
      <c r="O782" s="182">
        <f t="shared" si="35"/>
        <v>0</v>
      </c>
    </row>
    <row r="783" spans="1:15" hidden="1" x14ac:dyDescent="0.2">
      <c r="A783" s="182">
        <f>'13'!A29</f>
        <v>0</v>
      </c>
      <c r="C783" s="182" t="str">
        <f>IFERROR(LEFT(IFERROR(INDEX(Sheet5!$C$2:$C$1300,MATCH($A783,Sheet5!$A$2:$A$1300,0)),"-"),FIND(",",IFERROR(INDEX(Sheet5!$C$2:$C$1300,MATCH($A783,Sheet5!$A$2:$A$1300,0)),"-"),1)-1),IFERROR(INDEX(Sheet5!$C$2:$C$1300,MATCH($A783,Sheet5!$A$2:$A$1300,0)),"-"))</f>
        <v>-</v>
      </c>
      <c r="D783" s="204">
        <f>IFERROR(INDEX(Lookup!$BG$9:$BG$3000,MATCH($A783,Lookup!$A$9:$A$3000,0)),0)</f>
        <v>0</v>
      </c>
      <c r="E783" s="204">
        <f>IFERROR(INDEX(Lookup!$BF$9:$BF$3000,MATCH($A783,Lookup!$A$9:$A$3000,0)),0)</f>
        <v>0</v>
      </c>
      <c r="F783" s="204">
        <f>IFERROR(INDEX(Lookup!$BE$9:$BE$3000,MATCH($A783,Lookup!$A$9:$A$3000,0)),0)</f>
        <v>0</v>
      </c>
      <c r="G783" s="205"/>
      <c r="H783" s="205"/>
      <c r="I783" s="204">
        <f>IFERROR(INDEX(Lookup!$BJ$9:$BJ$3000,MATCH($A783,Lookup!$A$9:$A$3000,0)),0)</f>
        <v>0</v>
      </c>
      <c r="J783" s="204">
        <f>IFERROR(INDEX(Lookup!$BI$9:$BI$3000,MATCH($A783,Lookup!$A$9:$A$3000,0)),0)</f>
        <v>0</v>
      </c>
      <c r="K783" s="204">
        <f>IFERROR(INDEX(Lookup!$BH$9:$BH$3000,MATCH($A783,Lookup!$A$9:$A$3000,0)),0)</f>
        <v>0</v>
      </c>
      <c r="L783" s="204">
        <f t="shared" si="36"/>
        <v>0</v>
      </c>
      <c r="O783" s="182">
        <f t="shared" si="35"/>
        <v>0</v>
      </c>
    </row>
    <row r="784" spans="1:15" hidden="1" x14ac:dyDescent="0.2">
      <c r="A784" s="182">
        <f>'13'!A30</f>
        <v>0</v>
      </c>
      <c r="C784" s="182" t="str">
        <f>IFERROR(LEFT(IFERROR(INDEX(Sheet5!$C$2:$C$1300,MATCH($A784,Sheet5!$A$2:$A$1300,0)),"-"),FIND(",",IFERROR(INDEX(Sheet5!$C$2:$C$1300,MATCH($A784,Sheet5!$A$2:$A$1300,0)),"-"),1)-1),IFERROR(INDEX(Sheet5!$C$2:$C$1300,MATCH($A784,Sheet5!$A$2:$A$1300,0)),"-"))</f>
        <v>-</v>
      </c>
      <c r="D784" s="204">
        <f>IFERROR(INDEX(Lookup!$BG$9:$BG$3000,MATCH($A784,Lookup!$A$9:$A$3000,0)),0)</f>
        <v>0</v>
      </c>
      <c r="E784" s="204">
        <f>IFERROR(INDEX(Lookup!$BF$9:$BF$3000,MATCH($A784,Lookup!$A$9:$A$3000,0)),0)</f>
        <v>0</v>
      </c>
      <c r="F784" s="204">
        <f>IFERROR(INDEX(Lookup!$BE$9:$BE$3000,MATCH($A784,Lookup!$A$9:$A$3000,0)),0)</f>
        <v>0</v>
      </c>
      <c r="G784" s="205"/>
      <c r="H784" s="205"/>
      <c r="I784" s="204">
        <f>IFERROR(INDEX(Lookup!$BJ$9:$BJ$3000,MATCH($A784,Lookup!$A$9:$A$3000,0)),0)</f>
        <v>0</v>
      </c>
      <c r="J784" s="204">
        <f>IFERROR(INDEX(Lookup!$BI$9:$BI$3000,MATCH($A784,Lookup!$A$9:$A$3000,0)),0)</f>
        <v>0</v>
      </c>
      <c r="K784" s="204">
        <f>IFERROR(INDEX(Lookup!$BH$9:$BH$3000,MATCH($A784,Lookup!$A$9:$A$3000,0)),0)</f>
        <v>0</v>
      </c>
      <c r="L784" s="204">
        <f t="shared" si="36"/>
        <v>0</v>
      </c>
      <c r="O784" s="182">
        <f t="shared" si="35"/>
        <v>0</v>
      </c>
    </row>
    <row r="785" spans="1:15" hidden="1" x14ac:dyDescent="0.2">
      <c r="A785" s="182">
        <f>'13'!A31</f>
        <v>0</v>
      </c>
      <c r="C785" s="182" t="str">
        <f>IFERROR(LEFT(IFERROR(INDEX(Sheet5!$C$2:$C$1300,MATCH($A785,Sheet5!$A$2:$A$1300,0)),"-"),FIND(",",IFERROR(INDEX(Sheet5!$C$2:$C$1300,MATCH($A785,Sheet5!$A$2:$A$1300,0)),"-"),1)-1),IFERROR(INDEX(Sheet5!$C$2:$C$1300,MATCH($A785,Sheet5!$A$2:$A$1300,0)),"-"))</f>
        <v>-</v>
      </c>
      <c r="D785" s="204">
        <f>IFERROR(INDEX(Lookup!$BG$9:$BG$3000,MATCH($A785,Lookup!$A$9:$A$3000,0)),0)</f>
        <v>0</v>
      </c>
      <c r="E785" s="204">
        <f>IFERROR(INDEX(Lookup!$BF$9:$BF$3000,MATCH($A785,Lookup!$A$9:$A$3000,0)),0)</f>
        <v>0</v>
      </c>
      <c r="F785" s="204">
        <f>IFERROR(INDEX(Lookup!$BE$9:$BE$3000,MATCH($A785,Lookup!$A$9:$A$3000,0)),0)</f>
        <v>0</v>
      </c>
      <c r="G785" s="205"/>
      <c r="H785" s="205"/>
      <c r="I785" s="204">
        <f>IFERROR(INDEX(Lookup!$BJ$9:$BJ$3000,MATCH($A785,Lookup!$A$9:$A$3000,0)),0)</f>
        <v>0</v>
      </c>
      <c r="J785" s="204">
        <f>IFERROR(INDEX(Lookup!$BI$9:$BI$3000,MATCH($A785,Lookup!$A$9:$A$3000,0)),0)</f>
        <v>0</v>
      </c>
      <c r="K785" s="204">
        <f>IFERROR(INDEX(Lookup!$BH$9:$BH$3000,MATCH($A785,Lookup!$A$9:$A$3000,0)),0)</f>
        <v>0</v>
      </c>
      <c r="L785" s="204">
        <f t="shared" si="36"/>
        <v>0</v>
      </c>
      <c r="O785" s="182">
        <f t="shared" si="35"/>
        <v>0</v>
      </c>
    </row>
    <row r="786" spans="1:15" hidden="1" x14ac:dyDescent="0.2">
      <c r="A786" s="182">
        <f>'13'!A32</f>
        <v>0</v>
      </c>
      <c r="C786" s="182" t="str">
        <f>IFERROR(LEFT(IFERROR(INDEX(Sheet5!$C$2:$C$1300,MATCH($A786,Sheet5!$A$2:$A$1300,0)),"-"),FIND(",",IFERROR(INDEX(Sheet5!$C$2:$C$1300,MATCH($A786,Sheet5!$A$2:$A$1300,0)),"-"),1)-1),IFERROR(INDEX(Sheet5!$C$2:$C$1300,MATCH($A786,Sheet5!$A$2:$A$1300,0)),"-"))</f>
        <v>-</v>
      </c>
      <c r="D786" s="204">
        <f>IFERROR(INDEX(Lookup!$BG$9:$BG$3000,MATCH($A786,Lookup!$A$9:$A$3000,0)),0)</f>
        <v>0</v>
      </c>
      <c r="E786" s="204">
        <f>IFERROR(INDEX(Lookup!$BF$9:$BF$3000,MATCH($A786,Lookup!$A$9:$A$3000,0)),0)</f>
        <v>0</v>
      </c>
      <c r="F786" s="204">
        <f>IFERROR(INDEX(Lookup!$BE$9:$BE$3000,MATCH($A786,Lookup!$A$9:$A$3000,0)),0)</f>
        <v>0</v>
      </c>
      <c r="G786" s="205"/>
      <c r="H786" s="205"/>
      <c r="I786" s="204">
        <f>IFERROR(INDEX(Lookup!$BJ$9:$BJ$3000,MATCH($A786,Lookup!$A$9:$A$3000,0)),0)</f>
        <v>0</v>
      </c>
      <c r="J786" s="204">
        <f>IFERROR(INDEX(Lookup!$BI$9:$BI$3000,MATCH($A786,Lookup!$A$9:$A$3000,0)),0)</f>
        <v>0</v>
      </c>
      <c r="K786" s="204">
        <f>IFERROR(INDEX(Lookup!$BH$9:$BH$3000,MATCH($A786,Lookup!$A$9:$A$3000,0)),0)</f>
        <v>0</v>
      </c>
      <c r="L786" s="204">
        <f t="shared" si="36"/>
        <v>0</v>
      </c>
      <c r="O786" s="182">
        <f t="shared" si="35"/>
        <v>0</v>
      </c>
    </row>
    <row r="787" spans="1:15" hidden="1" x14ac:dyDescent="0.2">
      <c r="A787" s="182">
        <f>'13'!A33</f>
        <v>0</v>
      </c>
      <c r="C787" s="182" t="str">
        <f>IFERROR(LEFT(IFERROR(INDEX(Sheet5!$C$2:$C$1300,MATCH($A787,Sheet5!$A$2:$A$1300,0)),"-"),FIND(",",IFERROR(INDEX(Sheet5!$C$2:$C$1300,MATCH($A787,Sheet5!$A$2:$A$1300,0)),"-"),1)-1),IFERROR(INDEX(Sheet5!$C$2:$C$1300,MATCH($A787,Sheet5!$A$2:$A$1300,0)),"-"))</f>
        <v>-</v>
      </c>
      <c r="D787" s="204">
        <f>IFERROR(INDEX(Lookup!$BG$9:$BG$3000,MATCH($A787,Lookup!$A$9:$A$3000,0)),0)</f>
        <v>0</v>
      </c>
      <c r="E787" s="204">
        <f>IFERROR(INDEX(Lookup!$BF$9:$BF$3000,MATCH($A787,Lookup!$A$9:$A$3000,0)),0)</f>
        <v>0</v>
      </c>
      <c r="F787" s="204">
        <f>IFERROR(INDEX(Lookup!$BE$9:$BE$3000,MATCH($A787,Lookup!$A$9:$A$3000,0)),0)</f>
        <v>0</v>
      </c>
      <c r="G787" s="205"/>
      <c r="H787" s="205"/>
      <c r="I787" s="204">
        <f>IFERROR(INDEX(Lookup!$BJ$9:$BJ$3000,MATCH($A787,Lookup!$A$9:$A$3000,0)),0)</f>
        <v>0</v>
      </c>
      <c r="J787" s="204">
        <f>IFERROR(INDEX(Lookup!$BI$9:$BI$3000,MATCH($A787,Lookup!$A$9:$A$3000,0)),0)</f>
        <v>0</v>
      </c>
      <c r="K787" s="204">
        <f>IFERROR(INDEX(Lookup!$BH$9:$BH$3000,MATCH($A787,Lookup!$A$9:$A$3000,0)),0)</f>
        <v>0</v>
      </c>
      <c r="L787" s="204">
        <f t="shared" si="36"/>
        <v>0</v>
      </c>
      <c r="O787" s="182">
        <f t="shared" si="35"/>
        <v>0</v>
      </c>
    </row>
    <row r="788" spans="1:15" hidden="1" x14ac:dyDescent="0.2">
      <c r="A788" s="182">
        <f>'13'!A34</f>
        <v>0</v>
      </c>
      <c r="C788" s="182" t="str">
        <f>IFERROR(LEFT(IFERROR(INDEX(Sheet5!$C$2:$C$1300,MATCH($A788,Sheet5!$A$2:$A$1300,0)),"-"),FIND(",",IFERROR(INDEX(Sheet5!$C$2:$C$1300,MATCH($A788,Sheet5!$A$2:$A$1300,0)),"-"),1)-1),IFERROR(INDEX(Sheet5!$C$2:$C$1300,MATCH($A788,Sheet5!$A$2:$A$1300,0)),"-"))</f>
        <v>-</v>
      </c>
      <c r="D788" s="204">
        <f>IFERROR(INDEX(Lookup!$BG$9:$BG$3000,MATCH($A788,Lookup!$A$9:$A$3000,0)),0)</f>
        <v>0</v>
      </c>
      <c r="E788" s="204">
        <f>IFERROR(INDEX(Lookup!$BF$9:$BF$3000,MATCH($A788,Lookup!$A$9:$A$3000,0)),0)</f>
        <v>0</v>
      </c>
      <c r="F788" s="204">
        <f>IFERROR(INDEX(Lookup!$BE$9:$BE$3000,MATCH($A788,Lookup!$A$9:$A$3000,0)),0)</f>
        <v>0</v>
      </c>
      <c r="G788" s="205"/>
      <c r="H788" s="205"/>
      <c r="I788" s="204">
        <f>IFERROR(INDEX(Lookup!$BJ$9:$BJ$3000,MATCH($A788,Lookup!$A$9:$A$3000,0)),0)</f>
        <v>0</v>
      </c>
      <c r="J788" s="204">
        <f>IFERROR(INDEX(Lookup!$BI$9:$BI$3000,MATCH($A788,Lookup!$A$9:$A$3000,0)),0)</f>
        <v>0</v>
      </c>
      <c r="K788" s="204">
        <f>IFERROR(INDEX(Lookup!$BH$9:$BH$3000,MATCH($A788,Lookup!$A$9:$A$3000,0)),0)</f>
        <v>0</v>
      </c>
      <c r="L788" s="204">
        <f t="shared" si="36"/>
        <v>0</v>
      </c>
      <c r="O788" s="182">
        <f t="shared" si="35"/>
        <v>0</v>
      </c>
    </row>
    <row r="789" spans="1:15" hidden="1" x14ac:dyDescent="0.2">
      <c r="A789" s="182">
        <f>'13'!A35</f>
        <v>0</v>
      </c>
      <c r="C789" s="182" t="str">
        <f>IFERROR(LEFT(IFERROR(INDEX(Sheet5!$C$2:$C$1300,MATCH($A789,Sheet5!$A$2:$A$1300,0)),"-"),FIND(",",IFERROR(INDEX(Sheet5!$C$2:$C$1300,MATCH($A789,Sheet5!$A$2:$A$1300,0)),"-"),1)-1),IFERROR(INDEX(Sheet5!$C$2:$C$1300,MATCH($A789,Sheet5!$A$2:$A$1300,0)),"-"))</f>
        <v>-</v>
      </c>
      <c r="D789" s="204">
        <f>IFERROR(INDEX(Lookup!$BG$9:$BG$3000,MATCH($A789,Lookup!$A$9:$A$3000,0)),0)</f>
        <v>0</v>
      </c>
      <c r="E789" s="204">
        <f>IFERROR(INDEX(Lookup!$BF$9:$BF$3000,MATCH($A789,Lookup!$A$9:$A$3000,0)),0)</f>
        <v>0</v>
      </c>
      <c r="F789" s="204">
        <f>IFERROR(INDEX(Lookup!$BE$9:$BE$3000,MATCH($A789,Lookup!$A$9:$A$3000,0)),0)</f>
        <v>0</v>
      </c>
      <c r="G789" s="205"/>
      <c r="H789" s="205"/>
      <c r="I789" s="204">
        <f>IFERROR(INDEX(Lookup!$BJ$9:$BJ$3000,MATCH($A789,Lookup!$A$9:$A$3000,0)),0)</f>
        <v>0</v>
      </c>
      <c r="J789" s="204">
        <f>IFERROR(INDEX(Lookup!$BI$9:$BI$3000,MATCH($A789,Lookup!$A$9:$A$3000,0)),0)</f>
        <v>0</v>
      </c>
      <c r="K789" s="204">
        <f>IFERROR(INDEX(Lookup!$BH$9:$BH$3000,MATCH($A789,Lookup!$A$9:$A$3000,0)),0)</f>
        <v>0</v>
      </c>
      <c r="L789" s="204">
        <f t="shared" si="36"/>
        <v>0</v>
      </c>
      <c r="O789" s="182">
        <f t="shared" si="35"/>
        <v>0</v>
      </c>
    </row>
    <row r="790" spans="1:15" hidden="1" x14ac:dyDescent="0.2">
      <c r="A790" s="182">
        <f>'13'!A36</f>
        <v>0</v>
      </c>
      <c r="C790" s="182" t="str">
        <f>IFERROR(LEFT(IFERROR(INDEX(Sheet5!$C$2:$C$1300,MATCH($A790,Sheet5!$A$2:$A$1300,0)),"-"),FIND(",",IFERROR(INDEX(Sheet5!$C$2:$C$1300,MATCH($A790,Sheet5!$A$2:$A$1300,0)),"-"),1)-1),IFERROR(INDEX(Sheet5!$C$2:$C$1300,MATCH($A790,Sheet5!$A$2:$A$1300,0)),"-"))</f>
        <v>-</v>
      </c>
      <c r="D790" s="204">
        <f>IFERROR(INDEX(Lookup!$BG$9:$BG$3000,MATCH($A790,Lookup!$A$9:$A$3000,0)),0)</f>
        <v>0</v>
      </c>
      <c r="E790" s="204">
        <f>IFERROR(INDEX(Lookup!$BF$9:$BF$3000,MATCH($A790,Lookup!$A$9:$A$3000,0)),0)</f>
        <v>0</v>
      </c>
      <c r="F790" s="204">
        <f>IFERROR(INDEX(Lookup!$BE$9:$BE$3000,MATCH($A790,Lookup!$A$9:$A$3000,0)),0)</f>
        <v>0</v>
      </c>
      <c r="G790" s="205"/>
      <c r="H790" s="205"/>
      <c r="I790" s="204">
        <f>IFERROR(INDEX(Lookup!$BJ$9:$BJ$3000,MATCH($A790,Lookup!$A$9:$A$3000,0)),0)</f>
        <v>0</v>
      </c>
      <c r="J790" s="204">
        <f>IFERROR(INDEX(Lookup!$BI$9:$BI$3000,MATCH($A790,Lookup!$A$9:$A$3000,0)),0)</f>
        <v>0</v>
      </c>
      <c r="K790" s="204">
        <f>IFERROR(INDEX(Lookup!$BH$9:$BH$3000,MATCH($A790,Lookup!$A$9:$A$3000,0)),0)</f>
        <v>0</v>
      </c>
      <c r="L790" s="204">
        <f t="shared" si="36"/>
        <v>0</v>
      </c>
      <c r="O790" s="182">
        <f t="shared" si="35"/>
        <v>0</v>
      </c>
    </row>
    <row r="791" spans="1:15" hidden="1" x14ac:dyDescent="0.2">
      <c r="A791" s="182">
        <f>'13'!A37</f>
        <v>0</v>
      </c>
      <c r="C791" s="182" t="str">
        <f>IFERROR(LEFT(IFERROR(INDEX(Sheet5!$C$2:$C$1300,MATCH($A791,Sheet5!$A$2:$A$1300,0)),"-"),FIND(",",IFERROR(INDEX(Sheet5!$C$2:$C$1300,MATCH($A791,Sheet5!$A$2:$A$1300,0)),"-"),1)-1),IFERROR(INDEX(Sheet5!$C$2:$C$1300,MATCH($A791,Sheet5!$A$2:$A$1300,0)),"-"))</f>
        <v>-</v>
      </c>
      <c r="D791" s="204">
        <f>IFERROR(INDEX(Lookup!$BG$9:$BG$3000,MATCH($A791,Lookup!$A$9:$A$3000,0)),0)</f>
        <v>0</v>
      </c>
      <c r="E791" s="204">
        <f>IFERROR(INDEX(Lookup!$BF$9:$BF$3000,MATCH($A791,Lookup!$A$9:$A$3000,0)),0)</f>
        <v>0</v>
      </c>
      <c r="F791" s="204">
        <f>IFERROR(INDEX(Lookup!$BE$9:$BE$3000,MATCH($A791,Lookup!$A$9:$A$3000,0)),0)</f>
        <v>0</v>
      </c>
      <c r="G791" s="205"/>
      <c r="H791" s="205"/>
      <c r="I791" s="204">
        <f>IFERROR(INDEX(Lookup!$BJ$9:$BJ$3000,MATCH($A791,Lookup!$A$9:$A$3000,0)),0)</f>
        <v>0</v>
      </c>
      <c r="J791" s="204">
        <f>IFERROR(INDEX(Lookup!$BI$9:$BI$3000,MATCH($A791,Lookup!$A$9:$A$3000,0)),0)</f>
        <v>0</v>
      </c>
      <c r="K791" s="204">
        <f>IFERROR(INDEX(Lookup!$BH$9:$BH$3000,MATCH($A791,Lookup!$A$9:$A$3000,0)),0)</f>
        <v>0</v>
      </c>
      <c r="L791" s="204">
        <f t="shared" si="36"/>
        <v>0</v>
      </c>
      <c r="O791" s="182">
        <f t="shared" si="35"/>
        <v>0</v>
      </c>
    </row>
    <row r="792" spans="1:15" hidden="1" x14ac:dyDescent="0.2">
      <c r="A792" s="182">
        <f>'13'!A38</f>
        <v>0</v>
      </c>
      <c r="C792" s="182" t="str">
        <f>IFERROR(LEFT(IFERROR(INDEX(Sheet5!$C$2:$C$1300,MATCH($A792,Sheet5!$A$2:$A$1300,0)),"-"),FIND(",",IFERROR(INDEX(Sheet5!$C$2:$C$1300,MATCH($A792,Sheet5!$A$2:$A$1300,0)),"-"),1)-1),IFERROR(INDEX(Sheet5!$C$2:$C$1300,MATCH($A792,Sheet5!$A$2:$A$1300,0)),"-"))</f>
        <v>-</v>
      </c>
      <c r="D792" s="204">
        <f>IFERROR(INDEX(Lookup!$BG$9:$BG$3000,MATCH($A792,Lookup!$A$9:$A$3000,0)),0)</f>
        <v>0</v>
      </c>
      <c r="E792" s="204">
        <f>IFERROR(INDEX(Lookup!$BF$9:$BF$3000,MATCH($A792,Lookup!$A$9:$A$3000,0)),0)</f>
        <v>0</v>
      </c>
      <c r="F792" s="204">
        <f>IFERROR(INDEX(Lookup!$BE$9:$BE$3000,MATCH($A792,Lookup!$A$9:$A$3000,0)),0)</f>
        <v>0</v>
      </c>
      <c r="G792" s="205"/>
      <c r="H792" s="205"/>
      <c r="I792" s="204">
        <f>IFERROR(INDEX(Lookup!$BJ$9:$BJ$3000,MATCH($A792,Lookup!$A$9:$A$3000,0)),0)</f>
        <v>0</v>
      </c>
      <c r="J792" s="204">
        <f>IFERROR(INDEX(Lookup!$BI$9:$BI$3000,MATCH($A792,Lookup!$A$9:$A$3000,0)),0)</f>
        <v>0</v>
      </c>
      <c r="K792" s="204">
        <f>IFERROR(INDEX(Lookup!$BH$9:$BH$3000,MATCH($A792,Lookup!$A$9:$A$3000,0)),0)</f>
        <v>0</v>
      </c>
      <c r="L792" s="204">
        <f t="shared" si="36"/>
        <v>0</v>
      </c>
      <c r="O792" s="182">
        <f t="shared" si="35"/>
        <v>0</v>
      </c>
    </row>
    <row r="793" spans="1:15" hidden="1" x14ac:dyDescent="0.2">
      <c r="A793" s="182">
        <f>'13'!A39</f>
        <v>0</v>
      </c>
      <c r="C793" s="182" t="str">
        <f>IFERROR(LEFT(IFERROR(INDEX(Sheet5!$C$2:$C$1300,MATCH($A793,Sheet5!$A$2:$A$1300,0)),"-"),FIND(",",IFERROR(INDEX(Sheet5!$C$2:$C$1300,MATCH($A793,Sheet5!$A$2:$A$1300,0)),"-"),1)-1),IFERROR(INDEX(Sheet5!$C$2:$C$1300,MATCH($A793,Sheet5!$A$2:$A$1300,0)),"-"))</f>
        <v>-</v>
      </c>
      <c r="D793" s="204">
        <f>IFERROR(INDEX(Lookup!$BG$9:$BG$3000,MATCH($A793,Lookup!$A$9:$A$3000,0)),0)</f>
        <v>0</v>
      </c>
      <c r="E793" s="204">
        <f>IFERROR(INDEX(Lookup!$BF$9:$BF$3000,MATCH($A793,Lookup!$A$9:$A$3000,0)),0)</f>
        <v>0</v>
      </c>
      <c r="F793" s="204">
        <f>IFERROR(INDEX(Lookup!$BE$9:$BE$3000,MATCH($A793,Lookup!$A$9:$A$3000,0)),0)</f>
        <v>0</v>
      </c>
      <c r="G793" s="205"/>
      <c r="H793" s="205"/>
      <c r="I793" s="204">
        <f>IFERROR(INDEX(Lookup!$BJ$9:$BJ$3000,MATCH($A793,Lookup!$A$9:$A$3000,0)),0)</f>
        <v>0</v>
      </c>
      <c r="J793" s="204">
        <f>IFERROR(INDEX(Lookup!$BI$9:$BI$3000,MATCH($A793,Lookup!$A$9:$A$3000,0)),0)</f>
        <v>0</v>
      </c>
      <c r="K793" s="204">
        <f>IFERROR(INDEX(Lookup!$BH$9:$BH$3000,MATCH($A793,Lookup!$A$9:$A$3000,0)),0)</f>
        <v>0</v>
      </c>
      <c r="L793" s="204">
        <f t="shared" si="36"/>
        <v>0</v>
      </c>
      <c r="O793" s="182">
        <f t="shared" si="35"/>
        <v>0</v>
      </c>
    </row>
    <row r="794" spans="1:15" hidden="1" x14ac:dyDescent="0.2">
      <c r="A794" s="182">
        <f>'13'!A40</f>
        <v>0</v>
      </c>
      <c r="C794" s="182" t="str">
        <f>IFERROR(LEFT(IFERROR(INDEX(Sheet5!$C$2:$C$1300,MATCH($A794,Sheet5!$A$2:$A$1300,0)),"-"),FIND(",",IFERROR(INDEX(Sheet5!$C$2:$C$1300,MATCH($A794,Sheet5!$A$2:$A$1300,0)),"-"),1)-1),IFERROR(INDEX(Sheet5!$C$2:$C$1300,MATCH($A794,Sheet5!$A$2:$A$1300,0)),"-"))</f>
        <v>-</v>
      </c>
      <c r="D794" s="204">
        <f>IFERROR(INDEX(Lookup!$BG$9:$BG$3000,MATCH($A794,Lookup!$A$9:$A$3000,0)),0)</f>
        <v>0</v>
      </c>
      <c r="E794" s="204">
        <f>IFERROR(INDEX(Lookup!$BF$9:$BF$3000,MATCH($A794,Lookup!$A$9:$A$3000,0)),0)</f>
        <v>0</v>
      </c>
      <c r="F794" s="204">
        <f>IFERROR(INDEX(Lookup!$BE$9:$BE$3000,MATCH($A794,Lookup!$A$9:$A$3000,0)),0)</f>
        <v>0</v>
      </c>
      <c r="G794" s="205"/>
      <c r="H794" s="205"/>
      <c r="I794" s="204">
        <f>IFERROR(INDEX(Lookup!$BJ$9:$BJ$3000,MATCH($A794,Lookup!$A$9:$A$3000,0)),0)</f>
        <v>0</v>
      </c>
      <c r="J794" s="204">
        <f>IFERROR(INDEX(Lookup!$BI$9:$BI$3000,MATCH($A794,Lookup!$A$9:$A$3000,0)),0)</f>
        <v>0</v>
      </c>
      <c r="K794" s="204">
        <f>IFERROR(INDEX(Lookup!$BH$9:$BH$3000,MATCH($A794,Lookup!$A$9:$A$3000,0)),0)</f>
        <v>0</v>
      </c>
      <c r="L794" s="204">
        <f t="shared" si="36"/>
        <v>0</v>
      </c>
      <c r="O794" s="182">
        <f t="shared" si="35"/>
        <v>0</v>
      </c>
    </row>
    <row r="795" spans="1:15" hidden="1" x14ac:dyDescent="0.2">
      <c r="A795" s="182">
        <f>'13'!A41</f>
        <v>0</v>
      </c>
      <c r="C795" s="182" t="str">
        <f>IFERROR(LEFT(IFERROR(INDEX(Sheet5!$C$2:$C$1300,MATCH($A795,Sheet5!$A$2:$A$1300,0)),"-"),FIND(",",IFERROR(INDEX(Sheet5!$C$2:$C$1300,MATCH($A795,Sheet5!$A$2:$A$1300,0)),"-"),1)-1),IFERROR(INDEX(Sheet5!$C$2:$C$1300,MATCH($A795,Sheet5!$A$2:$A$1300,0)),"-"))</f>
        <v>-</v>
      </c>
      <c r="D795" s="204">
        <f>IFERROR(INDEX(Lookup!$BG$9:$BG$3000,MATCH($A795,Lookup!$A$9:$A$3000,0)),0)</f>
        <v>0</v>
      </c>
      <c r="E795" s="204">
        <f>IFERROR(INDEX(Lookup!$BF$9:$BF$3000,MATCH($A795,Lookup!$A$9:$A$3000,0)),0)</f>
        <v>0</v>
      </c>
      <c r="F795" s="204">
        <f>IFERROR(INDEX(Lookup!$BE$9:$BE$3000,MATCH($A795,Lookup!$A$9:$A$3000,0)),0)</f>
        <v>0</v>
      </c>
      <c r="G795" s="205"/>
      <c r="H795" s="205"/>
      <c r="I795" s="204">
        <f>IFERROR(INDEX(Lookup!$BJ$9:$BJ$3000,MATCH($A795,Lookup!$A$9:$A$3000,0)),0)</f>
        <v>0</v>
      </c>
      <c r="J795" s="204">
        <f>IFERROR(INDEX(Lookup!$BI$9:$BI$3000,MATCH($A795,Lookup!$A$9:$A$3000,0)),0)</f>
        <v>0</v>
      </c>
      <c r="K795" s="204">
        <f>IFERROR(INDEX(Lookup!$BH$9:$BH$3000,MATCH($A795,Lookup!$A$9:$A$3000,0)),0)</f>
        <v>0</v>
      </c>
      <c r="L795" s="204">
        <f t="shared" si="36"/>
        <v>0</v>
      </c>
      <c r="O795" s="182">
        <f t="shared" si="35"/>
        <v>0</v>
      </c>
    </row>
    <row r="796" spans="1:15" hidden="1" x14ac:dyDescent="0.2">
      <c r="A796" s="182">
        <f>'13'!A42</f>
        <v>0</v>
      </c>
      <c r="C796" s="182" t="str">
        <f>IFERROR(LEFT(IFERROR(INDEX(Sheet5!$C$2:$C$1300,MATCH($A796,Sheet5!$A$2:$A$1300,0)),"-"),FIND(",",IFERROR(INDEX(Sheet5!$C$2:$C$1300,MATCH($A796,Sheet5!$A$2:$A$1300,0)),"-"),1)-1),IFERROR(INDEX(Sheet5!$C$2:$C$1300,MATCH($A796,Sheet5!$A$2:$A$1300,0)),"-"))</f>
        <v>-</v>
      </c>
      <c r="D796" s="204">
        <f>IFERROR(INDEX(Lookup!$BG$9:$BG$3000,MATCH($A796,Lookup!$A$9:$A$3000,0)),0)</f>
        <v>0</v>
      </c>
      <c r="E796" s="204">
        <f>IFERROR(INDEX(Lookup!$BF$9:$BF$3000,MATCH($A796,Lookup!$A$9:$A$3000,0)),0)</f>
        <v>0</v>
      </c>
      <c r="F796" s="204">
        <f>IFERROR(INDEX(Lookup!$BE$9:$BE$3000,MATCH($A796,Lookup!$A$9:$A$3000,0)),0)</f>
        <v>0</v>
      </c>
      <c r="G796" s="205"/>
      <c r="H796" s="205"/>
      <c r="I796" s="204">
        <f>IFERROR(INDEX(Lookup!$BJ$9:$BJ$3000,MATCH($A796,Lookup!$A$9:$A$3000,0)),0)</f>
        <v>0</v>
      </c>
      <c r="J796" s="204">
        <f>IFERROR(INDEX(Lookup!$BI$9:$BI$3000,MATCH($A796,Lookup!$A$9:$A$3000,0)),0)</f>
        <v>0</v>
      </c>
      <c r="K796" s="204">
        <f>IFERROR(INDEX(Lookup!$BH$9:$BH$3000,MATCH($A796,Lookup!$A$9:$A$3000,0)),0)</f>
        <v>0</v>
      </c>
      <c r="L796" s="204">
        <f t="shared" si="36"/>
        <v>0</v>
      </c>
      <c r="O796" s="182">
        <f t="shared" si="35"/>
        <v>0</v>
      </c>
    </row>
    <row r="797" spans="1:15" hidden="1" x14ac:dyDescent="0.2">
      <c r="A797" s="182">
        <f>'13'!A43</f>
        <v>0</v>
      </c>
      <c r="C797" s="182" t="str">
        <f>IFERROR(LEFT(IFERROR(INDEX(Sheet5!$C$2:$C$1300,MATCH($A797,Sheet5!$A$2:$A$1300,0)),"-"),FIND(",",IFERROR(INDEX(Sheet5!$C$2:$C$1300,MATCH($A797,Sheet5!$A$2:$A$1300,0)),"-"),1)-1),IFERROR(INDEX(Sheet5!$C$2:$C$1300,MATCH($A797,Sheet5!$A$2:$A$1300,0)),"-"))</f>
        <v>-</v>
      </c>
      <c r="D797" s="204">
        <f>IFERROR(INDEX(Lookup!$BG$9:$BG$3000,MATCH($A797,Lookup!$A$9:$A$3000,0)),0)</f>
        <v>0</v>
      </c>
      <c r="E797" s="204">
        <f>IFERROR(INDEX(Lookup!$BF$9:$BF$3000,MATCH($A797,Lookup!$A$9:$A$3000,0)),0)</f>
        <v>0</v>
      </c>
      <c r="F797" s="204">
        <f>IFERROR(INDEX(Lookup!$BE$9:$BE$3000,MATCH($A797,Lookup!$A$9:$A$3000,0)),0)</f>
        <v>0</v>
      </c>
      <c r="G797" s="205"/>
      <c r="H797" s="205"/>
      <c r="I797" s="204">
        <f>IFERROR(INDEX(Lookup!$BJ$9:$BJ$3000,MATCH($A797,Lookup!$A$9:$A$3000,0)),0)</f>
        <v>0</v>
      </c>
      <c r="J797" s="204">
        <f>IFERROR(INDEX(Lookup!$BI$9:$BI$3000,MATCH($A797,Lookup!$A$9:$A$3000,0)),0)</f>
        <v>0</v>
      </c>
      <c r="K797" s="204">
        <f>IFERROR(INDEX(Lookup!$BH$9:$BH$3000,MATCH($A797,Lookup!$A$9:$A$3000,0)),0)</f>
        <v>0</v>
      </c>
      <c r="L797" s="204">
        <f t="shared" si="36"/>
        <v>0</v>
      </c>
      <c r="O797" s="182">
        <f t="shared" si="35"/>
        <v>0</v>
      </c>
    </row>
    <row r="798" spans="1:15" hidden="1" x14ac:dyDescent="0.2">
      <c r="A798" s="182">
        <f>'13'!A44</f>
        <v>0</v>
      </c>
      <c r="C798" s="182" t="str">
        <f>IFERROR(LEFT(IFERROR(INDEX(Sheet5!$C$2:$C$1300,MATCH($A798,Sheet5!$A$2:$A$1300,0)),"-"),FIND(",",IFERROR(INDEX(Sheet5!$C$2:$C$1300,MATCH($A798,Sheet5!$A$2:$A$1300,0)),"-"),1)-1),IFERROR(INDEX(Sheet5!$C$2:$C$1300,MATCH($A798,Sheet5!$A$2:$A$1300,0)),"-"))</f>
        <v>-</v>
      </c>
      <c r="D798" s="204">
        <f>IFERROR(INDEX(Lookup!$BG$9:$BG$3000,MATCH($A798,Lookup!$A$9:$A$3000,0)),0)</f>
        <v>0</v>
      </c>
      <c r="E798" s="204">
        <f>IFERROR(INDEX(Lookup!$BF$9:$BF$3000,MATCH($A798,Lookup!$A$9:$A$3000,0)),0)</f>
        <v>0</v>
      </c>
      <c r="F798" s="204">
        <f>IFERROR(INDEX(Lookup!$BE$9:$BE$3000,MATCH($A798,Lookup!$A$9:$A$3000,0)),0)</f>
        <v>0</v>
      </c>
      <c r="G798" s="205"/>
      <c r="H798" s="205"/>
      <c r="I798" s="204">
        <f>IFERROR(INDEX(Lookup!$BJ$9:$BJ$3000,MATCH($A798,Lookup!$A$9:$A$3000,0)),0)</f>
        <v>0</v>
      </c>
      <c r="J798" s="204">
        <f>IFERROR(INDEX(Lookup!$BI$9:$BI$3000,MATCH($A798,Lookup!$A$9:$A$3000,0)),0)</f>
        <v>0</v>
      </c>
      <c r="K798" s="204">
        <f>IFERROR(INDEX(Lookup!$BH$9:$BH$3000,MATCH($A798,Lookup!$A$9:$A$3000,0)),0)</f>
        <v>0</v>
      </c>
      <c r="L798" s="204">
        <f t="shared" si="36"/>
        <v>0</v>
      </c>
      <c r="O798" s="182">
        <f t="shared" si="35"/>
        <v>0</v>
      </c>
    </row>
    <row r="799" spans="1:15" hidden="1" x14ac:dyDescent="0.2">
      <c r="A799" s="182">
        <f>'13'!A45</f>
        <v>0</v>
      </c>
      <c r="C799" s="182" t="str">
        <f>IFERROR(LEFT(IFERROR(INDEX(Sheet5!$C$2:$C$1300,MATCH($A799,Sheet5!$A$2:$A$1300,0)),"-"),FIND(",",IFERROR(INDEX(Sheet5!$C$2:$C$1300,MATCH($A799,Sheet5!$A$2:$A$1300,0)),"-"),1)-1),IFERROR(INDEX(Sheet5!$C$2:$C$1300,MATCH($A799,Sheet5!$A$2:$A$1300,0)),"-"))</f>
        <v>-</v>
      </c>
      <c r="D799" s="204">
        <f>IFERROR(INDEX(Lookup!$BG$9:$BG$3000,MATCH($A799,Lookup!$A$9:$A$3000,0)),0)</f>
        <v>0</v>
      </c>
      <c r="E799" s="204">
        <f>IFERROR(INDEX(Lookup!$BF$9:$BF$3000,MATCH($A799,Lookup!$A$9:$A$3000,0)),0)</f>
        <v>0</v>
      </c>
      <c r="F799" s="204">
        <f>IFERROR(INDEX(Lookup!$BE$9:$BE$3000,MATCH($A799,Lookup!$A$9:$A$3000,0)),0)</f>
        <v>0</v>
      </c>
      <c r="G799" s="205"/>
      <c r="H799" s="205"/>
      <c r="I799" s="204">
        <f>IFERROR(INDEX(Lookup!$BJ$9:$BJ$3000,MATCH($A799,Lookup!$A$9:$A$3000,0)),0)</f>
        <v>0</v>
      </c>
      <c r="J799" s="204">
        <f>IFERROR(INDEX(Lookup!$BI$9:$BI$3000,MATCH($A799,Lookup!$A$9:$A$3000,0)),0)</f>
        <v>0</v>
      </c>
      <c r="K799" s="204">
        <f>IFERROR(INDEX(Lookup!$BH$9:$BH$3000,MATCH($A799,Lookup!$A$9:$A$3000,0)),0)</f>
        <v>0</v>
      </c>
      <c r="L799" s="204">
        <f t="shared" si="36"/>
        <v>0</v>
      </c>
      <c r="O799" s="182">
        <f t="shared" si="35"/>
        <v>0</v>
      </c>
    </row>
    <row r="800" spans="1:15" hidden="1" x14ac:dyDescent="0.2">
      <c r="A800" s="182">
        <f>'13'!A46</f>
        <v>0</v>
      </c>
      <c r="C800" s="182" t="str">
        <f>IFERROR(LEFT(IFERROR(INDEX(Sheet5!$C$2:$C$1300,MATCH($A800,Sheet5!$A$2:$A$1300,0)),"-"),FIND(",",IFERROR(INDEX(Sheet5!$C$2:$C$1300,MATCH($A800,Sheet5!$A$2:$A$1300,0)),"-"),1)-1),IFERROR(INDEX(Sheet5!$C$2:$C$1300,MATCH($A800,Sheet5!$A$2:$A$1300,0)),"-"))</f>
        <v>-</v>
      </c>
      <c r="D800" s="204">
        <f>IFERROR(INDEX(Lookup!$BG$9:$BG$3000,MATCH($A800,Lookup!$A$9:$A$3000,0)),0)</f>
        <v>0</v>
      </c>
      <c r="E800" s="204">
        <f>IFERROR(INDEX(Lookup!$BF$9:$BF$3000,MATCH($A800,Lookup!$A$9:$A$3000,0)),0)</f>
        <v>0</v>
      </c>
      <c r="F800" s="204">
        <f>IFERROR(INDEX(Lookup!$BE$9:$BE$3000,MATCH($A800,Lookup!$A$9:$A$3000,0)),0)</f>
        <v>0</v>
      </c>
      <c r="G800" s="205"/>
      <c r="H800" s="205"/>
      <c r="I800" s="204">
        <f>IFERROR(INDEX(Lookup!$BJ$9:$BJ$3000,MATCH($A800,Lookup!$A$9:$A$3000,0)),0)</f>
        <v>0</v>
      </c>
      <c r="J800" s="204">
        <f>IFERROR(INDEX(Lookup!$BI$9:$BI$3000,MATCH($A800,Lookup!$A$9:$A$3000,0)),0)</f>
        <v>0</v>
      </c>
      <c r="K800" s="204">
        <f>IFERROR(INDEX(Lookup!$BH$9:$BH$3000,MATCH($A800,Lookup!$A$9:$A$3000,0)),0)</f>
        <v>0</v>
      </c>
      <c r="L800" s="204">
        <f t="shared" si="36"/>
        <v>0</v>
      </c>
      <c r="O800" s="182">
        <f t="shared" si="35"/>
        <v>0</v>
      </c>
    </row>
    <row r="801" spans="1:15" hidden="1" x14ac:dyDescent="0.2">
      <c r="A801" s="182">
        <f>'13'!A47</f>
        <v>0</v>
      </c>
      <c r="C801" s="182" t="str">
        <f>IFERROR(LEFT(IFERROR(INDEX(Sheet5!$C$2:$C$1300,MATCH($A801,Sheet5!$A$2:$A$1300,0)),"-"),FIND(",",IFERROR(INDEX(Sheet5!$C$2:$C$1300,MATCH($A801,Sheet5!$A$2:$A$1300,0)),"-"),1)-1),IFERROR(INDEX(Sheet5!$C$2:$C$1300,MATCH($A801,Sheet5!$A$2:$A$1300,0)),"-"))</f>
        <v>-</v>
      </c>
      <c r="D801" s="204">
        <f>IFERROR(INDEX(Lookup!$BG$9:$BG$3000,MATCH($A801,Lookup!$A$9:$A$3000,0)),0)</f>
        <v>0</v>
      </c>
      <c r="E801" s="204">
        <f>IFERROR(INDEX(Lookup!$BF$9:$BF$3000,MATCH($A801,Lookup!$A$9:$A$3000,0)),0)</f>
        <v>0</v>
      </c>
      <c r="F801" s="204">
        <f>IFERROR(INDEX(Lookup!$BE$9:$BE$3000,MATCH($A801,Lookup!$A$9:$A$3000,0)),0)</f>
        <v>0</v>
      </c>
      <c r="G801" s="205"/>
      <c r="H801" s="205"/>
      <c r="I801" s="204">
        <f>IFERROR(INDEX(Lookup!$BJ$9:$BJ$3000,MATCH($A801,Lookup!$A$9:$A$3000,0)),0)</f>
        <v>0</v>
      </c>
      <c r="J801" s="204">
        <f>IFERROR(INDEX(Lookup!$BI$9:$BI$3000,MATCH($A801,Lookup!$A$9:$A$3000,0)),0)</f>
        <v>0</v>
      </c>
      <c r="K801" s="204">
        <f>IFERROR(INDEX(Lookup!$BH$9:$BH$3000,MATCH($A801,Lookup!$A$9:$A$3000,0)),0)</f>
        <v>0</v>
      </c>
      <c r="L801" s="204">
        <f t="shared" si="36"/>
        <v>0</v>
      </c>
      <c r="O801" s="182">
        <f t="shared" si="35"/>
        <v>0</v>
      </c>
    </row>
    <row r="802" spans="1:15" hidden="1" x14ac:dyDescent="0.2">
      <c r="A802" s="182">
        <f>'13'!A48</f>
        <v>0</v>
      </c>
      <c r="C802" s="182" t="str">
        <f>IFERROR(LEFT(IFERROR(INDEX(Sheet5!$C$2:$C$1300,MATCH($A802,Sheet5!$A$2:$A$1300,0)),"-"),FIND(",",IFERROR(INDEX(Sheet5!$C$2:$C$1300,MATCH($A802,Sheet5!$A$2:$A$1300,0)),"-"),1)-1),IFERROR(INDEX(Sheet5!$C$2:$C$1300,MATCH($A802,Sheet5!$A$2:$A$1300,0)),"-"))</f>
        <v>-</v>
      </c>
      <c r="D802" s="204">
        <f>IFERROR(INDEX(Lookup!$BG$9:$BG$3000,MATCH($A802,Lookup!$A$9:$A$3000,0)),0)</f>
        <v>0</v>
      </c>
      <c r="E802" s="204">
        <f>IFERROR(INDEX(Lookup!$BF$9:$BF$3000,MATCH($A802,Lookup!$A$9:$A$3000,0)),0)</f>
        <v>0</v>
      </c>
      <c r="F802" s="204">
        <f>IFERROR(INDEX(Lookup!$BE$9:$BE$3000,MATCH($A802,Lookup!$A$9:$A$3000,0)),0)</f>
        <v>0</v>
      </c>
      <c r="G802" s="205"/>
      <c r="H802" s="205"/>
      <c r="I802" s="204">
        <f>IFERROR(INDEX(Lookup!$BJ$9:$BJ$3000,MATCH($A802,Lookup!$A$9:$A$3000,0)),0)</f>
        <v>0</v>
      </c>
      <c r="J802" s="204">
        <f>IFERROR(INDEX(Lookup!$BI$9:$BI$3000,MATCH($A802,Lookup!$A$9:$A$3000,0)),0)</f>
        <v>0</v>
      </c>
      <c r="K802" s="204">
        <f>IFERROR(INDEX(Lookup!$BH$9:$BH$3000,MATCH($A802,Lookup!$A$9:$A$3000,0)),0)</f>
        <v>0</v>
      </c>
      <c r="L802" s="204">
        <f t="shared" si="36"/>
        <v>0</v>
      </c>
      <c r="O802" s="182">
        <f t="shared" si="35"/>
        <v>0</v>
      </c>
    </row>
    <row r="803" spans="1:15" hidden="1" x14ac:dyDescent="0.2">
      <c r="A803" s="182">
        <f>'13'!A49</f>
        <v>0</v>
      </c>
      <c r="C803" s="182" t="str">
        <f>IFERROR(LEFT(IFERROR(INDEX(Sheet5!$C$2:$C$1300,MATCH($A803,Sheet5!$A$2:$A$1300,0)),"-"),FIND(",",IFERROR(INDEX(Sheet5!$C$2:$C$1300,MATCH($A803,Sheet5!$A$2:$A$1300,0)),"-"),1)-1),IFERROR(INDEX(Sheet5!$C$2:$C$1300,MATCH($A803,Sheet5!$A$2:$A$1300,0)),"-"))</f>
        <v>-</v>
      </c>
      <c r="D803" s="204">
        <f>IFERROR(INDEX(Lookup!$BG$9:$BG$3000,MATCH($A803,Lookup!$A$9:$A$3000,0)),0)</f>
        <v>0</v>
      </c>
      <c r="E803" s="204">
        <f>IFERROR(INDEX(Lookup!$BF$9:$BF$3000,MATCH($A803,Lookup!$A$9:$A$3000,0)),0)</f>
        <v>0</v>
      </c>
      <c r="F803" s="204">
        <f>IFERROR(INDEX(Lookup!$BE$9:$BE$3000,MATCH($A803,Lookup!$A$9:$A$3000,0)),0)</f>
        <v>0</v>
      </c>
      <c r="G803" s="205"/>
      <c r="H803" s="205"/>
      <c r="I803" s="204">
        <f>IFERROR(INDEX(Lookup!$BJ$9:$BJ$3000,MATCH($A803,Lookup!$A$9:$A$3000,0)),0)</f>
        <v>0</v>
      </c>
      <c r="J803" s="204">
        <f>IFERROR(INDEX(Lookup!$BI$9:$BI$3000,MATCH($A803,Lookup!$A$9:$A$3000,0)),0)</f>
        <v>0</v>
      </c>
      <c r="K803" s="204">
        <f>IFERROR(INDEX(Lookup!$BH$9:$BH$3000,MATCH($A803,Lookup!$A$9:$A$3000,0)),0)</f>
        <v>0</v>
      </c>
      <c r="L803" s="204">
        <f t="shared" si="36"/>
        <v>0</v>
      </c>
      <c r="O803" s="182">
        <f t="shared" si="35"/>
        <v>0</v>
      </c>
    </row>
    <row r="804" spans="1:15" hidden="1" x14ac:dyDescent="0.2">
      <c r="A804" s="182">
        <f>'13'!A50</f>
        <v>0</v>
      </c>
      <c r="C804" s="182" t="str">
        <f>IFERROR(LEFT(IFERROR(INDEX(Sheet5!$C$2:$C$1300,MATCH($A804,Sheet5!$A$2:$A$1300,0)),"-"),FIND(",",IFERROR(INDEX(Sheet5!$C$2:$C$1300,MATCH($A804,Sheet5!$A$2:$A$1300,0)),"-"),1)-1),IFERROR(INDEX(Sheet5!$C$2:$C$1300,MATCH($A804,Sheet5!$A$2:$A$1300,0)),"-"))</f>
        <v>-</v>
      </c>
      <c r="D804" s="204">
        <f>IFERROR(INDEX(Lookup!$BG$9:$BG$3000,MATCH($A804,Lookup!$A$9:$A$3000,0)),0)</f>
        <v>0</v>
      </c>
      <c r="E804" s="204">
        <f>IFERROR(INDEX(Lookup!$BF$9:$BF$3000,MATCH($A804,Lookup!$A$9:$A$3000,0)),0)</f>
        <v>0</v>
      </c>
      <c r="F804" s="204">
        <f>IFERROR(INDEX(Lookup!$BE$9:$BE$3000,MATCH($A804,Lookup!$A$9:$A$3000,0)),0)</f>
        <v>0</v>
      </c>
      <c r="G804" s="205"/>
      <c r="H804" s="205"/>
      <c r="I804" s="204">
        <f>IFERROR(INDEX(Lookup!$BJ$9:$BJ$3000,MATCH($A804,Lookup!$A$9:$A$3000,0)),0)</f>
        <v>0</v>
      </c>
      <c r="J804" s="204">
        <f>IFERROR(INDEX(Lookup!$BI$9:$BI$3000,MATCH($A804,Lookup!$A$9:$A$3000,0)),0)</f>
        <v>0</v>
      </c>
      <c r="K804" s="204">
        <f>IFERROR(INDEX(Lookup!$BH$9:$BH$3000,MATCH($A804,Lookup!$A$9:$A$3000,0)),0)</f>
        <v>0</v>
      </c>
      <c r="L804" s="204">
        <f t="shared" si="36"/>
        <v>0</v>
      </c>
      <c r="O804" s="182">
        <f t="shared" si="35"/>
        <v>0</v>
      </c>
    </row>
    <row r="805" spans="1:15" hidden="1" x14ac:dyDescent="0.2">
      <c r="A805" s="182">
        <f>'13'!A51</f>
        <v>0</v>
      </c>
      <c r="C805" s="182" t="str">
        <f>IFERROR(LEFT(IFERROR(INDEX(Sheet5!$C$2:$C$1300,MATCH($A805,Sheet5!$A$2:$A$1300,0)),"-"),FIND(",",IFERROR(INDEX(Sheet5!$C$2:$C$1300,MATCH($A805,Sheet5!$A$2:$A$1300,0)),"-"),1)-1),IFERROR(INDEX(Sheet5!$C$2:$C$1300,MATCH($A805,Sheet5!$A$2:$A$1300,0)),"-"))</f>
        <v>-</v>
      </c>
      <c r="D805" s="204">
        <f>IFERROR(INDEX(Lookup!$BG$9:$BG$3000,MATCH($A805,Lookup!$A$9:$A$3000,0)),0)</f>
        <v>0</v>
      </c>
      <c r="E805" s="204">
        <f>IFERROR(INDEX(Lookup!$BF$9:$BF$3000,MATCH($A805,Lookup!$A$9:$A$3000,0)),0)</f>
        <v>0</v>
      </c>
      <c r="F805" s="204">
        <f>IFERROR(INDEX(Lookup!$BE$9:$BE$3000,MATCH($A805,Lookup!$A$9:$A$3000,0)),0)</f>
        <v>0</v>
      </c>
      <c r="G805" s="205"/>
      <c r="H805" s="205"/>
      <c r="I805" s="204">
        <f>IFERROR(INDEX(Lookup!$BJ$9:$BJ$3000,MATCH($A805,Lookup!$A$9:$A$3000,0)),0)</f>
        <v>0</v>
      </c>
      <c r="J805" s="204">
        <f>IFERROR(INDEX(Lookup!$BI$9:$BI$3000,MATCH($A805,Lookup!$A$9:$A$3000,0)),0)</f>
        <v>0</v>
      </c>
      <c r="K805" s="204">
        <f>IFERROR(INDEX(Lookup!$BH$9:$BH$3000,MATCH($A805,Lookup!$A$9:$A$3000,0)),0)</f>
        <v>0</v>
      </c>
      <c r="L805" s="204">
        <f t="shared" si="36"/>
        <v>0</v>
      </c>
      <c r="O805" s="182">
        <f t="shared" si="35"/>
        <v>0</v>
      </c>
    </row>
    <row r="806" spans="1:15" hidden="1" x14ac:dyDescent="0.2">
      <c r="A806" s="182">
        <f>'13'!A52</f>
        <v>0</v>
      </c>
      <c r="C806" s="182" t="str">
        <f>IFERROR(LEFT(IFERROR(INDEX(Sheet5!$C$2:$C$1300,MATCH($A806,Sheet5!$A$2:$A$1300,0)),"-"),FIND(",",IFERROR(INDEX(Sheet5!$C$2:$C$1300,MATCH($A806,Sheet5!$A$2:$A$1300,0)),"-"),1)-1),IFERROR(INDEX(Sheet5!$C$2:$C$1300,MATCH($A806,Sheet5!$A$2:$A$1300,0)),"-"))</f>
        <v>-</v>
      </c>
      <c r="D806" s="204">
        <f>IFERROR(INDEX(Lookup!$BG$9:$BG$3000,MATCH($A806,Lookup!$A$9:$A$3000,0)),0)</f>
        <v>0</v>
      </c>
      <c r="E806" s="204">
        <f>IFERROR(INDEX(Lookup!$BF$9:$BF$3000,MATCH($A806,Lookup!$A$9:$A$3000,0)),0)</f>
        <v>0</v>
      </c>
      <c r="F806" s="204">
        <f>IFERROR(INDEX(Lookup!$BE$9:$BE$3000,MATCH($A806,Lookup!$A$9:$A$3000,0)),0)</f>
        <v>0</v>
      </c>
      <c r="G806" s="205"/>
      <c r="H806" s="205"/>
      <c r="I806" s="204">
        <f>IFERROR(INDEX(Lookup!$BJ$9:$BJ$3000,MATCH($A806,Lookup!$A$9:$A$3000,0)),0)</f>
        <v>0</v>
      </c>
      <c r="J806" s="204">
        <f>IFERROR(INDEX(Lookup!$BI$9:$BI$3000,MATCH($A806,Lookup!$A$9:$A$3000,0)),0)</f>
        <v>0</v>
      </c>
      <c r="K806" s="204">
        <f>IFERROR(INDEX(Lookup!$BH$9:$BH$3000,MATCH($A806,Lookup!$A$9:$A$3000,0)),0)</f>
        <v>0</v>
      </c>
      <c r="L806" s="204">
        <f t="shared" si="36"/>
        <v>0</v>
      </c>
      <c r="O806" s="182">
        <f t="shared" si="35"/>
        <v>0</v>
      </c>
    </row>
    <row r="807" spans="1:15" hidden="1" x14ac:dyDescent="0.2">
      <c r="A807" s="182">
        <f>'13'!A53</f>
        <v>0</v>
      </c>
      <c r="C807" s="182" t="str">
        <f>IFERROR(LEFT(IFERROR(INDEX(Sheet5!$C$2:$C$1300,MATCH($A807,Sheet5!$A$2:$A$1300,0)),"-"),FIND(",",IFERROR(INDEX(Sheet5!$C$2:$C$1300,MATCH($A807,Sheet5!$A$2:$A$1300,0)),"-"),1)-1),IFERROR(INDEX(Sheet5!$C$2:$C$1300,MATCH($A807,Sheet5!$A$2:$A$1300,0)),"-"))</f>
        <v>-</v>
      </c>
      <c r="D807" s="204">
        <f>IFERROR(INDEX(Lookup!$BG$9:$BG$3000,MATCH($A807,Lookup!$A$9:$A$3000,0)),0)</f>
        <v>0</v>
      </c>
      <c r="E807" s="204">
        <f>IFERROR(INDEX(Lookup!$BF$9:$BF$3000,MATCH($A807,Lookup!$A$9:$A$3000,0)),0)</f>
        <v>0</v>
      </c>
      <c r="F807" s="204">
        <f>IFERROR(INDEX(Lookup!$BE$9:$BE$3000,MATCH($A807,Lookup!$A$9:$A$3000,0)),0)</f>
        <v>0</v>
      </c>
      <c r="G807" s="205"/>
      <c r="H807" s="205"/>
      <c r="I807" s="204">
        <f>IFERROR(INDEX(Lookup!$BJ$9:$BJ$3000,MATCH($A807,Lookup!$A$9:$A$3000,0)),0)</f>
        <v>0</v>
      </c>
      <c r="J807" s="204">
        <f>IFERROR(INDEX(Lookup!$BI$9:$BI$3000,MATCH($A807,Lookup!$A$9:$A$3000,0)),0)</f>
        <v>0</v>
      </c>
      <c r="K807" s="204">
        <f>IFERROR(INDEX(Lookup!$BH$9:$BH$3000,MATCH($A807,Lookup!$A$9:$A$3000,0)),0)</f>
        <v>0</v>
      </c>
      <c r="L807" s="204">
        <f t="shared" si="36"/>
        <v>0</v>
      </c>
      <c r="O807" s="182">
        <f t="shared" si="35"/>
        <v>0</v>
      </c>
    </row>
    <row r="808" spans="1:15" hidden="1" x14ac:dyDescent="0.2">
      <c r="A808" s="182">
        <f>'13'!A54</f>
        <v>0</v>
      </c>
      <c r="C808" s="182" t="str">
        <f>IFERROR(LEFT(IFERROR(INDEX(Sheet5!$C$2:$C$1300,MATCH($A808,Sheet5!$A$2:$A$1300,0)),"-"),FIND(",",IFERROR(INDEX(Sheet5!$C$2:$C$1300,MATCH($A808,Sheet5!$A$2:$A$1300,0)),"-"),1)-1),IFERROR(INDEX(Sheet5!$C$2:$C$1300,MATCH($A808,Sheet5!$A$2:$A$1300,0)),"-"))</f>
        <v>-</v>
      </c>
      <c r="D808" s="204">
        <f>IFERROR(INDEX(Lookup!$BG$9:$BG$3000,MATCH($A808,Lookup!$A$9:$A$3000,0)),0)</f>
        <v>0</v>
      </c>
      <c r="E808" s="204">
        <f>IFERROR(INDEX(Lookup!$BF$9:$BF$3000,MATCH($A808,Lookup!$A$9:$A$3000,0)),0)</f>
        <v>0</v>
      </c>
      <c r="F808" s="204">
        <f>IFERROR(INDEX(Lookup!$BE$9:$BE$3000,MATCH($A808,Lookup!$A$9:$A$3000,0)),0)</f>
        <v>0</v>
      </c>
      <c r="G808" s="205"/>
      <c r="H808" s="205"/>
      <c r="I808" s="204">
        <f>IFERROR(INDEX(Lookup!$BJ$9:$BJ$3000,MATCH($A808,Lookup!$A$9:$A$3000,0)),0)</f>
        <v>0</v>
      </c>
      <c r="J808" s="204">
        <f>IFERROR(INDEX(Lookup!$BI$9:$BI$3000,MATCH($A808,Lookup!$A$9:$A$3000,0)),0)</f>
        <v>0</v>
      </c>
      <c r="K808" s="204">
        <f>IFERROR(INDEX(Lookup!$BH$9:$BH$3000,MATCH($A808,Lookup!$A$9:$A$3000,0)),0)</f>
        <v>0</v>
      </c>
      <c r="L808" s="204">
        <f t="shared" si="36"/>
        <v>0</v>
      </c>
      <c r="O808" s="182">
        <f t="shared" si="35"/>
        <v>0</v>
      </c>
    </row>
    <row r="809" spans="1:15" hidden="1" x14ac:dyDescent="0.2">
      <c r="A809" s="182">
        <f>'13'!A55</f>
        <v>0</v>
      </c>
      <c r="C809" s="182" t="str">
        <f>IFERROR(LEFT(IFERROR(INDEX(Sheet5!$C$2:$C$1300,MATCH($A809,Sheet5!$A$2:$A$1300,0)),"-"),FIND(",",IFERROR(INDEX(Sheet5!$C$2:$C$1300,MATCH($A809,Sheet5!$A$2:$A$1300,0)),"-"),1)-1),IFERROR(INDEX(Sheet5!$C$2:$C$1300,MATCH($A809,Sheet5!$A$2:$A$1300,0)),"-"))</f>
        <v>-</v>
      </c>
      <c r="D809" s="204">
        <f>IFERROR(INDEX(Lookup!$BG$9:$BG$3000,MATCH($A809,Lookup!$A$9:$A$3000,0)),0)</f>
        <v>0</v>
      </c>
      <c r="E809" s="204">
        <f>IFERROR(INDEX(Lookup!$BF$9:$BF$3000,MATCH($A809,Lookup!$A$9:$A$3000,0)),0)</f>
        <v>0</v>
      </c>
      <c r="F809" s="204">
        <f>IFERROR(INDEX(Lookup!$BE$9:$BE$3000,MATCH($A809,Lookup!$A$9:$A$3000,0)),0)</f>
        <v>0</v>
      </c>
      <c r="G809" s="205"/>
      <c r="H809" s="205"/>
      <c r="I809" s="204">
        <f>IFERROR(INDEX(Lookup!$BJ$9:$BJ$3000,MATCH($A809,Lookup!$A$9:$A$3000,0)),0)</f>
        <v>0</v>
      </c>
      <c r="J809" s="204">
        <f>IFERROR(INDEX(Lookup!$BI$9:$BI$3000,MATCH($A809,Lookup!$A$9:$A$3000,0)),0)</f>
        <v>0</v>
      </c>
      <c r="K809" s="204">
        <f>IFERROR(INDEX(Lookup!$BH$9:$BH$3000,MATCH($A809,Lookup!$A$9:$A$3000,0)),0)</f>
        <v>0</v>
      </c>
      <c r="L809" s="204">
        <f t="shared" si="36"/>
        <v>0</v>
      </c>
      <c r="O809" s="182">
        <f t="shared" si="35"/>
        <v>0</v>
      </c>
    </row>
    <row r="810" spans="1:15" hidden="1" x14ac:dyDescent="0.2">
      <c r="A810" s="182">
        <f>'13'!A56</f>
        <v>0</v>
      </c>
      <c r="C810" s="182" t="str">
        <f>IFERROR(LEFT(IFERROR(INDEX(Sheet5!$C$2:$C$1300,MATCH($A810,Sheet5!$A$2:$A$1300,0)),"-"),FIND(",",IFERROR(INDEX(Sheet5!$C$2:$C$1300,MATCH($A810,Sheet5!$A$2:$A$1300,0)),"-"),1)-1),IFERROR(INDEX(Sheet5!$C$2:$C$1300,MATCH($A810,Sheet5!$A$2:$A$1300,0)),"-"))</f>
        <v>-</v>
      </c>
      <c r="D810" s="204">
        <f>IFERROR(INDEX(Lookup!$BG$9:$BG$3000,MATCH($A810,Lookup!$A$9:$A$3000,0)),0)</f>
        <v>0</v>
      </c>
      <c r="E810" s="204">
        <f>IFERROR(INDEX(Lookup!$BF$9:$BF$3000,MATCH($A810,Lookup!$A$9:$A$3000,0)),0)</f>
        <v>0</v>
      </c>
      <c r="F810" s="204">
        <f>IFERROR(INDEX(Lookup!$BE$9:$BE$3000,MATCH($A810,Lookup!$A$9:$A$3000,0)),0)</f>
        <v>0</v>
      </c>
      <c r="G810" s="205"/>
      <c r="H810" s="205"/>
      <c r="I810" s="204">
        <f>IFERROR(INDEX(Lookup!$BJ$9:$BJ$3000,MATCH($A810,Lookup!$A$9:$A$3000,0)),0)</f>
        <v>0</v>
      </c>
      <c r="J810" s="204">
        <f>IFERROR(INDEX(Lookup!$BI$9:$BI$3000,MATCH($A810,Lookup!$A$9:$A$3000,0)),0)</f>
        <v>0</v>
      </c>
      <c r="K810" s="204">
        <f>IFERROR(INDEX(Lookup!$BH$9:$BH$3000,MATCH($A810,Lookup!$A$9:$A$3000,0)),0)</f>
        <v>0</v>
      </c>
      <c r="L810" s="204">
        <f t="shared" si="36"/>
        <v>0</v>
      </c>
      <c r="O810" s="182">
        <f t="shared" si="35"/>
        <v>0</v>
      </c>
    </row>
    <row r="811" spans="1:15" hidden="1" x14ac:dyDescent="0.2">
      <c r="A811" s="182">
        <f>'13'!A57</f>
        <v>0</v>
      </c>
      <c r="C811" s="182" t="str">
        <f>IFERROR(LEFT(IFERROR(INDEX(Sheet5!$C$2:$C$1300,MATCH($A811,Sheet5!$A$2:$A$1300,0)),"-"),FIND(",",IFERROR(INDEX(Sheet5!$C$2:$C$1300,MATCH($A811,Sheet5!$A$2:$A$1300,0)),"-"),1)-1),IFERROR(INDEX(Sheet5!$C$2:$C$1300,MATCH($A811,Sheet5!$A$2:$A$1300,0)),"-"))</f>
        <v>-</v>
      </c>
      <c r="D811" s="204">
        <f>IFERROR(INDEX(Lookup!$BG$9:$BG$3000,MATCH($A811,Lookup!$A$9:$A$3000,0)),0)</f>
        <v>0</v>
      </c>
      <c r="E811" s="204">
        <f>IFERROR(INDEX(Lookup!$BF$9:$BF$3000,MATCH($A811,Lookup!$A$9:$A$3000,0)),0)</f>
        <v>0</v>
      </c>
      <c r="F811" s="204">
        <f>IFERROR(INDEX(Lookup!$BE$9:$BE$3000,MATCH($A811,Lookup!$A$9:$A$3000,0)),0)</f>
        <v>0</v>
      </c>
      <c r="G811" s="205"/>
      <c r="H811" s="205"/>
      <c r="I811" s="204">
        <f>IFERROR(INDEX(Lookup!$BJ$9:$BJ$3000,MATCH($A811,Lookup!$A$9:$A$3000,0)),0)</f>
        <v>0</v>
      </c>
      <c r="J811" s="204">
        <f>IFERROR(INDEX(Lookup!$BI$9:$BI$3000,MATCH($A811,Lookup!$A$9:$A$3000,0)),0)</f>
        <v>0</v>
      </c>
      <c r="K811" s="204">
        <f>IFERROR(INDEX(Lookup!$BH$9:$BH$3000,MATCH($A811,Lookup!$A$9:$A$3000,0)),0)</f>
        <v>0</v>
      </c>
      <c r="L811" s="204">
        <f t="shared" si="36"/>
        <v>0</v>
      </c>
      <c r="O811" s="182">
        <f t="shared" si="35"/>
        <v>0</v>
      </c>
    </row>
    <row r="812" spans="1:15" hidden="1" x14ac:dyDescent="0.2">
      <c r="A812" s="182">
        <f>'13'!A58</f>
        <v>0</v>
      </c>
      <c r="C812" s="182" t="str">
        <f>IFERROR(LEFT(IFERROR(INDEX(Sheet5!$C$2:$C$1300,MATCH($A812,Sheet5!$A$2:$A$1300,0)),"-"),FIND(",",IFERROR(INDEX(Sheet5!$C$2:$C$1300,MATCH($A812,Sheet5!$A$2:$A$1300,0)),"-"),1)-1),IFERROR(INDEX(Sheet5!$C$2:$C$1300,MATCH($A812,Sheet5!$A$2:$A$1300,0)),"-"))</f>
        <v>-</v>
      </c>
      <c r="D812" s="204">
        <f>IFERROR(INDEX(Lookup!$BG$9:$BG$3000,MATCH($A812,Lookup!$A$9:$A$3000,0)),0)</f>
        <v>0</v>
      </c>
      <c r="E812" s="204">
        <f>IFERROR(INDEX(Lookup!$BF$9:$BF$3000,MATCH($A812,Lookup!$A$9:$A$3000,0)),0)</f>
        <v>0</v>
      </c>
      <c r="F812" s="204">
        <f>IFERROR(INDEX(Lookup!$BE$9:$BE$3000,MATCH($A812,Lookup!$A$9:$A$3000,0)),0)</f>
        <v>0</v>
      </c>
      <c r="G812" s="205"/>
      <c r="H812" s="205"/>
      <c r="I812" s="204">
        <f>IFERROR(INDEX(Lookup!$BJ$9:$BJ$3000,MATCH($A812,Lookup!$A$9:$A$3000,0)),0)</f>
        <v>0</v>
      </c>
      <c r="J812" s="204">
        <f>IFERROR(INDEX(Lookup!$BI$9:$BI$3000,MATCH($A812,Lookup!$A$9:$A$3000,0)),0)</f>
        <v>0</v>
      </c>
      <c r="K812" s="204">
        <f>IFERROR(INDEX(Lookup!$BH$9:$BH$3000,MATCH($A812,Lookup!$A$9:$A$3000,0)),0)</f>
        <v>0</v>
      </c>
      <c r="L812" s="204">
        <f t="shared" si="36"/>
        <v>0</v>
      </c>
      <c r="O812" s="182">
        <f t="shared" si="35"/>
        <v>0</v>
      </c>
    </row>
    <row r="813" spans="1:15" hidden="1" x14ac:dyDescent="0.2">
      <c r="A813" s="182">
        <f>'13'!A59</f>
        <v>0</v>
      </c>
      <c r="C813" s="182" t="str">
        <f>IFERROR(LEFT(IFERROR(INDEX(Sheet5!$C$2:$C$1300,MATCH($A813,Sheet5!$A$2:$A$1300,0)),"-"),FIND(",",IFERROR(INDEX(Sheet5!$C$2:$C$1300,MATCH($A813,Sheet5!$A$2:$A$1300,0)),"-"),1)-1),IFERROR(INDEX(Sheet5!$C$2:$C$1300,MATCH($A813,Sheet5!$A$2:$A$1300,0)),"-"))</f>
        <v>-</v>
      </c>
      <c r="D813" s="204">
        <f>IFERROR(INDEX(Lookup!$BG$9:$BG$3000,MATCH($A813,Lookup!$A$9:$A$3000,0)),0)</f>
        <v>0</v>
      </c>
      <c r="E813" s="204">
        <f>IFERROR(INDEX(Lookup!$BF$9:$BF$3000,MATCH($A813,Lookup!$A$9:$A$3000,0)),0)</f>
        <v>0</v>
      </c>
      <c r="F813" s="204">
        <f>IFERROR(INDEX(Lookup!$BE$9:$BE$3000,MATCH($A813,Lookup!$A$9:$A$3000,0)),0)</f>
        <v>0</v>
      </c>
      <c r="G813" s="205"/>
      <c r="H813" s="205"/>
      <c r="I813" s="204">
        <f>IFERROR(INDEX(Lookup!$BJ$9:$BJ$3000,MATCH($A813,Lookup!$A$9:$A$3000,0)),0)</f>
        <v>0</v>
      </c>
      <c r="J813" s="204">
        <f>IFERROR(INDEX(Lookup!$BI$9:$BI$3000,MATCH($A813,Lookup!$A$9:$A$3000,0)),0)</f>
        <v>0</v>
      </c>
      <c r="K813" s="204">
        <f>IFERROR(INDEX(Lookup!$BH$9:$BH$3000,MATCH($A813,Lookup!$A$9:$A$3000,0)),0)</f>
        <v>0</v>
      </c>
      <c r="L813" s="204">
        <f t="shared" si="36"/>
        <v>0</v>
      </c>
      <c r="O813" s="182">
        <f t="shared" si="35"/>
        <v>0</v>
      </c>
    </row>
    <row r="814" spans="1:15" hidden="1" x14ac:dyDescent="0.2">
      <c r="A814" s="182">
        <f>'13'!A60</f>
        <v>0</v>
      </c>
      <c r="C814" s="182" t="str">
        <f>IFERROR(LEFT(IFERROR(INDEX(Sheet5!$C$2:$C$1300,MATCH($A814,Sheet5!$A$2:$A$1300,0)),"-"),FIND(",",IFERROR(INDEX(Sheet5!$C$2:$C$1300,MATCH($A814,Sheet5!$A$2:$A$1300,0)),"-"),1)-1),IFERROR(INDEX(Sheet5!$C$2:$C$1300,MATCH($A814,Sheet5!$A$2:$A$1300,0)),"-"))</f>
        <v>-</v>
      </c>
      <c r="D814" s="204">
        <f>IFERROR(INDEX(Lookup!$BG$9:$BG$3000,MATCH($A814,Lookup!$A$9:$A$3000,0)),0)</f>
        <v>0</v>
      </c>
      <c r="E814" s="204">
        <f>IFERROR(INDEX(Lookup!$BF$9:$BF$3000,MATCH($A814,Lookup!$A$9:$A$3000,0)),0)</f>
        <v>0</v>
      </c>
      <c r="F814" s="204">
        <f>IFERROR(INDEX(Lookup!$BE$9:$BE$3000,MATCH($A814,Lookup!$A$9:$A$3000,0)),0)</f>
        <v>0</v>
      </c>
      <c r="G814" s="205"/>
      <c r="H814" s="205"/>
      <c r="I814" s="204">
        <f>IFERROR(INDEX(Lookup!$BJ$9:$BJ$3000,MATCH($A814,Lookup!$A$9:$A$3000,0)),0)</f>
        <v>0</v>
      </c>
      <c r="J814" s="204">
        <f>IFERROR(INDEX(Lookup!$BI$9:$BI$3000,MATCH($A814,Lookup!$A$9:$A$3000,0)),0)</f>
        <v>0</v>
      </c>
      <c r="K814" s="204">
        <f>IFERROR(INDEX(Lookup!$BH$9:$BH$3000,MATCH($A814,Lookup!$A$9:$A$3000,0)),0)</f>
        <v>0</v>
      </c>
      <c r="L814" s="204">
        <f t="shared" si="36"/>
        <v>0</v>
      </c>
      <c r="O814" s="182">
        <f t="shared" si="35"/>
        <v>0</v>
      </c>
    </row>
    <row r="815" spans="1:15" hidden="1" x14ac:dyDescent="0.2">
      <c r="A815" s="182">
        <f>'13'!A61</f>
        <v>0</v>
      </c>
      <c r="C815" s="182" t="str">
        <f>IFERROR(LEFT(IFERROR(INDEX(Sheet5!$C$2:$C$1300,MATCH($A815,Sheet5!$A$2:$A$1300,0)),"-"),FIND(",",IFERROR(INDEX(Sheet5!$C$2:$C$1300,MATCH($A815,Sheet5!$A$2:$A$1300,0)),"-"),1)-1),IFERROR(INDEX(Sheet5!$C$2:$C$1300,MATCH($A815,Sheet5!$A$2:$A$1300,0)),"-"))</f>
        <v>-</v>
      </c>
      <c r="D815" s="204">
        <f>IFERROR(INDEX(Lookup!$BG$9:$BG$3000,MATCH($A815,Lookup!$A$9:$A$3000,0)),0)</f>
        <v>0</v>
      </c>
      <c r="E815" s="204">
        <f>IFERROR(INDEX(Lookup!$BF$9:$BF$3000,MATCH($A815,Lookup!$A$9:$A$3000,0)),0)</f>
        <v>0</v>
      </c>
      <c r="F815" s="204">
        <f>IFERROR(INDEX(Lookup!$BE$9:$BE$3000,MATCH($A815,Lookup!$A$9:$A$3000,0)),0)</f>
        <v>0</v>
      </c>
      <c r="G815" s="205"/>
      <c r="H815" s="205"/>
      <c r="I815" s="204">
        <f>IFERROR(INDEX(Lookup!$BJ$9:$BJ$3000,MATCH($A815,Lookup!$A$9:$A$3000,0)),0)</f>
        <v>0</v>
      </c>
      <c r="J815" s="204">
        <f>IFERROR(INDEX(Lookup!$BI$9:$BI$3000,MATCH($A815,Lookup!$A$9:$A$3000,0)),0)</f>
        <v>0</v>
      </c>
      <c r="K815" s="204">
        <f>IFERROR(INDEX(Lookup!$BH$9:$BH$3000,MATCH($A815,Lookup!$A$9:$A$3000,0)),0)</f>
        <v>0</v>
      </c>
      <c r="L815" s="204">
        <f t="shared" si="36"/>
        <v>0</v>
      </c>
      <c r="O815" s="182">
        <f t="shared" si="35"/>
        <v>0</v>
      </c>
    </row>
    <row r="816" spans="1:15" hidden="1" x14ac:dyDescent="0.2">
      <c r="A816" s="182">
        <f>'13'!A62</f>
        <v>0</v>
      </c>
      <c r="C816" s="182" t="str">
        <f>IFERROR(LEFT(IFERROR(INDEX(Sheet5!$C$2:$C$1300,MATCH($A816,Sheet5!$A$2:$A$1300,0)),"-"),FIND(",",IFERROR(INDEX(Sheet5!$C$2:$C$1300,MATCH($A816,Sheet5!$A$2:$A$1300,0)),"-"),1)-1),IFERROR(INDEX(Sheet5!$C$2:$C$1300,MATCH($A816,Sheet5!$A$2:$A$1300,0)),"-"))</f>
        <v>-</v>
      </c>
      <c r="D816" s="204">
        <f>IFERROR(INDEX(Lookup!$BG$9:$BG$3000,MATCH($A816,Lookup!$A$9:$A$3000,0)),0)</f>
        <v>0</v>
      </c>
      <c r="E816" s="204">
        <f>IFERROR(INDEX(Lookup!$BF$9:$BF$3000,MATCH($A816,Lookup!$A$9:$A$3000,0)),0)</f>
        <v>0</v>
      </c>
      <c r="F816" s="204">
        <f>IFERROR(INDEX(Lookup!$BE$9:$BE$3000,MATCH($A816,Lookup!$A$9:$A$3000,0)),0)</f>
        <v>0</v>
      </c>
      <c r="G816" s="205"/>
      <c r="H816" s="205"/>
      <c r="I816" s="204">
        <f>IFERROR(INDEX(Lookup!$BJ$9:$BJ$3000,MATCH($A816,Lookup!$A$9:$A$3000,0)),0)</f>
        <v>0</v>
      </c>
      <c r="J816" s="204">
        <f>IFERROR(INDEX(Lookup!$BI$9:$BI$3000,MATCH($A816,Lookup!$A$9:$A$3000,0)),0)</f>
        <v>0</v>
      </c>
      <c r="K816" s="204">
        <f>IFERROR(INDEX(Lookup!$BH$9:$BH$3000,MATCH($A816,Lookup!$A$9:$A$3000,0)),0)</f>
        <v>0</v>
      </c>
      <c r="L816" s="204">
        <f t="shared" si="36"/>
        <v>0</v>
      </c>
      <c r="O816" s="182">
        <f t="shared" si="35"/>
        <v>0</v>
      </c>
    </row>
    <row r="817" spans="1:15" hidden="1" x14ac:dyDescent="0.2">
      <c r="A817" s="182">
        <f>'13'!A63</f>
        <v>0</v>
      </c>
      <c r="C817" s="182" t="str">
        <f>IFERROR(LEFT(IFERROR(INDEX(Sheet5!$C$2:$C$1300,MATCH($A817,Sheet5!$A$2:$A$1300,0)),"-"),FIND(",",IFERROR(INDEX(Sheet5!$C$2:$C$1300,MATCH($A817,Sheet5!$A$2:$A$1300,0)),"-"),1)-1),IFERROR(INDEX(Sheet5!$C$2:$C$1300,MATCH($A817,Sheet5!$A$2:$A$1300,0)),"-"))</f>
        <v>-</v>
      </c>
      <c r="D817" s="204">
        <f>IFERROR(INDEX(Lookup!$BG$9:$BG$3000,MATCH($A817,Lookup!$A$9:$A$3000,0)),0)</f>
        <v>0</v>
      </c>
      <c r="E817" s="204">
        <f>IFERROR(INDEX(Lookup!$BF$9:$BF$3000,MATCH($A817,Lookup!$A$9:$A$3000,0)),0)</f>
        <v>0</v>
      </c>
      <c r="F817" s="204">
        <f>IFERROR(INDEX(Lookup!$BE$9:$BE$3000,MATCH($A817,Lookup!$A$9:$A$3000,0)),0)</f>
        <v>0</v>
      </c>
      <c r="G817" s="205"/>
      <c r="H817" s="205"/>
      <c r="I817" s="204">
        <f>IFERROR(INDEX(Lookup!$BJ$9:$BJ$3000,MATCH($A817,Lookup!$A$9:$A$3000,0)),0)</f>
        <v>0</v>
      </c>
      <c r="J817" s="204">
        <f>IFERROR(INDEX(Lookup!$BI$9:$BI$3000,MATCH($A817,Lookup!$A$9:$A$3000,0)),0)</f>
        <v>0</v>
      </c>
      <c r="K817" s="204">
        <f>IFERROR(INDEX(Lookup!$BH$9:$BH$3000,MATCH($A817,Lookup!$A$9:$A$3000,0)),0)</f>
        <v>0</v>
      </c>
      <c r="L817" s="204">
        <f t="shared" si="36"/>
        <v>0</v>
      </c>
      <c r="O817" s="182">
        <f t="shared" si="35"/>
        <v>0</v>
      </c>
    </row>
    <row r="818" spans="1:15" hidden="1" x14ac:dyDescent="0.2">
      <c r="A818" s="182">
        <f>'13'!A64</f>
        <v>0</v>
      </c>
      <c r="C818" s="182" t="str">
        <f>IFERROR(LEFT(IFERROR(INDEX(Sheet5!$C$2:$C$1300,MATCH($A818,Sheet5!$A$2:$A$1300,0)),"-"),FIND(",",IFERROR(INDEX(Sheet5!$C$2:$C$1300,MATCH($A818,Sheet5!$A$2:$A$1300,0)),"-"),1)-1),IFERROR(INDEX(Sheet5!$C$2:$C$1300,MATCH($A818,Sheet5!$A$2:$A$1300,0)),"-"))</f>
        <v>-</v>
      </c>
      <c r="D818" s="204">
        <f>IFERROR(INDEX(Lookup!$BG$9:$BG$3000,MATCH($A818,Lookup!$A$9:$A$3000,0)),0)</f>
        <v>0</v>
      </c>
      <c r="E818" s="204">
        <f>IFERROR(INDEX(Lookup!$BF$9:$BF$3000,MATCH($A818,Lookup!$A$9:$A$3000,0)),0)</f>
        <v>0</v>
      </c>
      <c r="F818" s="204">
        <f>IFERROR(INDEX(Lookup!$BE$9:$BE$3000,MATCH($A818,Lookup!$A$9:$A$3000,0)),0)</f>
        <v>0</v>
      </c>
      <c r="G818" s="205"/>
      <c r="H818" s="205"/>
      <c r="I818" s="204">
        <f>IFERROR(INDEX(Lookup!$BJ$9:$BJ$3000,MATCH($A818,Lookup!$A$9:$A$3000,0)),0)</f>
        <v>0</v>
      </c>
      <c r="J818" s="204">
        <f>IFERROR(INDEX(Lookup!$BI$9:$BI$3000,MATCH($A818,Lookup!$A$9:$A$3000,0)),0)</f>
        <v>0</v>
      </c>
      <c r="K818" s="204">
        <f>IFERROR(INDEX(Lookup!$BH$9:$BH$3000,MATCH($A818,Lookup!$A$9:$A$3000,0)),0)</f>
        <v>0</v>
      </c>
      <c r="L818" s="204">
        <f t="shared" si="36"/>
        <v>0</v>
      </c>
      <c r="O818" s="182">
        <f t="shared" si="35"/>
        <v>0</v>
      </c>
    </row>
    <row r="819" spans="1:15" hidden="1" x14ac:dyDescent="0.2">
      <c r="A819" s="182">
        <f>'13'!A65</f>
        <v>0</v>
      </c>
      <c r="C819" s="182" t="str">
        <f>IFERROR(LEFT(IFERROR(INDEX(Sheet5!$C$2:$C$1300,MATCH($A819,Sheet5!$A$2:$A$1300,0)),"-"),FIND(",",IFERROR(INDEX(Sheet5!$C$2:$C$1300,MATCH($A819,Sheet5!$A$2:$A$1300,0)),"-"),1)-1),IFERROR(INDEX(Sheet5!$C$2:$C$1300,MATCH($A819,Sheet5!$A$2:$A$1300,0)),"-"))</f>
        <v>-</v>
      </c>
      <c r="D819" s="204">
        <f>IFERROR(INDEX(Lookup!$BG$9:$BG$3000,MATCH($A819,Lookup!$A$9:$A$3000,0)),0)</f>
        <v>0</v>
      </c>
      <c r="E819" s="204">
        <f>IFERROR(INDEX(Lookup!$BF$9:$BF$3000,MATCH($A819,Lookup!$A$9:$A$3000,0)),0)</f>
        <v>0</v>
      </c>
      <c r="F819" s="204">
        <f>IFERROR(INDEX(Lookup!$BE$9:$BE$3000,MATCH($A819,Lookup!$A$9:$A$3000,0)),0)</f>
        <v>0</v>
      </c>
      <c r="G819" s="205"/>
      <c r="H819" s="205"/>
      <c r="I819" s="204">
        <f>IFERROR(INDEX(Lookup!$BJ$9:$BJ$3000,MATCH($A819,Lookup!$A$9:$A$3000,0)),0)</f>
        <v>0</v>
      </c>
      <c r="J819" s="204">
        <f>IFERROR(INDEX(Lookup!$BI$9:$BI$3000,MATCH($A819,Lookup!$A$9:$A$3000,0)),0)</f>
        <v>0</v>
      </c>
      <c r="K819" s="204">
        <f>IFERROR(INDEX(Lookup!$BH$9:$BH$3000,MATCH($A819,Lookup!$A$9:$A$3000,0)),0)</f>
        <v>0</v>
      </c>
      <c r="L819" s="204">
        <f t="shared" si="36"/>
        <v>0</v>
      </c>
      <c r="O819" s="182">
        <f t="shared" si="35"/>
        <v>0</v>
      </c>
    </row>
    <row r="820" spans="1:15" hidden="1" x14ac:dyDescent="0.2">
      <c r="A820" s="182">
        <f>'13'!A66</f>
        <v>0</v>
      </c>
      <c r="C820" s="182" t="str">
        <f>IFERROR(LEFT(IFERROR(INDEX(Sheet5!$C$2:$C$1300,MATCH($A820,Sheet5!$A$2:$A$1300,0)),"-"),FIND(",",IFERROR(INDEX(Sheet5!$C$2:$C$1300,MATCH($A820,Sheet5!$A$2:$A$1300,0)),"-"),1)-1),IFERROR(INDEX(Sheet5!$C$2:$C$1300,MATCH($A820,Sheet5!$A$2:$A$1300,0)),"-"))</f>
        <v>-</v>
      </c>
      <c r="D820" s="204">
        <f>IFERROR(INDEX(Lookup!$BG$9:$BG$3000,MATCH($A820,Lookup!$A$9:$A$3000,0)),0)</f>
        <v>0</v>
      </c>
      <c r="E820" s="204">
        <f>IFERROR(INDEX(Lookup!$BF$9:$BF$3000,MATCH($A820,Lookup!$A$9:$A$3000,0)),0)</f>
        <v>0</v>
      </c>
      <c r="F820" s="204">
        <f>IFERROR(INDEX(Lookup!$BE$9:$BE$3000,MATCH($A820,Lookup!$A$9:$A$3000,0)),0)</f>
        <v>0</v>
      </c>
      <c r="G820" s="205"/>
      <c r="H820" s="205"/>
      <c r="I820" s="204">
        <f>IFERROR(INDEX(Lookup!$BJ$9:$BJ$3000,MATCH($A820,Lookup!$A$9:$A$3000,0)),0)</f>
        <v>0</v>
      </c>
      <c r="J820" s="204">
        <f>IFERROR(INDEX(Lookup!$BI$9:$BI$3000,MATCH($A820,Lookup!$A$9:$A$3000,0)),0)</f>
        <v>0</v>
      </c>
      <c r="K820" s="204">
        <f>IFERROR(INDEX(Lookup!$BH$9:$BH$3000,MATCH($A820,Lookup!$A$9:$A$3000,0)),0)</f>
        <v>0</v>
      </c>
      <c r="L820" s="204">
        <f t="shared" si="36"/>
        <v>0</v>
      </c>
      <c r="O820" s="182">
        <f t="shared" ref="O820:O883" si="37">+IF(A820&gt;0,1,0)</f>
        <v>0</v>
      </c>
    </row>
    <row r="821" spans="1:15" hidden="1" x14ac:dyDescent="0.2">
      <c r="A821" s="182">
        <f>'13'!A67</f>
        <v>0</v>
      </c>
      <c r="C821" s="182" t="str">
        <f>IFERROR(LEFT(IFERROR(INDEX(Sheet5!$C$2:$C$1300,MATCH($A821,Sheet5!$A$2:$A$1300,0)),"-"),FIND(",",IFERROR(INDEX(Sheet5!$C$2:$C$1300,MATCH($A821,Sheet5!$A$2:$A$1300,0)),"-"),1)-1),IFERROR(INDEX(Sheet5!$C$2:$C$1300,MATCH($A821,Sheet5!$A$2:$A$1300,0)),"-"))</f>
        <v>-</v>
      </c>
      <c r="D821" s="204">
        <f>IFERROR(INDEX(Lookup!$BG$9:$BG$3000,MATCH($A821,Lookup!$A$9:$A$3000,0)),0)</f>
        <v>0</v>
      </c>
      <c r="E821" s="204">
        <f>IFERROR(INDEX(Lookup!$BF$9:$BF$3000,MATCH($A821,Lookup!$A$9:$A$3000,0)),0)</f>
        <v>0</v>
      </c>
      <c r="F821" s="204">
        <f>IFERROR(INDEX(Lookup!$BE$9:$BE$3000,MATCH($A821,Lookup!$A$9:$A$3000,0)),0)</f>
        <v>0</v>
      </c>
      <c r="G821" s="205"/>
      <c r="H821" s="205"/>
      <c r="I821" s="204">
        <f>IFERROR(INDEX(Lookup!$BJ$9:$BJ$3000,MATCH($A821,Lookup!$A$9:$A$3000,0)),0)</f>
        <v>0</v>
      </c>
      <c r="J821" s="204">
        <f>IFERROR(INDEX(Lookup!$BI$9:$BI$3000,MATCH($A821,Lookup!$A$9:$A$3000,0)),0)</f>
        <v>0</v>
      </c>
      <c r="K821" s="204">
        <f>IFERROR(INDEX(Lookup!$BH$9:$BH$3000,MATCH($A821,Lookup!$A$9:$A$3000,0)),0)</f>
        <v>0</v>
      </c>
      <c r="L821" s="204">
        <f t="shared" ref="L821:L884" si="38">K821-J821</f>
        <v>0</v>
      </c>
      <c r="O821" s="182">
        <f t="shared" si="37"/>
        <v>0</v>
      </c>
    </row>
    <row r="822" spans="1:15" hidden="1" x14ac:dyDescent="0.2">
      <c r="A822" s="182">
        <f>'13'!A68</f>
        <v>0</v>
      </c>
      <c r="C822" s="182" t="str">
        <f>IFERROR(LEFT(IFERROR(INDEX(Sheet5!$C$2:$C$1300,MATCH($A822,Sheet5!$A$2:$A$1300,0)),"-"),FIND(",",IFERROR(INDEX(Sheet5!$C$2:$C$1300,MATCH($A822,Sheet5!$A$2:$A$1300,0)),"-"),1)-1),IFERROR(INDEX(Sheet5!$C$2:$C$1300,MATCH($A822,Sheet5!$A$2:$A$1300,0)),"-"))</f>
        <v>-</v>
      </c>
      <c r="D822" s="204">
        <f>IFERROR(INDEX(Lookup!$BG$9:$BG$3000,MATCH($A822,Lookup!$A$9:$A$3000,0)),0)</f>
        <v>0</v>
      </c>
      <c r="E822" s="204">
        <f>IFERROR(INDEX(Lookup!$BF$9:$BF$3000,MATCH($A822,Lookup!$A$9:$A$3000,0)),0)</f>
        <v>0</v>
      </c>
      <c r="F822" s="204">
        <f>IFERROR(INDEX(Lookup!$BE$9:$BE$3000,MATCH($A822,Lookup!$A$9:$A$3000,0)),0)</f>
        <v>0</v>
      </c>
      <c r="G822" s="205"/>
      <c r="H822" s="205"/>
      <c r="I822" s="204">
        <f>IFERROR(INDEX(Lookup!$BJ$9:$BJ$3000,MATCH($A822,Lookup!$A$9:$A$3000,0)),0)</f>
        <v>0</v>
      </c>
      <c r="J822" s="204">
        <f>IFERROR(INDEX(Lookup!$BI$9:$BI$3000,MATCH($A822,Lookup!$A$9:$A$3000,0)),0)</f>
        <v>0</v>
      </c>
      <c r="K822" s="204">
        <f>IFERROR(INDEX(Lookup!$BH$9:$BH$3000,MATCH($A822,Lookup!$A$9:$A$3000,0)),0)</f>
        <v>0</v>
      </c>
      <c r="L822" s="204">
        <f t="shared" si="38"/>
        <v>0</v>
      </c>
      <c r="O822" s="182">
        <f t="shared" si="37"/>
        <v>0</v>
      </c>
    </row>
    <row r="823" spans="1:15" hidden="1" x14ac:dyDescent="0.2">
      <c r="A823" s="182">
        <f>'13'!A69</f>
        <v>0</v>
      </c>
      <c r="C823" s="182" t="str">
        <f>IFERROR(LEFT(IFERROR(INDEX(Sheet5!$C$2:$C$1300,MATCH($A823,Sheet5!$A$2:$A$1300,0)),"-"),FIND(",",IFERROR(INDEX(Sheet5!$C$2:$C$1300,MATCH($A823,Sheet5!$A$2:$A$1300,0)),"-"),1)-1),IFERROR(INDEX(Sheet5!$C$2:$C$1300,MATCH($A823,Sheet5!$A$2:$A$1300,0)),"-"))</f>
        <v>-</v>
      </c>
      <c r="D823" s="204">
        <f>IFERROR(INDEX(Lookup!$BG$9:$BG$3000,MATCH($A823,Lookup!$A$9:$A$3000,0)),0)</f>
        <v>0</v>
      </c>
      <c r="E823" s="204">
        <f>IFERROR(INDEX(Lookup!$BF$9:$BF$3000,MATCH($A823,Lookup!$A$9:$A$3000,0)),0)</f>
        <v>0</v>
      </c>
      <c r="F823" s="204">
        <f>IFERROR(INDEX(Lookup!$BE$9:$BE$3000,MATCH($A823,Lookup!$A$9:$A$3000,0)),0)</f>
        <v>0</v>
      </c>
      <c r="G823" s="205"/>
      <c r="H823" s="205"/>
      <c r="I823" s="204">
        <f>IFERROR(INDEX(Lookup!$BJ$9:$BJ$3000,MATCH($A823,Lookup!$A$9:$A$3000,0)),0)</f>
        <v>0</v>
      </c>
      <c r="J823" s="204">
        <f>IFERROR(INDEX(Lookup!$BI$9:$BI$3000,MATCH($A823,Lookup!$A$9:$A$3000,0)),0)</f>
        <v>0</v>
      </c>
      <c r="K823" s="204">
        <f>IFERROR(INDEX(Lookup!$BH$9:$BH$3000,MATCH($A823,Lookup!$A$9:$A$3000,0)),0)</f>
        <v>0</v>
      </c>
      <c r="L823" s="204">
        <f t="shared" si="38"/>
        <v>0</v>
      </c>
      <c r="O823" s="182">
        <f t="shared" si="37"/>
        <v>0</v>
      </c>
    </row>
    <row r="824" spans="1:15" hidden="1" x14ac:dyDescent="0.2">
      <c r="A824" s="182">
        <f>'13'!A70</f>
        <v>0</v>
      </c>
      <c r="C824" s="182" t="str">
        <f>IFERROR(LEFT(IFERROR(INDEX(Sheet5!$C$2:$C$1300,MATCH($A824,Sheet5!$A$2:$A$1300,0)),"-"),FIND(",",IFERROR(INDEX(Sheet5!$C$2:$C$1300,MATCH($A824,Sheet5!$A$2:$A$1300,0)),"-"),1)-1),IFERROR(INDEX(Sheet5!$C$2:$C$1300,MATCH($A824,Sheet5!$A$2:$A$1300,0)),"-"))</f>
        <v>-</v>
      </c>
      <c r="D824" s="204">
        <f>IFERROR(INDEX(Lookup!$BG$9:$BG$3000,MATCH($A824,Lookup!$A$9:$A$3000,0)),0)</f>
        <v>0</v>
      </c>
      <c r="E824" s="204">
        <f>IFERROR(INDEX(Lookup!$BF$9:$BF$3000,MATCH($A824,Lookup!$A$9:$A$3000,0)),0)</f>
        <v>0</v>
      </c>
      <c r="F824" s="204">
        <f>IFERROR(INDEX(Lookup!$BE$9:$BE$3000,MATCH($A824,Lookup!$A$9:$A$3000,0)),0)</f>
        <v>0</v>
      </c>
      <c r="G824" s="205"/>
      <c r="H824" s="205"/>
      <c r="I824" s="204">
        <f>IFERROR(INDEX(Lookup!$BJ$9:$BJ$3000,MATCH($A824,Lookup!$A$9:$A$3000,0)),0)</f>
        <v>0</v>
      </c>
      <c r="J824" s="204">
        <f>IFERROR(INDEX(Lookup!$BI$9:$BI$3000,MATCH($A824,Lookup!$A$9:$A$3000,0)),0)</f>
        <v>0</v>
      </c>
      <c r="K824" s="204">
        <f>IFERROR(INDEX(Lookup!$BH$9:$BH$3000,MATCH($A824,Lookup!$A$9:$A$3000,0)),0)</f>
        <v>0</v>
      </c>
      <c r="L824" s="204">
        <f t="shared" si="38"/>
        <v>0</v>
      </c>
      <c r="O824" s="182">
        <f t="shared" si="37"/>
        <v>0</v>
      </c>
    </row>
    <row r="825" spans="1:15" hidden="1" x14ac:dyDescent="0.2">
      <c r="A825" s="182">
        <f>'13'!A71</f>
        <v>0</v>
      </c>
      <c r="C825" s="182" t="str">
        <f>IFERROR(LEFT(IFERROR(INDEX(Sheet5!$C$2:$C$1300,MATCH($A825,Sheet5!$A$2:$A$1300,0)),"-"),FIND(",",IFERROR(INDEX(Sheet5!$C$2:$C$1300,MATCH($A825,Sheet5!$A$2:$A$1300,0)),"-"),1)-1),IFERROR(INDEX(Sheet5!$C$2:$C$1300,MATCH($A825,Sheet5!$A$2:$A$1300,0)),"-"))</f>
        <v>-</v>
      </c>
      <c r="D825" s="204">
        <f>IFERROR(INDEX(Lookup!$BG$9:$BG$3000,MATCH($A825,Lookup!$A$9:$A$3000,0)),0)</f>
        <v>0</v>
      </c>
      <c r="E825" s="204">
        <f>IFERROR(INDEX(Lookup!$BF$9:$BF$3000,MATCH($A825,Lookup!$A$9:$A$3000,0)),0)</f>
        <v>0</v>
      </c>
      <c r="F825" s="204">
        <f>IFERROR(INDEX(Lookup!$BE$9:$BE$3000,MATCH($A825,Lookup!$A$9:$A$3000,0)),0)</f>
        <v>0</v>
      </c>
      <c r="G825" s="205"/>
      <c r="H825" s="205"/>
      <c r="I825" s="204">
        <f>IFERROR(INDEX(Lookup!$BJ$9:$BJ$3000,MATCH($A825,Lookup!$A$9:$A$3000,0)),0)</f>
        <v>0</v>
      </c>
      <c r="J825" s="204">
        <f>IFERROR(INDEX(Lookup!$BI$9:$BI$3000,MATCH($A825,Lookup!$A$9:$A$3000,0)),0)</f>
        <v>0</v>
      </c>
      <c r="K825" s="204">
        <f>IFERROR(INDEX(Lookup!$BH$9:$BH$3000,MATCH($A825,Lookup!$A$9:$A$3000,0)),0)</f>
        <v>0</v>
      </c>
      <c r="L825" s="204">
        <f t="shared" si="38"/>
        <v>0</v>
      </c>
      <c r="O825" s="182">
        <f t="shared" si="37"/>
        <v>0</v>
      </c>
    </row>
    <row r="826" spans="1:15" hidden="1" x14ac:dyDescent="0.2">
      <c r="A826" s="182">
        <f>'13'!A72</f>
        <v>0</v>
      </c>
      <c r="C826" s="182" t="str">
        <f>IFERROR(LEFT(IFERROR(INDEX(Sheet5!$C$2:$C$1300,MATCH($A826,Sheet5!$A$2:$A$1300,0)),"-"),FIND(",",IFERROR(INDEX(Sheet5!$C$2:$C$1300,MATCH($A826,Sheet5!$A$2:$A$1300,0)),"-"),1)-1),IFERROR(INDEX(Sheet5!$C$2:$C$1300,MATCH($A826,Sheet5!$A$2:$A$1300,0)),"-"))</f>
        <v>-</v>
      </c>
      <c r="D826" s="204">
        <f>IFERROR(INDEX(Lookup!$BG$9:$BG$3000,MATCH($A826,Lookup!$A$9:$A$3000,0)),0)</f>
        <v>0</v>
      </c>
      <c r="E826" s="204">
        <f>IFERROR(INDEX(Lookup!$BF$9:$BF$3000,MATCH($A826,Lookup!$A$9:$A$3000,0)),0)</f>
        <v>0</v>
      </c>
      <c r="F826" s="204">
        <f>IFERROR(INDEX(Lookup!$BE$9:$BE$3000,MATCH($A826,Lookup!$A$9:$A$3000,0)),0)</f>
        <v>0</v>
      </c>
      <c r="G826" s="205"/>
      <c r="H826" s="205"/>
      <c r="I826" s="204">
        <f>IFERROR(INDEX(Lookup!$BJ$9:$BJ$3000,MATCH($A826,Lookup!$A$9:$A$3000,0)),0)</f>
        <v>0</v>
      </c>
      <c r="J826" s="204">
        <f>IFERROR(INDEX(Lookup!$BI$9:$BI$3000,MATCH($A826,Lookup!$A$9:$A$3000,0)),0)</f>
        <v>0</v>
      </c>
      <c r="K826" s="204">
        <f>IFERROR(INDEX(Lookup!$BH$9:$BH$3000,MATCH($A826,Lookup!$A$9:$A$3000,0)),0)</f>
        <v>0</v>
      </c>
      <c r="L826" s="204">
        <f t="shared" si="38"/>
        <v>0</v>
      </c>
      <c r="O826" s="182">
        <f t="shared" si="37"/>
        <v>0</v>
      </c>
    </row>
    <row r="827" spans="1:15" hidden="1" x14ac:dyDescent="0.2">
      <c r="A827" s="182">
        <f>'13'!A73</f>
        <v>0</v>
      </c>
      <c r="C827" s="182" t="str">
        <f>IFERROR(LEFT(IFERROR(INDEX(Sheet5!$C$2:$C$1300,MATCH($A827,Sheet5!$A$2:$A$1300,0)),"-"),FIND(",",IFERROR(INDEX(Sheet5!$C$2:$C$1300,MATCH($A827,Sheet5!$A$2:$A$1300,0)),"-"),1)-1),IFERROR(INDEX(Sheet5!$C$2:$C$1300,MATCH($A827,Sheet5!$A$2:$A$1300,0)),"-"))</f>
        <v>-</v>
      </c>
      <c r="D827" s="204">
        <f>IFERROR(INDEX(Lookup!$BG$9:$BG$3000,MATCH($A827,Lookup!$A$9:$A$3000,0)),0)</f>
        <v>0</v>
      </c>
      <c r="E827" s="204">
        <f>IFERROR(INDEX(Lookup!$BF$9:$BF$3000,MATCH($A827,Lookup!$A$9:$A$3000,0)),0)</f>
        <v>0</v>
      </c>
      <c r="F827" s="204">
        <f>IFERROR(INDEX(Lookup!$BE$9:$BE$3000,MATCH($A827,Lookup!$A$9:$A$3000,0)),0)</f>
        <v>0</v>
      </c>
      <c r="G827" s="205"/>
      <c r="H827" s="205"/>
      <c r="I827" s="204">
        <f>IFERROR(INDEX(Lookup!$BJ$9:$BJ$3000,MATCH($A827,Lookup!$A$9:$A$3000,0)),0)</f>
        <v>0</v>
      </c>
      <c r="J827" s="204">
        <f>IFERROR(INDEX(Lookup!$BI$9:$BI$3000,MATCH($A827,Lookup!$A$9:$A$3000,0)),0)</f>
        <v>0</v>
      </c>
      <c r="K827" s="204">
        <f>IFERROR(INDEX(Lookup!$BH$9:$BH$3000,MATCH($A827,Lookup!$A$9:$A$3000,0)),0)</f>
        <v>0</v>
      </c>
      <c r="L827" s="204">
        <f t="shared" si="38"/>
        <v>0</v>
      </c>
      <c r="O827" s="182">
        <f t="shared" si="37"/>
        <v>0</v>
      </c>
    </row>
    <row r="828" spans="1:15" hidden="1" x14ac:dyDescent="0.2">
      <c r="A828" s="182">
        <f>'13'!A74</f>
        <v>0</v>
      </c>
      <c r="C828" s="182" t="str">
        <f>IFERROR(LEFT(IFERROR(INDEX(Sheet5!$C$2:$C$1300,MATCH($A828,Sheet5!$A$2:$A$1300,0)),"-"),FIND(",",IFERROR(INDEX(Sheet5!$C$2:$C$1300,MATCH($A828,Sheet5!$A$2:$A$1300,0)),"-"),1)-1),IFERROR(INDEX(Sheet5!$C$2:$C$1300,MATCH($A828,Sheet5!$A$2:$A$1300,0)),"-"))</f>
        <v>-</v>
      </c>
      <c r="D828" s="204">
        <f>IFERROR(INDEX(Lookup!$BG$9:$BG$3000,MATCH($A828,Lookup!$A$9:$A$3000,0)),0)</f>
        <v>0</v>
      </c>
      <c r="E828" s="204">
        <f>IFERROR(INDEX(Lookup!$BF$9:$BF$3000,MATCH($A828,Lookup!$A$9:$A$3000,0)),0)</f>
        <v>0</v>
      </c>
      <c r="F828" s="204">
        <f>IFERROR(INDEX(Lookup!$BE$9:$BE$3000,MATCH($A828,Lookup!$A$9:$A$3000,0)),0)</f>
        <v>0</v>
      </c>
      <c r="G828" s="205"/>
      <c r="H828" s="205"/>
      <c r="I828" s="204">
        <f>IFERROR(INDEX(Lookup!$BJ$9:$BJ$3000,MATCH($A828,Lookup!$A$9:$A$3000,0)),0)</f>
        <v>0</v>
      </c>
      <c r="J828" s="204">
        <f>IFERROR(INDEX(Lookup!$BI$9:$BI$3000,MATCH($A828,Lookup!$A$9:$A$3000,0)),0)</f>
        <v>0</v>
      </c>
      <c r="K828" s="204">
        <f>IFERROR(INDEX(Lookup!$BH$9:$BH$3000,MATCH($A828,Lookup!$A$9:$A$3000,0)),0)</f>
        <v>0</v>
      </c>
      <c r="L828" s="204">
        <f t="shared" si="38"/>
        <v>0</v>
      </c>
      <c r="O828" s="182">
        <f t="shared" si="37"/>
        <v>0</v>
      </c>
    </row>
    <row r="829" spans="1:15" hidden="1" x14ac:dyDescent="0.2">
      <c r="A829" s="182">
        <f>'13'!A75</f>
        <v>0</v>
      </c>
      <c r="C829" s="182" t="str">
        <f>IFERROR(LEFT(IFERROR(INDEX(Sheet5!$C$2:$C$1300,MATCH($A829,Sheet5!$A$2:$A$1300,0)),"-"),FIND(",",IFERROR(INDEX(Sheet5!$C$2:$C$1300,MATCH($A829,Sheet5!$A$2:$A$1300,0)),"-"),1)-1),IFERROR(INDEX(Sheet5!$C$2:$C$1300,MATCH($A829,Sheet5!$A$2:$A$1300,0)),"-"))</f>
        <v>-</v>
      </c>
      <c r="D829" s="204">
        <f>IFERROR(INDEX(Lookup!$BG$9:$BG$3000,MATCH($A829,Lookup!$A$9:$A$3000,0)),0)</f>
        <v>0</v>
      </c>
      <c r="E829" s="204">
        <f>IFERROR(INDEX(Lookup!$BF$9:$BF$3000,MATCH($A829,Lookup!$A$9:$A$3000,0)),0)</f>
        <v>0</v>
      </c>
      <c r="F829" s="204">
        <f>IFERROR(INDEX(Lookup!$BE$9:$BE$3000,MATCH($A829,Lookup!$A$9:$A$3000,0)),0)</f>
        <v>0</v>
      </c>
      <c r="G829" s="205"/>
      <c r="H829" s="205"/>
      <c r="I829" s="204">
        <f>IFERROR(INDEX(Lookup!$BJ$9:$BJ$3000,MATCH($A829,Lookup!$A$9:$A$3000,0)),0)</f>
        <v>0</v>
      </c>
      <c r="J829" s="204">
        <f>IFERROR(INDEX(Lookup!$BI$9:$BI$3000,MATCH($A829,Lookup!$A$9:$A$3000,0)),0)</f>
        <v>0</v>
      </c>
      <c r="K829" s="204">
        <f>IFERROR(INDEX(Lookup!$BH$9:$BH$3000,MATCH($A829,Lookup!$A$9:$A$3000,0)),0)</f>
        <v>0</v>
      </c>
      <c r="L829" s="204">
        <f t="shared" si="38"/>
        <v>0</v>
      </c>
      <c r="O829" s="182">
        <f t="shared" si="37"/>
        <v>0</v>
      </c>
    </row>
    <row r="830" spans="1:15" hidden="1" x14ac:dyDescent="0.2">
      <c r="A830" s="182">
        <f>'13'!A76</f>
        <v>0</v>
      </c>
      <c r="C830" s="182" t="str">
        <f>IFERROR(LEFT(IFERROR(INDEX(Sheet5!$C$2:$C$1300,MATCH($A830,Sheet5!$A$2:$A$1300,0)),"-"),FIND(",",IFERROR(INDEX(Sheet5!$C$2:$C$1300,MATCH($A830,Sheet5!$A$2:$A$1300,0)),"-"),1)-1),IFERROR(INDEX(Sheet5!$C$2:$C$1300,MATCH($A830,Sheet5!$A$2:$A$1300,0)),"-"))</f>
        <v>-</v>
      </c>
      <c r="D830" s="204">
        <f>IFERROR(INDEX(Lookup!$BG$9:$BG$3000,MATCH($A830,Lookup!$A$9:$A$3000,0)),0)</f>
        <v>0</v>
      </c>
      <c r="E830" s="204">
        <f>IFERROR(INDEX(Lookup!$BF$9:$BF$3000,MATCH($A830,Lookup!$A$9:$A$3000,0)),0)</f>
        <v>0</v>
      </c>
      <c r="F830" s="204">
        <f>IFERROR(INDEX(Lookup!$BE$9:$BE$3000,MATCH($A830,Lookup!$A$9:$A$3000,0)),0)</f>
        <v>0</v>
      </c>
      <c r="G830" s="205"/>
      <c r="H830" s="205"/>
      <c r="I830" s="204">
        <f>IFERROR(INDEX(Lookup!$BJ$9:$BJ$3000,MATCH($A830,Lookup!$A$9:$A$3000,0)),0)</f>
        <v>0</v>
      </c>
      <c r="J830" s="204">
        <f>IFERROR(INDEX(Lookup!$BI$9:$BI$3000,MATCH($A830,Lookup!$A$9:$A$3000,0)),0)</f>
        <v>0</v>
      </c>
      <c r="K830" s="204">
        <f>IFERROR(INDEX(Lookup!$BH$9:$BH$3000,MATCH($A830,Lookup!$A$9:$A$3000,0)),0)</f>
        <v>0</v>
      </c>
      <c r="L830" s="204">
        <f t="shared" si="38"/>
        <v>0</v>
      </c>
      <c r="O830" s="182">
        <f t="shared" si="37"/>
        <v>0</v>
      </c>
    </row>
    <row r="831" spans="1:15" hidden="1" x14ac:dyDescent="0.2">
      <c r="A831" s="182">
        <f>'13'!A77</f>
        <v>0</v>
      </c>
      <c r="C831" s="182" t="str">
        <f>IFERROR(LEFT(IFERROR(INDEX(Sheet5!$C$2:$C$1300,MATCH($A831,Sheet5!$A$2:$A$1300,0)),"-"),FIND(",",IFERROR(INDEX(Sheet5!$C$2:$C$1300,MATCH($A831,Sheet5!$A$2:$A$1300,0)),"-"),1)-1),IFERROR(INDEX(Sheet5!$C$2:$C$1300,MATCH($A831,Sheet5!$A$2:$A$1300,0)),"-"))</f>
        <v>-</v>
      </c>
      <c r="D831" s="204">
        <f>IFERROR(INDEX(Lookup!$BG$9:$BG$3000,MATCH($A831,Lookup!$A$9:$A$3000,0)),0)</f>
        <v>0</v>
      </c>
      <c r="E831" s="204">
        <f>IFERROR(INDEX(Lookup!$BF$9:$BF$3000,MATCH($A831,Lookup!$A$9:$A$3000,0)),0)</f>
        <v>0</v>
      </c>
      <c r="F831" s="204">
        <f>IFERROR(INDEX(Lookup!$BE$9:$BE$3000,MATCH($A831,Lookup!$A$9:$A$3000,0)),0)</f>
        <v>0</v>
      </c>
      <c r="G831" s="205"/>
      <c r="H831" s="205"/>
      <c r="I831" s="204">
        <f>IFERROR(INDEX(Lookup!$BJ$9:$BJ$3000,MATCH($A831,Lookup!$A$9:$A$3000,0)),0)</f>
        <v>0</v>
      </c>
      <c r="J831" s="204">
        <f>IFERROR(INDEX(Lookup!$BI$9:$BI$3000,MATCH($A831,Lookup!$A$9:$A$3000,0)),0)</f>
        <v>0</v>
      </c>
      <c r="K831" s="204">
        <f>IFERROR(INDEX(Lookup!$BH$9:$BH$3000,MATCH($A831,Lookup!$A$9:$A$3000,0)),0)</f>
        <v>0</v>
      </c>
      <c r="L831" s="204">
        <f t="shared" si="38"/>
        <v>0</v>
      </c>
      <c r="O831" s="182">
        <f t="shared" si="37"/>
        <v>0</v>
      </c>
    </row>
    <row r="832" spans="1:15" hidden="1" x14ac:dyDescent="0.2">
      <c r="A832" s="182">
        <f>'13'!A78</f>
        <v>0</v>
      </c>
      <c r="C832" s="182" t="str">
        <f>IFERROR(LEFT(IFERROR(INDEX(Sheet5!$C$2:$C$1300,MATCH($A832,Sheet5!$A$2:$A$1300,0)),"-"),FIND(",",IFERROR(INDEX(Sheet5!$C$2:$C$1300,MATCH($A832,Sheet5!$A$2:$A$1300,0)),"-"),1)-1),IFERROR(INDEX(Sheet5!$C$2:$C$1300,MATCH($A832,Sheet5!$A$2:$A$1300,0)),"-"))</f>
        <v>-</v>
      </c>
      <c r="D832" s="204">
        <f>IFERROR(INDEX(Lookup!$BG$9:$BG$3000,MATCH($A832,Lookup!$A$9:$A$3000,0)),0)</f>
        <v>0</v>
      </c>
      <c r="E832" s="204">
        <f>IFERROR(INDEX(Lookup!$BF$9:$BF$3000,MATCH($A832,Lookup!$A$9:$A$3000,0)),0)</f>
        <v>0</v>
      </c>
      <c r="F832" s="204">
        <f>IFERROR(INDEX(Lookup!$BE$9:$BE$3000,MATCH($A832,Lookup!$A$9:$A$3000,0)),0)</f>
        <v>0</v>
      </c>
      <c r="G832" s="205"/>
      <c r="H832" s="205"/>
      <c r="I832" s="204">
        <f>IFERROR(INDEX(Lookup!$BJ$9:$BJ$3000,MATCH($A832,Lookup!$A$9:$A$3000,0)),0)</f>
        <v>0</v>
      </c>
      <c r="J832" s="204">
        <f>IFERROR(INDEX(Lookup!$BI$9:$BI$3000,MATCH($A832,Lookup!$A$9:$A$3000,0)),0)</f>
        <v>0</v>
      </c>
      <c r="K832" s="204">
        <f>IFERROR(INDEX(Lookup!$BH$9:$BH$3000,MATCH($A832,Lookup!$A$9:$A$3000,0)),0)</f>
        <v>0</v>
      </c>
      <c r="L832" s="204">
        <f t="shared" si="38"/>
        <v>0</v>
      </c>
      <c r="O832" s="182">
        <f t="shared" si="37"/>
        <v>0</v>
      </c>
    </row>
    <row r="833" spans="1:15" hidden="1" x14ac:dyDescent="0.2">
      <c r="A833" s="182">
        <f>'13'!A79</f>
        <v>0</v>
      </c>
      <c r="C833" s="182" t="str">
        <f>IFERROR(LEFT(IFERROR(INDEX(Sheet5!$C$2:$C$1300,MATCH($A833,Sheet5!$A$2:$A$1300,0)),"-"),FIND(",",IFERROR(INDEX(Sheet5!$C$2:$C$1300,MATCH($A833,Sheet5!$A$2:$A$1300,0)),"-"),1)-1),IFERROR(INDEX(Sheet5!$C$2:$C$1300,MATCH($A833,Sheet5!$A$2:$A$1300,0)),"-"))</f>
        <v>-</v>
      </c>
      <c r="D833" s="204">
        <f>IFERROR(INDEX(Lookup!$BG$9:$BG$3000,MATCH($A833,Lookup!$A$9:$A$3000,0)),0)</f>
        <v>0</v>
      </c>
      <c r="E833" s="204">
        <f>IFERROR(INDEX(Lookup!$BF$9:$BF$3000,MATCH($A833,Lookup!$A$9:$A$3000,0)),0)</f>
        <v>0</v>
      </c>
      <c r="F833" s="204">
        <f>IFERROR(INDEX(Lookup!$BE$9:$BE$3000,MATCH($A833,Lookup!$A$9:$A$3000,0)),0)</f>
        <v>0</v>
      </c>
      <c r="G833" s="205"/>
      <c r="H833" s="205"/>
      <c r="I833" s="204">
        <f>IFERROR(INDEX(Lookup!$BJ$9:$BJ$3000,MATCH($A833,Lookup!$A$9:$A$3000,0)),0)</f>
        <v>0</v>
      </c>
      <c r="J833" s="204">
        <f>IFERROR(INDEX(Lookup!$BI$9:$BI$3000,MATCH($A833,Lookup!$A$9:$A$3000,0)),0)</f>
        <v>0</v>
      </c>
      <c r="K833" s="204">
        <f>IFERROR(INDEX(Lookup!$BH$9:$BH$3000,MATCH($A833,Lookup!$A$9:$A$3000,0)),0)</f>
        <v>0</v>
      </c>
      <c r="L833" s="204">
        <f t="shared" si="38"/>
        <v>0</v>
      </c>
      <c r="O833" s="182">
        <f t="shared" si="37"/>
        <v>0</v>
      </c>
    </row>
    <row r="834" spans="1:15" hidden="1" x14ac:dyDescent="0.2">
      <c r="A834" s="182">
        <f>'13'!A80</f>
        <v>0</v>
      </c>
      <c r="C834" s="182" t="str">
        <f>IFERROR(LEFT(IFERROR(INDEX(Sheet5!$C$2:$C$1300,MATCH($A834,Sheet5!$A$2:$A$1300,0)),"-"),FIND(",",IFERROR(INDEX(Sheet5!$C$2:$C$1300,MATCH($A834,Sheet5!$A$2:$A$1300,0)),"-"),1)-1),IFERROR(INDEX(Sheet5!$C$2:$C$1300,MATCH($A834,Sheet5!$A$2:$A$1300,0)),"-"))</f>
        <v>-</v>
      </c>
      <c r="D834" s="204">
        <f>IFERROR(INDEX(Lookup!$BG$9:$BG$3000,MATCH($A834,Lookup!$A$9:$A$3000,0)),0)</f>
        <v>0</v>
      </c>
      <c r="E834" s="204">
        <f>IFERROR(INDEX(Lookup!$BF$9:$BF$3000,MATCH($A834,Lookup!$A$9:$A$3000,0)),0)</f>
        <v>0</v>
      </c>
      <c r="F834" s="204">
        <f>IFERROR(INDEX(Lookup!$BE$9:$BE$3000,MATCH($A834,Lookup!$A$9:$A$3000,0)),0)</f>
        <v>0</v>
      </c>
      <c r="G834" s="205"/>
      <c r="H834" s="205"/>
      <c r="I834" s="204">
        <f>IFERROR(INDEX(Lookup!$BJ$9:$BJ$3000,MATCH($A834,Lookup!$A$9:$A$3000,0)),0)</f>
        <v>0</v>
      </c>
      <c r="J834" s="204">
        <f>IFERROR(INDEX(Lookup!$BI$9:$BI$3000,MATCH($A834,Lookup!$A$9:$A$3000,0)),0)</f>
        <v>0</v>
      </c>
      <c r="K834" s="204">
        <f>IFERROR(INDEX(Lookup!$BH$9:$BH$3000,MATCH($A834,Lookup!$A$9:$A$3000,0)),0)</f>
        <v>0</v>
      </c>
      <c r="L834" s="204">
        <f t="shared" si="38"/>
        <v>0</v>
      </c>
      <c r="O834" s="182">
        <f t="shared" si="37"/>
        <v>0</v>
      </c>
    </row>
    <row r="835" spans="1:15" hidden="1" x14ac:dyDescent="0.2">
      <c r="A835" s="182">
        <f>'13'!A81</f>
        <v>0</v>
      </c>
      <c r="C835" s="182" t="str">
        <f>IFERROR(LEFT(IFERROR(INDEX(Sheet5!$C$2:$C$1300,MATCH($A835,Sheet5!$A$2:$A$1300,0)),"-"),FIND(",",IFERROR(INDEX(Sheet5!$C$2:$C$1300,MATCH($A835,Sheet5!$A$2:$A$1300,0)),"-"),1)-1),IFERROR(INDEX(Sheet5!$C$2:$C$1300,MATCH($A835,Sheet5!$A$2:$A$1300,0)),"-"))</f>
        <v>-</v>
      </c>
      <c r="D835" s="204">
        <f>IFERROR(INDEX(Lookup!$BG$9:$BG$3000,MATCH($A835,Lookup!$A$9:$A$3000,0)),0)</f>
        <v>0</v>
      </c>
      <c r="E835" s="204">
        <f>IFERROR(INDEX(Lookup!$BF$9:$BF$3000,MATCH($A835,Lookup!$A$9:$A$3000,0)),0)</f>
        <v>0</v>
      </c>
      <c r="F835" s="204">
        <f>IFERROR(INDEX(Lookup!$BE$9:$BE$3000,MATCH($A835,Lookup!$A$9:$A$3000,0)),0)</f>
        <v>0</v>
      </c>
      <c r="G835" s="205"/>
      <c r="H835" s="205"/>
      <c r="I835" s="204">
        <f>IFERROR(INDEX(Lookup!$BJ$9:$BJ$3000,MATCH($A835,Lookup!$A$9:$A$3000,0)),0)</f>
        <v>0</v>
      </c>
      <c r="J835" s="204">
        <f>IFERROR(INDEX(Lookup!$BI$9:$BI$3000,MATCH($A835,Lookup!$A$9:$A$3000,0)),0)</f>
        <v>0</v>
      </c>
      <c r="K835" s="204">
        <f>IFERROR(INDEX(Lookup!$BH$9:$BH$3000,MATCH($A835,Lookup!$A$9:$A$3000,0)),0)</f>
        <v>0</v>
      </c>
      <c r="L835" s="204">
        <f t="shared" si="38"/>
        <v>0</v>
      </c>
      <c r="O835" s="182">
        <f t="shared" si="37"/>
        <v>0</v>
      </c>
    </row>
    <row r="836" spans="1:15" hidden="1" x14ac:dyDescent="0.2">
      <c r="A836" s="182">
        <f>'13'!A82</f>
        <v>0</v>
      </c>
      <c r="C836" s="182" t="str">
        <f>IFERROR(LEFT(IFERROR(INDEX(Sheet5!$C$2:$C$1300,MATCH($A836,Sheet5!$A$2:$A$1300,0)),"-"),FIND(",",IFERROR(INDEX(Sheet5!$C$2:$C$1300,MATCH($A836,Sheet5!$A$2:$A$1300,0)),"-"),1)-1),IFERROR(INDEX(Sheet5!$C$2:$C$1300,MATCH($A836,Sheet5!$A$2:$A$1300,0)),"-"))</f>
        <v>-</v>
      </c>
      <c r="D836" s="204">
        <f>IFERROR(INDEX(Lookup!$BG$9:$BG$3000,MATCH($A836,Lookup!$A$9:$A$3000,0)),0)</f>
        <v>0</v>
      </c>
      <c r="E836" s="204">
        <f>IFERROR(INDEX(Lookup!$BF$9:$BF$3000,MATCH($A836,Lookup!$A$9:$A$3000,0)),0)</f>
        <v>0</v>
      </c>
      <c r="F836" s="204">
        <f>IFERROR(INDEX(Lookup!$BE$9:$BE$3000,MATCH($A836,Lookup!$A$9:$A$3000,0)),0)</f>
        <v>0</v>
      </c>
      <c r="G836" s="205"/>
      <c r="H836" s="205"/>
      <c r="I836" s="204">
        <f>IFERROR(INDEX(Lookup!$BJ$9:$BJ$3000,MATCH($A836,Lookup!$A$9:$A$3000,0)),0)</f>
        <v>0</v>
      </c>
      <c r="J836" s="204">
        <f>IFERROR(INDEX(Lookup!$BI$9:$BI$3000,MATCH($A836,Lookup!$A$9:$A$3000,0)),0)</f>
        <v>0</v>
      </c>
      <c r="K836" s="204">
        <f>IFERROR(INDEX(Lookup!$BH$9:$BH$3000,MATCH($A836,Lookup!$A$9:$A$3000,0)),0)</f>
        <v>0</v>
      </c>
      <c r="L836" s="204">
        <f t="shared" si="38"/>
        <v>0</v>
      </c>
      <c r="O836" s="182">
        <f t="shared" si="37"/>
        <v>0</v>
      </c>
    </row>
    <row r="837" spans="1:15" hidden="1" x14ac:dyDescent="0.2">
      <c r="A837" s="182">
        <f>'13'!A83</f>
        <v>0</v>
      </c>
      <c r="C837" s="182" t="str">
        <f>IFERROR(LEFT(IFERROR(INDEX(Sheet5!$C$2:$C$1300,MATCH($A837,Sheet5!$A$2:$A$1300,0)),"-"),FIND(",",IFERROR(INDEX(Sheet5!$C$2:$C$1300,MATCH($A837,Sheet5!$A$2:$A$1300,0)),"-"),1)-1),IFERROR(INDEX(Sheet5!$C$2:$C$1300,MATCH($A837,Sheet5!$A$2:$A$1300,0)),"-"))</f>
        <v>-</v>
      </c>
      <c r="D837" s="204">
        <f>IFERROR(INDEX(Lookup!$BG$9:$BG$3000,MATCH($A837,Lookup!$A$9:$A$3000,0)),0)</f>
        <v>0</v>
      </c>
      <c r="E837" s="204">
        <f>IFERROR(INDEX(Lookup!$BF$9:$BF$3000,MATCH($A837,Lookup!$A$9:$A$3000,0)),0)</f>
        <v>0</v>
      </c>
      <c r="F837" s="204">
        <f>IFERROR(INDEX(Lookup!$BE$9:$BE$3000,MATCH($A837,Lookup!$A$9:$A$3000,0)),0)</f>
        <v>0</v>
      </c>
      <c r="G837" s="205"/>
      <c r="H837" s="205"/>
      <c r="I837" s="204">
        <f>IFERROR(INDEX(Lookup!$BJ$9:$BJ$3000,MATCH($A837,Lookup!$A$9:$A$3000,0)),0)</f>
        <v>0</v>
      </c>
      <c r="J837" s="204">
        <f>IFERROR(INDEX(Lookup!$BI$9:$BI$3000,MATCH($A837,Lookup!$A$9:$A$3000,0)),0)</f>
        <v>0</v>
      </c>
      <c r="K837" s="204">
        <f>IFERROR(INDEX(Lookup!$BH$9:$BH$3000,MATCH($A837,Lookup!$A$9:$A$3000,0)),0)</f>
        <v>0</v>
      </c>
      <c r="L837" s="204">
        <f t="shared" si="38"/>
        <v>0</v>
      </c>
      <c r="O837" s="182">
        <f t="shared" si="37"/>
        <v>0</v>
      </c>
    </row>
    <row r="838" spans="1:15" hidden="1" x14ac:dyDescent="0.2">
      <c r="A838" s="182">
        <f>'13'!A84</f>
        <v>0</v>
      </c>
      <c r="C838" s="182" t="str">
        <f>IFERROR(LEFT(IFERROR(INDEX(Sheet5!$C$2:$C$1300,MATCH($A838,Sheet5!$A$2:$A$1300,0)),"-"),FIND(",",IFERROR(INDEX(Sheet5!$C$2:$C$1300,MATCH($A838,Sheet5!$A$2:$A$1300,0)),"-"),1)-1),IFERROR(INDEX(Sheet5!$C$2:$C$1300,MATCH($A838,Sheet5!$A$2:$A$1300,0)),"-"))</f>
        <v>-</v>
      </c>
      <c r="D838" s="204">
        <f>IFERROR(INDEX(Lookup!$BG$9:$BG$3000,MATCH($A838,Lookup!$A$9:$A$3000,0)),0)</f>
        <v>0</v>
      </c>
      <c r="E838" s="204">
        <f>IFERROR(INDEX(Lookup!$BF$9:$BF$3000,MATCH($A838,Lookup!$A$9:$A$3000,0)),0)</f>
        <v>0</v>
      </c>
      <c r="F838" s="204">
        <f>IFERROR(INDEX(Lookup!$BE$9:$BE$3000,MATCH($A838,Lookup!$A$9:$A$3000,0)),0)</f>
        <v>0</v>
      </c>
      <c r="G838" s="205"/>
      <c r="H838" s="205"/>
      <c r="I838" s="204">
        <f>IFERROR(INDEX(Lookup!$BJ$9:$BJ$3000,MATCH($A838,Lookup!$A$9:$A$3000,0)),0)</f>
        <v>0</v>
      </c>
      <c r="J838" s="204">
        <f>IFERROR(INDEX(Lookup!$BI$9:$BI$3000,MATCH($A838,Lookup!$A$9:$A$3000,0)),0)</f>
        <v>0</v>
      </c>
      <c r="K838" s="204">
        <f>IFERROR(INDEX(Lookup!$BH$9:$BH$3000,MATCH($A838,Lookup!$A$9:$A$3000,0)),0)</f>
        <v>0</v>
      </c>
      <c r="L838" s="204">
        <f t="shared" si="38"/>
        <v>0</v>
      </c>
      <c r="O838" s="182">
        <f t="shared" si="37"/>
        <v>0</v>
      </c>
    </row>
    <row r="839" spans="1:15" hidden="1" x14ac:dyDescent="0.2">
      <c r="A839" s="182">
        <f>'13'!A85</f>
        <v>0</v>
      </c>
      <c r="C839" s="182" t="str">
        <f>IFERROR(LEFT(IFERROR(INDEX(Sheet5!$C$2:$C$1300,MATCH($A839,Sheet5!$A$2:$A$1300,0)),"-"),FIND(",",IFERROR(INDEX(Sheet5!$C$2:$C$1300,MATCH($A839,Sheet5!$A$2:$A$1300,0)),"-"),1)-1),IFERROR(INDEX(Sheet5!$C$2:$C$1300,MATCH($A839,Sheet5!$A$2:$A$1300,0)),"-"))</f>
        <v>-</v>
      </c>
      <c r="D839" s="204">
        <f>IFERROR(INDEX(Lookup!$BG$9:$BG$3000,MATCH($A839,Lookup!$A$9:$A$3000,0)),0)</f>
        <v>0</v>
      </c>
      <c r="E839" s="204">
        <f>IFERROR(INDEX(Lookup!$BF$9:$BF$3000,MATCH($A839,Lookup!$A$9:$A$3000,0)),0)</f>
        <v>0</v>
      </c>
      <c r="F839" s="204">
        <f>IFERROR(INDEX(Lookup!$BE$9:$BE$3000,MATCH($A839,Lookup!$A$9:$A$3000,0)),0)</f>
        <v>0</v>
      </c>
      <c r="G839" s="205"/>
      <c r="H839" s="205"/>
      <c r="I839" s="204">
        <f>IFERROR(INDEX(Lookup!$BJ$9:$BJ$3000,MATCH($A839,Lookup!$A$9:$A$3000,0)),0)</f>
        <v>0</v>
      </c>
      <c r="J839" s="204">
        <f>IFERROR(INDEX(Lookup!$BI$9:$BI$3000,MATCH($A839,Lookup!$A$9:$A$3000,0)),0)</f>
        <v>0</v>
      </c>
      <c r="K839" s="204">
        <f>IFERROR(INDEX(Lookup!$BH$9:$BH$3000,MATCH($A839,Lookup!$A$9:$A$3000,0)),0)</f>
        <v>0</v>
      </c>
      <c r="L839" s="204">
        <f t="shared" si="38"/>
        <v>0</v>
      </c>
      <c r="O839" s="182">
        <f t="shared" si="37"/>
        <v>0</v>
      </c>
    </row>
    <row r="840" spans="1:15" hidden="1" x14ac:dyDescent="0.2">
      <c r="A840" s="182">
        <f>'13'!A86</f>
        <v>0</v>
      </c>
      <c r="C840" s="182" t="str">
        <f>IFERROR(LEFT(IFERROR(INDEX(Sheet5!$C$2:$C$1300,MATCH($A840,Sheet5!$A$2:$A$1300,0)),"-"),FIND(",",IFERROR(INDEX(Sheet5!$C$2:$C$1300,MATCH($A840,Sheet5!$A$2:$A$1300,0)),"-"),1)-1),IFERROR(INDEX(Sheet5!$C$2:$C$1300,MATCH($A840,Sheet5!$A$2:$A$1300,0)),"-"))</f>
        <v>-</v>
      </c>
      <c r="D840" s="204">
        <f>IFERROR(INDEX(Lookup!$BG$9:$BG$3000,MATCH($A840,Lookup!$A$9:$A$3000,0)),0)</f>
        <v>0</v>
      </c>
      <c r="E840" s="204">
        <f>IFERROR(INDEX(Lookup!$BF$9:$BF$3000,MATCH($A840,Lookup!$A$9:$A$3000,0)),0)</f>
        <v>0</v>
      </c>
      <c r="F840" s="204">
        <f>IFERROR(INDEX(Lookup!$BE$9:$BE$3000,MATCH($A840,Lookup!$A$9:$A$3000,0)),0)</f>
        <v>0</v>
      </c>
      <c r="G840" s="205"/>
      <c r="H840" s="205"/>
      <c r="I840" s="204">
        <f>IFERROR(INDEX(Lookup!$BJ$9:$BJ$3000,MATCH($A840,Lookup!$A$9:$A$3000,0)),0)</f>
        <v>0</v>
      </c>
      <c r="J840" s="204">
        <f>IFERROR(INDEX(Lookup!$BI$9:$BI$3000,MATCH($A840,Lookup!$A$9:$A$3000,0)),0)</f>
        <v>0</v>
      </c>
      <c r="K840" s="204">
        <f>IFERROR(INDEX(Lookup!$BH$9:$BH$3000,MATCH($A840,Lookup!$A$9:$A$3000,0)),0)</f>
        <v>0</v>
      </c>
      <c r="L840" s="204">
        <f t="shared" si="38"/>
        <v>0</v>
      </c>
      <c r="O840" s="182">
        <f t="shared" si="37"/>
        <v>0</v>
      </c>
    </row>
    <row r="841" spans="1:15" hidden="1" x14ac:dyDescent="0.2">
      <c r="A841" s="182">
        <f>'13'!A87</f>
        <v>0</v>
      </c>
      <c r="C841" s="182" t="str">
        <f>IFERROR(LEFT(IFERROR(INDEX(Sheet5!$C$2:$C$1300,MATCH($A841,Sheet5!$A$2:$A$1300,0)),"-"),FIND(",",IFERROR(INDEX(Sheet5!$C$2:$C$1300,MATCH($A841,Sheet5!$A$2:$A$1300,0)),"-"),1)-1),IFERROR(INDEX(Sheet5!$C$2:$C$1300,MATCH($A841,Sheet5!$A$2:$A$1300,0)),"-"))</f>
        <v>-</v>
      </c>
      <c r="D841" s="204">
        <f>IFERROR(INDEX(Lookup!$BG$9:$BG$3000,MATCH($A841,Lookup!$A$9:$A$3000,0)),0)</f>
        <v>0</v>
      </c>
      <c r="E841" s="204">
        <f>IFERROR(INDEX(Lookup!$BF$9:$BF$3000,MATCH($A841,Lookup!$A$9:$A$3000,0)),0)</f>
        <v>0</v>
      </c>
      <c r="F841" s="204">
        <f>IFERROR(INDEX(Lookup!$BE$9:$BE$3000,MATCH($A841,Lookup!$A$9:$A$3000,0)),0)</f>
        <v>0</v>
      </c>
      <c r="G841" s="205"/>
      <c r="H841" s="205"/>
      <c r="I841" s="204">
        <f>IFERROR(INDEX(Lookup!$BJ$9:$BJ$3000,MATCH($A841,Lookup!$A$9:$A$3000,0)),0)</f>
        <v>0</v>
      </c>
      <c r="J841" s="204">
        <f>IFERROR(INDEX(Lookup!$BI$9:$BI$3000,MATCH($A841,Lookup!$A$9:$A$3000,0)),0)</f>
        <v>0</v>
      </c>
      <c r="K841" s="204">
        <f>IFERROR(INDEX(Lookup!$BH$9:$BH$3000,MATCH($A841,Lookup!$A$9:$A$3000,0)),0)</f>
        <v>0</v>
      </c>
      <c r="L841" s="204">
        <f t="shared" si="38"/>
        <v>0</v>
      </c>
      <c r="O841" s="182">
        <f t="shared" si="37"/>
        <v>0</v>
      </c>
    </row>
    <row r="842" spans="1:15" hidden="1" x14ac:dyDescent="0.2">
      <c r="A842" s="182">
        <f>'13'!A88</f>
        <v>0</v>
      </c>
      <c r="C842" s="182" t="str">
        <f>IFERROR(LEFT(IFERROR(INDEX(Sheet5!$C$2:$C$1300,MATCH($A842,Sheet5!$A$2:$A$1300,0)),"-"),FIND(",",IFERROR(INDEX(Sheet5!$C$2:$C$1300,MATCH($A842,Sheet5!$A$2:$A$1300,0)),"-"),1)-1),IFERROR(INDEX(Sheet5!$C$2:$C$1300,MATCH($A842,Sheet5!$A$2:$A$1300,0)),"-"))</f>
        <v>-</v>
      </c>
      <c r="D842" s="204">
        <f>IFERROR(INDEX(Lookup!$BG$9:$BG$3000,MATCH($A842,Lookup!$A$9:$A$3000,0)),0)</f>
        <v>0</v>
      </c>
      <c r="E842" s="204">
        <f>IFERROR(INDEX(Lookup!$BF$9:$BF$3000,MATCH($A842,Lookup!$A$9:$A$3000,0)),0)</f>
        <v>0</v>
      </c>
      <c r="F842" s="204">
        <f>IFERROR(INDEX(Lookup!$BE$9:$BE$3000,MATCH($A842,Lookup!$A$9:$A$3000,0)),0)</f>
        <v>0</v>
      </c>
      <c r="G842" s="205"/>
      <c r="H842" s="205"/>
      <c r="I842" s="204">
        <f>IFERROR(INDEX(Lookup!$BJ$9:$BJ$3000,MATCH($A842,Lookup!$A$9:$A$3000,0)),0)</f>
        <v>0</v>
      </c>
      <c r="J842" s="204">
        <f>IFERROR(INDEX(Lookup!$BI$9:$BI$3000,MATCH($A842,Lookup!$A$9:$A$3000,0)),0)</f>
        <v>0</v>
      </c>
      <c r="K842" s="204">
        <f>IFERROR(INDEX(Lookup!$BH$9:$BH$3000,MATCH($A842,Lookup!$A$9:$A$3000,0)),0)</f>
        <v>0</v>
      </c>
      <c r="L842" s="204">
        <f t="shared" si="38"/>
        <v>0</v>
      </c>
      <c r="O842" s="182">
        <f t="shared" si="37"/>
        <v>0</v>
      </c>
    </row>
    <row r="843" spans="1:15" hidden="1" x14ac:dyDescent="0.2">
      <c r="A843" s="182">
        <f>'13'!A89</f>
        <v>0</v>
      </c>
      <c r="C843" s="182" t="str">
        <f>IFERROR(LEFT(IFERROR(INDEX(Sheet5!$C$2:$C$1300,MATCH($A843,Sheet5!$A$2:$A$1300,0)),"-"),FIND(",",IFERROR(INDEX(Sheet5!$C$2:$C$1300,MATCH($A843,Sheet5!$A$2:$A$1300,0)),"-"),1)-1),IFERROR(INDEX(Sheet5!$C$2:$C$1300,MATCH($A843,Sheet5!$A$2:$A$1300,0)),"-"))</f>
        <v>-</v>
      </c>
      <c r="D843" s="204">
        <f>IFERROR(INDEX(Lookup!$BG$9:$BG$3000,MATCH($A843,Lookup!$A$9:$A$3000,0)),0)</f>
        <v>0</v>
      </c>
      <c r="E843" s="204">
        <f>IFERROR(INDEX(Lookup!$BF$9:$BF$3000,MATCH($A843,Lookup!$A$9:$A$3000,0)),0)</f>
        <v>0</v>
      </c>
      <c r="F843" s="204">
        <f>IFERROR(INDEX(Lookup!$BE$9:$BE$3000,MATCH($A843,Lookup!$A$9:$A$3000,0)),0)</f>
        <v>0</v>
      </c>
      <c r="G843" s="205"/>
      <c r="H843" s="205"/>
      <c r="I843" s="204">
        <f>IFERROR(INDEX(Lookup!$BJ$9:$BJ$3000,MATCH($A843,Lookup!$A$9:$A$3000,0)),0)</f>
        <v>0</v>
      </c>
      <c r="J843" s="204">
        <f>IFERROR(INDEX(Lookup!$BI$9:$BI$3000,MATCH($A843,Lookup!$A$9:$A$3000,0)),0)</f>
        <v>0</v>
      </c>
      <c r="K843" s="204">
        <f>IFERROR(INDEX(Lookup!$BH$9:$BH$3000,MATCH($A843,Lookup!$A$9:$A$3000,0)),0)</f>
        <v>0</v>
      </c>
      <c r="L843" s="204">
        <f t="shared" si="38"/>
        <v>0</v>
      </c>
      <c r="O843" s="182">
        <f t="shared" si="37"/>
        <v>0</v>
      </c>
    </row>
    <row r="844" spans="1:15" hidden="1" x14ac:dyDescent="0.2">
      <c r="A844" s="182">
        <f>'13'!A90</f>
        <v>0</v>
      </c>
      <c r="C844" s="182" t="str">
        <f>IFERROR(LEFT(IFERROR(INDEX(Sheet5!$C$2:$C$1300,MATCH($A844,Sheet5!$A$2:$A$1300,0)),"-"),FIND(",",IFERROR(INDEX(Sheet5!$C$2:$C$1300,MATCH($A844,Sheet5!$A$2:$A$1300,0)),"-"),1)-1),IFERROR(INDEX(Sheet5!$C$2:$C$1300,MATCH($A844,Sheet5!$A$2:$A$1300,0)),"-"))</f>
        <v>-</v>
      </c>
      <c r="D844" s="204">
        <f>IFERROR(INDEX(Lookup!$BG$9:$BG$3000,MATCH($A844,Lookup!$A$9:$A$3000,0)),0)</f>
        <v>0</v>
      </c>
      <c r="E844" s="204">
        <f>IFERROR(INDEX(Lookup!$BF$9:$BF$3000,MATCH($A844,Lookup!$A$9:$A$3000,0)),0)</f>
        <v>0</v>
      </c>
      <c r="F844" s="204">
        <f>IFERROR(INDEX(Lookup!$BE$9:$BE$3000,MATCH($A844,Lookup!$A$9:$A$3000,0)),0)</f>
        <v>0</v>
      </c>
      <c r="G844" s="205"/>
      <c r="H844" s="205"/>
      <c r="I844" s="204">
        <f>IFERROR(INDEX(Lookup!$BJ$9:$BJ$3000,MATCH($A844,Lookup!$A$9:$A$3000,0)),0)</f>
        <v>0</v>
      </c>
      <c r="J844" s="204">
        <f>IFERROR(INDEX(Lookup!$BI$9:$BI$3000,MATCH($A844,Lookup!$A$9:$A$3000,0)),0)</f>
        <v>0</v>
      </c>
      <c r="K844" s="204">
        <f>IFERROR(INDEX(Lookup!$BH$9:$BH$3000,MATCH($A844,Lookup!$A$9:$A$3000,0)),0)</f>
        <v>0</v>
      </c>
      <c r="L844" s="204">
        <f t="shared" si="38"/>
        <v>0</v>
      </c>
      <c r="O844" s="182">
        <f t="shared" si="37"/>
        <v>0</v>
      </c>
    </row>
    <row r="845" spans="1:15" hidden="1" x14ac:dyDescent="0.2">
      <c r="A845" s="182">
        <f>'13'!A91</f>
        <v>0</v>
      </c>
      <c r="C845" s="182" t="str">
        <f>IFERROR(LEFT(IFERROR(INDEX(Sheet5!$C$2:$C$1300,MATCH($A845,Sheet5!$A$2:$A$1300,0)),"-"),FIND(",",IFERROR(INDEX(Sheet5!$C$2:$C$1300,MATCH($A845,Sheet5!$A$2:$A$1300,0)),"-"),1)-1),IFERROR(INDEX(Sheet5!$C$2:$C$1300,MATCH($A845,Sheet5!$A$2:$A$1300,0)),"-"))</f>
        <v>-</v>
      </c>
      <c r="D845" s="204">
        <f>IFERROR(INDEX(Lookup!$BG$9:$BG$3000,MATCH($A845,Lookup!$A$9:$A$3000,0)),0)</f>
        <v>0</v>
      </c>
      <c r="E845" s="204">
        <f>IFERROR(INDEX(Lookup!$BF$9:$BF$3000,MATCH($A845,Lookup!$A$9:$A$3000,0)),0)</f>
        <v>0</v>
      </c>
      <c r="F845" s="204">
        <f>IFERROR(INDEX(Lookup!$BE$9:$BE$3000,MATCH($A845,Lookup!$A$9:$A$3000,0)),0)</f>
        <v>0</v>
      </c>
      <c r="G845" s="205"/>
      <c r="H845" s="205"/>
      <c r="I845" s="204">
        <f>IFERROR(INDEX(Lookup!$BJ$9:$BJ$3000,MATCH($A845,Lookup!$A$9:$A$3000,0)),0)</f>
        <v>0</v>
      </c>
      <c r="J845" s="204">
        <f>IFERROR(INDEX(Lookup!$BI$9:$BI$3000,MATCH($A845,Lookup!$A$9:$A$3000,0)),0)</f>
        <v>0</v>
      </c>
      <c r="K845" s="204">
        <f>IFERROR(INDEX(Lookup!$BH$9:$BH$3000,MATCH($A845,Lookup!$A$9:$A$3000,0)),0)</f>
        <v>0</v>
      </c>
      <c r="L845" s="204">
        <f t="shared" si="38"/>
        <v>0</v>
      </c>
      <c r="O845" s="182">
        <f t="shared" si="37"/>
        <v>0</v>
      </c>
    </row>
    <row r="846" spans="1:15" hidden="1" x14ac:dyDescent="0.2">
      <c r="A846" s="182">
        <f>'13'!A92</f>
        <v>0</v>
      </c>
      <c r="C846" s="182" t="str">
        <f>IFERROR(LEFT(IFERROR(INDEX(Sheet5!$C$2:$C$1300,MATCH($A846,Sheet5!$A$2:$A$1300,0)),"-"),FIND(",",IFERROR(INDEX(Sheet5!$C$2:$C$1300,MATCH($A846,Sheet5!$A$2:$A$1300,0)),"-"),1)-1),IFERROR(INDEX(Sheet5!$C$2:$C$1300,MATCH($A846,Sheet5!$A$2:$A$1300,0)),"-"))</f>
        <v>-</v>
      </c>
      <c r="D846" s="204">
        <f>IFERROR(INDEX(Lookup!$BG$9:$BG$3000,MATCH($A846,Lookup!$A$9:$A$3000,0)),0)</f>
        <v>0</v>
      </c>
      <c r="E846" s="204">
        <f>IFERROR(INDEX(Lookup!$BF$9:$BF$3000,MATCH($A846,Lookup!$A$9:$A$3000,0)),0)</f>
        <v>0</v>
      </c>
      <c r="F846" s="204">
        <f>IFERROR(INDEX(Lookup!$BE$9:$BE$3000,MATCH($A846,Lookup!$A$9:$A$3000,0)),0)</f>
        <v>0</v>
      </c>
      <c r="G846" s="205"/>
      <c r="H846" s="205"/>
      <c r="I846" s="204">
        <f>IFERROR(INDEX(Lookup!$BJ$9:$BJ$3000,MATCH($A846,Lookup!$A$9:$A$3000,0)),0)</f>
        <v>0</v>
      </c>
      <c r="J846" s="204">
        <f>IFERROR(INDEX(Lookup!$BI$9:$BI$3000,MATCH($A846,Lookup!$A$9:$A$3000,0)),0)</f>
        <v>0</v>
      </c>
      <c r="K846" s="204">
        <f>IFERROR(INDEX(Lookup!$BH$9:$BH$3000,MATCH($A846,Lookup!$A$9:$A$3000,0)),0)</f>
        <v>0</v>
      </c>
      <c r="L846" s="204">
        <f t="shared" si="38"/>
        <v>0</v>
      </c>
      <c r="O846" s="182">
        <f t="shared" si="37"/>
        <v>0</v>
      </c>
    </row>
    <row r="847" spans="1:15" hidden="1" x14ac:dyDescent="0.2">
      <c r="A847" s="182">
        <f>'13'!A93</f>
        <v>0</v>
      </c>
      <c r="C847" s="182" t="str">
        <f>IFERROR(LEFT(IFERROR(INDEX(Sheet5!$C$2:$C$1300,MATCH($A847,Sheet5!$A$2:$A$1300,0)),"-"),FIND(",",IFERROR(INDEX(Sheet5!$C$2:$C$1300,MATCH($A847,Sheet5!$A$2:$A$1300,0)),"-"),1)-1),IFERROR(INDEX(Sheet5!$C$2:$C$1300,MATCH($A847,Sheet5!$A$2:$A$1300,0)),"-"))</f>
        <v>-</v>
      </c>
      <c r="D847" s="204">
        <f>IFERROR(INDEX(Lookup!$BG$9:$BG$3000,MATCH($A847,Lookup!$A$9:$A$3000,0)),0)</f>
        <v>0</v>
      </c>
      <c r="E847" s="204">
        <f>IFERROR(INDEX(Lookup!$BF$9:$BF$3000,MATCH($A847,Lookup!$A$9:$A$3000,0)),0)</f>
        <v>0</v>
      </c>
      <c r="F847" s="204">
        <f>IFERROR(INDEX(Lookup!$BE$9:$BE$3000,MATCH($A847,Lookup!$A$9:$A$3000,0)),0)</f>
        <v>0</v>
      </c>
      <c r="G847" s="205"/>
      <c r="H847" s="205"/>
      <c r="I847" s="204">
        <f>IFERROR(INDEX(Lookup!$BJ$9:$BJ$3000,MATCH($A847,Lookup!$A$9:$A$3000,0)),0)</f>
        <v>0</v>
      </c>
      <c r="J847" s="204">
        <f>IFERROR(INDEX(Lookup!$BI$9:$BI$3000,MATCH($A847,Lookup!$A$9:$A$3000,0)),0)</f>
        <v>0</v>
      </c>
      <c r="K847" s="204">
        <f>IFERROR(INDEX(Lookup!$BH$9:$BH$3000,MATCH($A847,Lookup!$A$9:$A$3000,0)),0)</f>
        <v>0</v>
      </c>
      <c r="L847" s="204">
        <f t="shared" si="38"/>
        <v>0</v>
      </c>
      <c r="O847" s="182">
        <f t="shared" si="37"/>
        <v>0</v>
      </c>
    </row>
    <row r="848" spans="1:15" hidden="1" x14ac:dyDescent="0.2">
      <c r="A848" s="182">
        <f>'13'!A94</f>
        <v>0</v>
      </c>
      <c r="C848" s="182" t="str">
        <f>IFERROR(LEFT(IFERROR(INDEX(Sheet5!$C$2:$C$1300,MATCH($A848,Sheet5!$A$2:$A$1300,0)),"-"),FIND(",",IFERROR(INDEX(Sheet5!$C$2:$C$1300,MATCH($A848,Sheet5!$A$2:$A$1300,0)),"-"),1)-1),IFERROR(INDEX(Sheet5!$C$2:$C$1300,MATCH($A848,Sheet5!$A$2:$A$1300,0)),"-"))</f>
        <v>-</v>
      </c>
      <c r="D848" s="204">
        <f>IFERROR(INDEX(Lookup!$BG$9:$BG$3000,MATCH($A848,Lookup!$A$9:$A$3000,0)),0)</f>
        <v>0</v>
      </c>
      <c r="E848" s="204">
        <f>IFERROR(INDEX(Lookup!$BF$9:$BF$3000,MATCH($A848,Lookup!$A$9:$A$3000,0)),0)</f>
        <v>0</v>
      </c>
      <c r="F848" s="204">
        <f>IFERROR(INDEX(Lookup!$BE$9:$BE$3000,MATCH($A848,Lookup!$A$9:$A$3000,0)),0)</f>
        <v>0</v>
      </c>
      <c r="G848" s="205"/>
      <c r="H848" s="205"/>
      <c r="I848" s="204">
        <f>IFERROR(INDEX(Lookup!$BJ$9:$BJ$3000,MATCH($A848,Lookup!$A$9:$A$3000,0)),0)</f>
        <v>0</v>
      </c>
      <c r="J848" s="204">
        <f>IFERROR(INDEX(Lookup!$BI$9:$BI$3000,MATCH($A848,Lookup!$A$9:$A$3000,0)),0)</f>
        <v>0</v>
      </c>
      <c r="K848" s="204">
        <f>IFERROR(INDEX(Lookup!$BH$9:$BH$3000,MATCH($A848,Lookup!$A$9:$A$3000,0)),0)</f>
        <v>0</v>
      </c>
      <c r="L848" s="204">
        <f t="shared" si="38"/>
        <v>0</v>
      </c>
      <c r="O848" s="182">
        <f t="shared" si="37"/>
        <v>0</v>
      </c>
    </row>
    <row r="849" spans="1:15" hidden="1" x14ac:dyDescent="0.2">
      <c r="A849" s="182">
        <f>'13'!A95</f>
        <v>0</v>
      </c>
      <c r="C849" s="182" t="str">
        <f>IFERROR(LEFT(IFERROR(INDEX(Sheet5!$C$2:$C$1300,MATCH($A849,Sheet5!$A$2:$A$1300,0)),"-"),FIND(",",IFERROR(INDEX(Sheet5!$C$2:$C$1300,MATCH($A849,Sheet5!$A$2:$A$1300,0)),"-"),1)-1),IFERROR(INDEX(Sheet5!$C$2:$C$1300,MATCH($A849,Sheet5!$A$2:$A$1300,0)),"-"))</f>
        <v>-</v>
      </c>
      <c r="D849" s="204">
        <f>IFERROR(INDEX(Lookup!$BG$9:$BG$3000,MATCH($A849,Lookup!$A$9:$A$3000,0)),0)</f>
        <v>0</v>
      </c>
      <c r="E849" s="204">
        <f>IFERROR(INDEX(Lookup!$BF$9:$BF$3000,MATCH($A849,Lookup!$A$9:$A$3000,0)),0)</f>
        <v>0</v>
      </c>
      <c r="F849" s="204">
        <f>IFERROR(INDEX(Lookup!$BE$9:$BE$3000,MATCH($A849,Lookup!$A$9:$A$3000,0)),0)</f>
        <v>0</v>
      </c>
      <c r="G849" s="205"/>
      <c r="H849" s="205"/>
      <c r="I849" s="204">
        <f>IFERROR(INDEX(Lookup!$BJ$9:$BJ$3000,MATCH($A849,Lookup!$A$9:$A$3000,0)),0)</f>
        <v>0</v>
      </c>
      <c r="J849" s="204">
        <f>IFERROR(INDEX(Lookup!$BI$9:$BI$3000,MATCH($A849,Lookup!$A$9:$A$3000,0)),0)</f>
        <v>0</v>
      </c>
      <c r="K849" s="204">
        <f>IFERROR(INDEX(Lookup!$BH$9:$BH$3000,MATCH($A849,Lookup!$A$9:$A$3000,0)),0)</f>
        <v>0</v>
      </c>
      <c r="L849" s="204">
        <f t="shared" si="38"/>
        <v>0</v>
      </c>
      <c r="O849" s="182">
        <f t="shared" si="37"/>
        <v>0</v>
      </c>
    </row>
    <row r="850" spans="1:15" hidden="1" x14ac:dyDescent="0.2">
      <c r="A850" s="182">
        <f>'13'!A96</f>
        <v>0</v>
      </c>
      <c r="C850" s="182" t="str">
        <f>IFERROR(LEFT(IFERROR(INDEX(Sheet5!$C$2:$C$1300,MATCH($A850,Sheet5!$A$2:$A$1300,0)),"-"),FIND(",",IFERROR(INDEX(Sheet5!$C$2:$C$1300,MATCH($A850,Sheet5!$A$2:$A$1300,0)),"-"),1)-1),IFERROR(INDEX(Sheet5!$C$2:$C$1300,MATCH($A850,Sheet5!$A$2:$A$1300,0)),"-"))</f>
        <v>-</v>
      </c>
      <c r="D850" s="204">
        <f>IFERROR(INDEX(Lookup!$BG$9:$BG$3000,MATCH($A850,Lookup!$A$9:$A$3000,0)),0)</f>
        <v>0</v>
      </c>
      <c r="E850" s="204">
        <f>IFERROR(INDEX(Lookup!$BF$9:$BF$3000,MATCH($A850,Lookup!$A$9:$A$3000,0)),0)</f>
        <v>0</v>
      </c>
      <c r="F850" s="204">
        <f>IFERROR(INDEX(Lookup!$BE$9:$BE$3000,MATCH($A850,Lookup!$A$9:$A$3000,0)),0)</f>
        <v>0</v>
      </c>
      <c r="G850" s="205"/>
      <c r="H850" s="205"/>
      <c r="I850" s="204">
        <f>IFERROR(INDEX(Lookup!$BJ$9:$BJ$3000,MATCH($A850,Lookup!$A$9:$A$3000,0)),0)</f>
        <v>0</v>
      </c>
      <c r="J850" s="204">
        <f>IFERROR(INDEX(Lookup!$BI$9:$BI$3000,MATCH($A850,Lookup!$A$9:$A$3000,0)),0)</f>
        <v>0</v>
      </c>
      <c r="K850" s="204">
        <f>IFERROR(INDEX(Lookup!$BH$9:$BH$3000,MATCH($A850,Lookup!$A$9:$A$3000,0)),0)</f>
        <v>0</v>
      </c>
      <c r="L850" s="204">
        <f t="shared" si="38"/>
        <v>0</v>
      </c>
      <c r="O850" s="182">
        <f t="shared" si="37"/>
        <v>0</v>
      </c>
    </row>
    <row r="851" spans="1:15" hidden="1" x14ac:dyDescent="0.2">
      <c r="A851" s="182">
        <f>'13'!A97</f>
        <v>0</v>
      </c>
      <c r="C851" s="182" t="str">
        <f>IFERROR(LEFT(IFERROR(INDEX(Sheet5!$C$2:$C$1300,MATCH($A851,Sheet5!$A$2:$A$1300,0)),"-"),FIND(",",IFERROR(INDEX(Sheet5!$C$2:$C$1300,MATCH($A851,Sheet5!$A$2:$A$1300,0)),"-"),1)-1),IFERROR(INDEX(Sheet5!$C$2:$C$1300,MATCH($A851,Sheet5!$A$2:$A$1300,0)),"-"))</f>
        <v>-</v>
      </c>
      <c r="D851" s="204">
        <f>IFERROR(INDEX(Lookup!$BG$9:$BG$3000,MATCH($A851,Lookup!$A$9:$A$3000,0)),0)</f>
        <v>0</v>
      </c>
      <c r="E851" s="204">
        <f>IFERROR(INDEX(Lookup!$BF$9:$BF$3000,MATCH($A851,Lookup!$A$9:$A$3000,0)),0)</f>
        <v>0</v>
      </c>
      <c r="F851" s="204">
        <f>IFERROR(INDEX(Lookup!$BE$9:$BE$3000,MATCH($A851,Lookup!$A$9:$A$3000,0)),0)</f>
        <v>0</v>
      </c>
      <c r="G851" s="205"/>
      <c r="H851" s="205"/>
      <c r="I851" s="204">
        <f>IFERROR(INDEX(Lookup!$BJ$9:$BJ$3000,MATCH($A851,Lookup!$A$9:$A$3000,0)),0)</f>
        <v>0</v>
      </c>
      <c r="J851" s="204">
        <f>IFERROR(INDEX(Lookup!$BI$9:$BI$3000,MATCH($A851,Lookup!$A$9:$A$3000,0)),0)</f>
        <v>0</v>
      </c>
      <c r="K851" s="204">
        <f>IFERROR(INDEX(Lookup!$BH$9:$BH$3000,MATCH($A851,Lookup!$A$9:$A$3000,0)),0)</f>
        <v>0</v>
      </c>
      <c r="L851" s="204">
        <f t="shared" si="38"/>
        <v>0</v>
      </c>
      <c r="O851" s="182">
        <f t="shared" si="37"/>
        <v>0</v>
      </c>
    </row>
    <row r="852" spans="1:15" hidden="1" x14ac:dyDescent="0.2">
      <c r="A852" s="182">
        <f>'13'!A98</f>
        <v>0</v>
      </c>
      <c r="C852" s="182" t="str">
        <f>IFERROR(LEFT(IFERROR(INDEX(Sheet5!$C$2:$C$1300,MATCH($A852,Sheet5!$A$2:$A$1300,0)),"-"),FIND(",",IFERROR(INDEX(Sheet5!$C$2:$C$1300,MATCH($A852,Sheet5!$A$2:$A$1300,0)),"-"),1)-1),IFERROR(INDEX(Sheet5!$C$2:$C$1300,MATCH($A852,Sheet5!$A$2:$A$1300,0)),"-"))</f>
        <v>-</v>
      </c>
      <c r="D852" s="204">
        <f>IFERROR(INDEX(Lookup!$BG$9:$BG$3000,MATCH($A852,Lookup!$A$9:$A$3000,0)),0)</f>
        <v>0</v>
      </c>
      <c r="E852" s="204">
        <f>IFERROR(INDEX(Lookup!$BF$9:$BF$3000,MATCH($A852,Lookup!$A$9:$A$3000,0)),0)</f>
        <v>0</v>
      </c>
      <c r="F852" s="204">
        <f>IFERROR(INDEX(Lookup!$BE$9:$BE$3000,MATCH($A852,Lookup!$A$9:$A$3000,0)),0)</f>
        <v>0</v>
      </c>
      <c r="G852" s="205"/>
      <c r="H852" s="205"/>
      <c r="I852" s="204">
        <f>IFERROR(INDEX(Lookup!$BJ$9:$BJ$3000,MATCH($A852,Lookup!$A$9:$A$3000,0)),0)</f>
        <v>0</v>
      </c>
      <c r="J852" s="204">
        <f>IFERROR(INDEX(Lookup!$BI$9:$BI$3000,MATCH($A852,Lookup!$A$9:$A$3000,0)),0)</f>
        <v>0</v>
      </c>
      <c r="K852" s="204">
        <f>IFERROR(INDEX(Lookup!$BH$9:$BH$3000,MATCH($A852,Lookup!$A$9:$A$3000,0)),0)</f>
        <v>0</v>
      </c>
      <c r="L852" s="204">
        <f t="shared" si="38"/>
        <v>0</v>
      </c>
      <c r="O852" s="182">
        <f t="shared" si="37"/>
        <v>0</v>
      </c>
    </row>
    <row r="853" spans="1:15" hidden="1" x14ac:dyDescent="0.2">
      <c r="A853" s="182">
        <f>'13'!A99</f>
        <v>0</v>
      </c>
      <c r="C853" s="182" t="str">
        <f>IFERROR(LEFT(IFERROR(INDEX(Sheet5!$C$2:$C$1300,MATCH($A853,Sheet5!$A$2:$A$1300,0)),"-"),FIND(",",IFERROR(INDEX(Sheet5!$C$2:$C$1300,MATCH($A853,Sheet5!$A$2:$A$1300,0)),"-"),1)-1),IFERROR(INDEX(Sheet5!$C$2:$C$1300,MATCH($A853,Sheet5!$A$2:$A$1300,0)),"-"))</f>
        <v>-</v>
      </c>
      <c r="D853" s="204">
        <f>IFERROR(INDEX(Lookup!$BG$9:$BG$3000,MATCH($A853,Lookup!$A$9:$A$3000,0)),0)</f>
        <v>0</v>
      </c>
      <c r="E853" s="204">
        <f>IFERROR(INDEX(Lookup!$BF$9:$BF$3000,MATCH($A853,Lookup!$A$9:$A$3000,0)),0)</f>
        <v>0</v>
      </c>
      <c r="F853" s="204">
        <f>IFERROR(INDEX(Lookup!$BE$9:$BE$3000,MATCH($A853,Lookup!$A$9:$A$3000,0)),0)</f>
        <v>0</v>
      </c>
      <c r="G853" s="205"/>
      <c r="H853" s="205"/>
      <c r="I853" s="204">
        <f>IFERROR(INDEX(Lookup!$BJ$9:$BJ$3000,MATCH($A853,Lookup!$A$9:$A$3000,0)),0)</f>
        <v>0</v>
      </c>
      <c r="J853" s="204">
        <f>IFERROR(INDEX(Lookup!$BI$9:$BI$3000,MATCH($A853,Lookup!$A$9:$A$3000,0)),0)</f>
        <v>0</v>
      </c>
      <c r="K853" s="204">
        <f>IFERROR(INDEX(Lookup!$BH$9:$BH$3000,MATCH($A853,Lookup!$A$9:$A$3000,0)),0)</f>
        <v>0</v>
      </c>
      <c r="L853" s="204">
        <f t="shared" si="38"/>
        <v>0</v>
      </c>
      <c r="O853" s="182">
        <f t="shared" si="37"/>
        <v>0</v>
      </c>
    </row>
    <row r="854" spans="1:15" hidden="1" x14ac:dyDescent="0.2">
      <c r="A854" s="182">
        <f>'13'!A100</f>
        <v>0</v>
      </c>
      <c r="C854" s="182" t="str">
        <f>IFERROR(LEFT(IFERROR(INDEX(Sheet5!$C$2:$C$1300,MATCH($A854,Sheet5!$A$2:$A$1300,0)),"-"),FIND(",",IFERROR(INDEX(Sheet5!$C$2:$C$1300,MATCH($A854,Sheet5!$A$2:$A$1300,0)),"-"),1)-1),IFERROR(INDEX(Sheet5!$C$2:$C$1300,MATCH($A854,Sheet5!$A$2:$A$1300,0)),"-"))</f>
        <v>-</v>
      </c>
      <c r="D854" s="204">
        <f>IFERROR(INDEX(Lookup!$BG$9:$BG$3000,MATCH($A854,Lookup!$A$9:$A$3000,0)),0)</f>
        <v>0</v>
      </c>
      <c r="E854" s="204">
        <f>IFERROR(INDEX(Lookup!$BF$9:$BF$3000,MATCH($A854,Lookup!$A$9:$A$3000,0)),0)</f>
        <v>0</v>
      </c>
      <c r="F854" s="204">
        <f>IFERROR(INDEX(Lookup!$BE$9:$BE$3000,MATCH($A854,Lookup!$A$9:$A$3000,0)),0)</f>
        <v>0</v>
      </c>
      <c r="G854" s="205"/>
      <c r="H854" s="205"/>
      <c r="I854" s="204">
        <f>IFERROR(INDEX(Lookup!$BJ$9:$BJ$3000,MATCH($A854,Lookup!$A$9:$A$3000,0)),0)</f>
        <v>0</v>
      </c>
      <c r="J854" s="204">
        <f>IFERROR(INDEX(Lookup!$BI$9:$BI$3000,MATCH($A854,Lookup!$A$9:$A$3000,0)),0)</f>
        <v>0</v>
      </c>
      <c r="K854" s="204">
        <f>IFERROR(INDEX(Lookup!$BH$9:$BH$3000,MATCH($A854,Lookup!$A$9:$A$3000,0)),0)</f>
        <v>0</v>
      </c>
      <c r="L854" s="204">
        <f t="shared" si="38"/>
        <v>0</v>
      </c>
      <c r="O854" s="182">
        <f t="shared" si="37"/>
        <v>0</v>
      </c>
    </row>
    <row r="855" spans="1:15" hidden="1" x14ac:dyDescent="0.2">
      <c r="A855" s="182">
        <f>'13'!A101</f>
        <v>0</v>
      </c>
      <c r="C855" s="182" t="str">
        <f>IFERROR(LEFT(IFERROR(INDEX(Sheet5!$C$2:$C$1300,MATCH($A855,Sheet5!$A$2:$A$1300,0)),"-"),FIND(",",IFERROR(INDEX(Sheet5!$C$2:$C$1300,MATCH($A855,Sheet5!$A$2:$A$1300,0)),"-"),1)-1),IFERROR(INDEX(Sheet5!$C$2:$C$1300,MATCH($A855,Sheet5!$A$2:$A$1300,0)),"-"))</f>
        <v>-</v>
      </c>
      <c r="D855" s="204">
        <f>IFERROR(INDEX(Lookup!$BG$9:$BG$3000,MATCH($A855,Lookup!$A$9:$A$3000,0)),0)</f>
        <v>0</v>
      </c>
      <c r="E855" s="204">
        <f>IFERROR(INDEX(Lookup!$BF$9:$BF$3000,MATCH($A855,Lookup!$A$9:$A$3000,0)),0)</f>
        <v>0</v>
      </c>
      <c r="F855" s="204">
        <f>IFERROR(INDEX(Lookup!$BE$9:$BE$3000,MATCH($A855,Lookup!$A$9:$A$3000,0)),0)</f>
        <v>0</v>
      </c>
      <c r="G855" s="205"/>
      <c r="H855" s="205"/>
      <c r="I855" s="204">
        <f>IFERROR(INDEX(Lookup!$BJ$9:$BJ$3000,MATCH($A855,Lookup!$A$9:$A$3000,0)),0)</f>
        <v>0</v>
      </c>
      <c r="J855" s="204">
        <f>IFERROR(INDEX(Lookup!$BI$9:$BI$3000,MATCH($A855,Lookup!$A$9:$A$3000,0)),0)</f>
        <v>0</v>
      </c>
      <c r="K855" s="204">
        <f>IFERROR(INDEX(Lookup!$BH$9:$BH$3000,MATCH($A855,Lookup!$A$9:$A$3000,0)),0)</f>
        <v>0</v>
      </c>
      <c r="L855" s="204">
        <f t="shared" si="38"/>
        <v>0</v>
      </c>
      <c r="O855" s="182">
        <f t="shared" si="37"/>
        <v>0</v>
      </c>
    </row>
    <row r="856" spans="1:15" hidden="1" x14ac:dyDescent="0.2">
      <c r="A856" s="182">
        <f>'13'!A102</f>
        <v>0</v>
      </c>
      <c r="C856" s="182" t="str">
        <f>IFERROR(LEFT(IFERROR(INDEX(Sheet5!$C$2:$C$1300,MATCH($A856,Sheet5!$A$2:$A$1300,0)),"-"),FIND(",",IFERROR(INDEX(Sheet5!$C$2:$C$1300,MATCH($A856,Sheet5!$A$2:$A$1300,0)),"-"),1)-1),IFERROR(INDEX(Sheet5!$C$2:$C$1300,MATCH($A856,Sheet5!$A$2:$A$1300,0)),"-"))</f>
        <v>-</v>
      </c>
      <c r="D856" s="204">
        <f>IFERROR(INDEX(Lookup!$BG$9:$BG$3000,MATCH($A856,Lookup!$A$9:$A$3000,0)),0)</f>
        <v>0</v>
      </c>
      <c r="E856" s="204">
        <f>IFERROR(INDEX(Lookup!$BF$9:$BF$3000,MATCH($A856,Lookup!$A$9:$A$3000,0)),0)</f>
        <v>0</v>
      </c>
      <c r="F856" s="204">
        <f>IFERROR(INDEX(Lookup!$BE$9:$BE$3000,MATCH($A856,Lookup!$A$9:$A$3000,0)),0)</f>
        <v>0</v>
      </c>
      <c r="G856" s="205"/>
      <c r="H856" s="205"/>
      <c r="I856" s="204">
        <f>IFERROR(INDEX(Lookup!$BJ$9:$BJ$3000,MATCH($A856,Lookup!$A$9:$A$3000,0)),0)</f>
        <v>0</v>
      </c>
      <c r="J856" s="204">
        <f>IFERROR(INDEX(Lookup!$BI$9:$BI$3000,MATCH($A856,Lookup!$A$9:$A$3000,0)),0)</f>
        <v>0</v>
      </c>
      <c r="K856" s="204">
        <f>IFERROR(INDEX(Lookup!$BH$9:$BH$3000,MATCH($A856,Lookup!$A$9:$A$3000,0)),0)</f>
        <v>0</v>
      </c>
      <c r="L856" s="204">
        <f t="shared" si="38"/>
        <v>0</v>
      </c>
      <c r="O856" s="182">
        <f t="shared" si="37"/>
        <v>0</v>
      </c>
    </row>
    <row r="857" spans="1:15" hidden="1" x14ac:dyDescent="0.2">
      <c r="A857" s="182">
        <f>'13'!A103</f>
        <v>0</v>
      </c>
      <c r="C857" s="182" t="str">
        <f>IFERROR(LEFT(IFERROR(INDEX(Sheet5!$C$2:$C$1300,MATCH($A857,Sheet5!$A$2:$A$1300,0)),"-"),FIND(",",IFERROR(INDEX(Sheet5!$C$2:$C$1300,MATCH($A857,Sheet5!$A$2:$A$1300,0)),"-"),1)-1),IFERROR(INDEX(Sheet5!$C$2:$C$1300,MATCH($A857,Sheet5!$A$2:$A$1300,0)),"-"))</f>
        <v>-</v>
      </c>
      <c r="D857" s="204">
        <f>IFERROR(INDEX(Lookup!$BG$9:$BG$3000,MATCH($A857,Lookup!$A$9:$A$3000,0)),0)</f>
        <v>0</v>
      </c>
      <c r="E857" s="204">
        <f>IFERROR(INDEX(Lookup!$BF$9:$BF$3000,MATCH($A857,Lookup!$A$9:$A$3000,0)),0)</f>
        <v>0</v>
      </c>
      <c r="F857" s="204">
        <f>IFERROR(INDEX(Lookup!$BE$9:$BE$3000,MATCH($A857,Lookup!$A$9:$A$3000,0)),0)</f>
        <v>0</v>
      </c>
      <c r="G857" s="205"/>
      <c r="H857" s="205"/>
      <c r="I857" s="204">
        <f>IFERROR(INDEX(Lookup!$BJ$9:$BJ$3000,MATCH($A857,Lookup!$A$9:$A$3000,0)),0)</f>
        <v>0</v>
      </c>
      <c r="J857" s="204">
        <f>IFERROR(INDEX(Lookup!$BI$9:$BI$3000,MATCH($A857,Lookup!$A$9:$A$3000,0)),0)</f>
        <v>0</v>
      </c>
      <c r="K857" s="204">
        <f>IFERROR(INDEX(Lookup!$BH$9:$BH$3000,MATCH($A857,Lookup!$A$9:$A$3000,0)),0)</f>
        <v>0</v>
      </c>
      <c r="L857" s="204">
        <f t="shared" si="38"/>
        <v>0</v>
      </c>
      <c r="O857" s="182">
        <f t="shared" si="37"/>
        <v>0</v>
      </c>
    </row>
    <row r="858" spans="1:15" hidden="1" x14ac:dyDescent="0.2">
      <c r="A858" s="182">
        <f>'13'!A104</f>
        <v>0</v>
      </c>
      <c r="C858" s="182" t="str">
        <f>IFERROR(LEFT(IFERROR(INDEX(Sheet5!$C$2:$C$1300,MATCH($A858,Sheet5!$A$2:$A$1300,0)),"-"),FIND(",",IFERROR(INDEX(Sheet5!$C$2:$C$1300,MATCH($A858,Sheet5!$A$2:$A$1300,0)),"-"),1)-1),IFERROR(INDEX(Sheet5!$C$2:$C$1300,MATCH($A858,Sheet5!$A$2:$A$1300,0)),"-"))</f>
        <v>-</v>
      </c>
      <c r="D858" s="204">
        <f>IFERROR(INDEX(Lookup!$BG$9:$BG$3000,MATCH($A858,Lookup!$A$9:$A$3000,0)),0)</f>
        <v>0</v>
      </c>
      <c r="E858" s="204">
        <f>IFERROR(INDEX(Lookup!$BF$9:$BF$3000,MATCH($A858,Lookup!$A$9:$A$3000,0)),0)</f>
        <v>0</v>
      </c>
      <c r="F858" s="204">
        <f>IFERROR(INDEX(Lookup!$BE$9:$BE$3000,MATCH($A858,Lookup!$A$9:$A$3000,0)),0)</f>
        <v>0</v>
      </c>
      <c r="G858" s="205"/>
      <c r="H858" s="205"/>
      <c r="I858" s="204">
        <f>IFERROR(INDEX(Lookup!$BJ$9:$BJ$3000,MATCH($A858,Lookup!$A$9:$A$3000,0)),0)</f>
        <v>0</v>
      </c>
      <c r="J858" s="204">
        <f>IFERROR(INDEX(Lookup!$BI$9:$BI$3000,MATCH($A858,Lookup!$A$9:$A$3000,0)),0)</f>
        <v>0</v>
      </c>
      <c r="K858" s="204">
        <f>IFERROR(INDEX(Lookup!$BH$9:$BH$3000,MATCH($A858,Lookup!$A$9:$A$3000,0)),0)</f>
        <v>0</v>
      </c>
      <c r="L858" s="204">
        <f t="shared" si="38"/>
        <v>0</v>
      </c>
      <c r="O858" s="182">
        <f t="shared" si="37"/>
        <v>0</v>
      </c>
    </row>
    <row r="859" spans="1:15" hidden="1" x14ac:dyDescent="0.2">
      <c r="A859" s="182">
        <f>'13'!A105</f>
        <v>0</v>
      </c>
      <c r="C859" s="182" t="str">
        <f>IFERROR(LEFT(IFERROR(INDEX(Sheet5!$C$2:$C$1300,MATCH($A859,Sheet5!$A$2:$A$1300,0)),"-"),FIND(",",IFERROR(INDEX(Sheet5!$C$2:$C$1300,MATCH($A859,Sheet5!$A$2:$A$1300,0)),"-"),1)-1),IFERROR(INDEX(Sheet5!$C$2:$C$1300,MATCH($A859,Sheet5!$A$2:$A$1300,0)),"-"))</f>
        <v>-</v>
      </c>
      <c r="D859" s="204">
        <f>IFERROR(INDEX(Lookup!$BG$9:$BG$3000,MATCH($A859,Lookup!$A$9:$A$3000,0)),0)</f>
        <v>0</v>
      </c>
      <c r="E859" s="204">
        <f>IFERROR(INDEX(Lookup!$BF$9:$BF$3000,MATCH($A859,Lookup!$A$9:$A$3000,0)),0)</f>
        <v>0</v>
      </c>
      <c r="F859" s="204">
        <f>IFERROR(INDEX(Lookup!$BE$9:$BE$3000,MATCH($A859,Lookup!$A$9:$A$3000,0)),0)</f>
        <v>0</v>
      </c>
      <c r="G859" s="205"/>
      <c r="H859" s="205"/>
      <c r="I859" s="204">
        <f>IFERROR(INDEX(Lookup!$BJ$9:$BJ$3000,MATCH($A859,Lookup!$A$9:$A$3000,0)),0)</f>
        <v>0</v>
      </c>
      <c r="J859" s="204">
        <f>IFERROR(INDEX(Lookup!$BI$9:$BI$3000,MATCH($A859,Lookup!$A$9:$A$3000,0)),0)</f>
        <v>0</v>
      </c>
      <c r="K859" s="204">
        <f>IFERROR(INDEX(Lookup!$BH$9:$BH$3000,MATCH($A859,Lookup!$A$9:$A$3000,0)),0)</f>
        <v>0</v>
      </c>
      <c r="L859" s="204">
        <f t="shared" si="38"/>
        <v>0</v>
      </c>
      <c r="O859" s="182">
        <f t="shared" si="37"/>
        <v>0</v>
      </c>
    </row>
    <row r="860" spans="1:15" hidden="1" x14ac:dyDescent="0.2">
      <c r="A860" s="182">
        <f>'13'!A106</f>
        <v>0</v>
      </c>
      <c r="C860" s="182" t="str">
        <f>IFERROR(LEFT(IFERROR(INDEX(Sheet5!$C$2:$C$1300,MATCH($A860,Sheet5!$A$2:$A$1300,0)),"-"),FIND(",",IFERROR(INDEX(Sheet5!$C$2:$C$1300,MATCH($A860,Sheet5!$A$2:$A$1300,0)),"-"),1)-1),IFERROR(INDEX(Sheet5!$C$2:$C$1300,MATCH($A860,Sheet5!$A$2:$A$1300,0)),"-"))</f>
        <v>-</v>
      </c>
      <c r="D860" s="204">
        <f>IFERROR(INDEX(Lookup!$BG$9:$BG$3000,MATCH($A860,Lookup!$A$9:$A$3000,0)),0)</f>
        <v>0</v>
      </c>
      <c r="E860" s="204">
        <f>IFERROR(INDEX(Lookup!$BF$9:$BF$3000,MATCH($A860,Lookup!$A$9:$A$3000,0)),0)</f>
        <v>0</v>
      </c>
      <c r="F860" s="204">
        <f>IFERROR(INDEX(Lookup!$BE$9:$BE$3000,MATCH($A860,Lookup!$A$9:$A$3000,0)),0)</f>
        <v>0</v>
      </c>
      <c r="G860" s="205"/>
      <c r="H860" s="205"/>
      <c r="I860" s="204">
        <f>IFERROR(INDEX(Lookup!$BJ$9:$BJ$3000,MATCH($A860,Lookup!$A$9:$A$3000,0)),0)</f>
        <v>0</v>
      </c>
      <c r="J860" s="204">
        <f>IFERROR(INDEX(Lookup!$BI$9:$BI$3000,MATCH($A860,Lookup!$A$9:$A$3000,0)),0)</f>
        <v>0</v>
      </c>
      <c r="K860" s="204">
        <f>IFERROR(INDEX(Lookup!$BH$9:$BH$3000,MATCH($A860,Lookup!$A$9:$A$3000,0)),0)</f>
        <v>0</v>
      </c>
      <c r="L860" s="204">
        <f t="shared" si="38"/>
        <v>0</v>
      </c>
      <c r="O860" s="182">
        <f t="shared" si="37"/>
        <v>0</v>
      </c>
    </row>
    <row r="861" spans="1:15" hidden="1" x14ac:dyDescent="0.2">
      <c r="A861" s="182">
        <f>'13'!A107</f>
        <v>0</v>
      </c>
      <c r="C861" s="182" t="str">
        <f>IFERROR(LEFT(IFERROR(INDEX(Sheet5!$C$2:$C$1300,MATCH($A861,Sheet5!$A$2:$A$1300,0)),"-"),FIND(",",IFERROR(INDEX(Sheet5!$C$2:$C$1300,MATCH($A861,Sheet5!$A$2:$A$1300,0)),"-"),1)-1),IFERROR(INDEX(Sheet5!$C$2:$C$1300,MATCH($A861,Sheet5!$A$2:$A$1300,0)),"-"))</f>
        <v>-</v>
      </c>
      <c r="D861" s="204">
        <f>IFERROR(INDEX(Lookup!$BG$9:$BG$3000,MATCH($A861,Lookup!$A$9:$A$3000,0)),0)</f>
        <v>0</v>
      </c>
      <c r="E861" s="204">
        <f>IFERROR(INDEX(Lookup!$BF$9:$BF$3000,MATCH($A861,Lookup!$A$9:$A$3000,0)),0)</f>
        <v>0</v>
      </c>
      <c r="F861" s="204">
        <f>IFERROR(INDEX(Lookup!$BE$9:$BE$3000,MATCH($A861,Lookup!$A$9:$A$3000,0)),0)</f>
        <v>0</v>
      </c>
      <c r="G861" s="205"/>
      <c r="H861" s="205"/>
      <c r="I861" s="204">
        <f>IFERROR(INDEX(Lookup!$BJ$9:$BJ$3000,MATCH($A861,Lookup!$A$9:$A$3000,0)),0)</f>
        <v>0</v>
      </c>
      <c r="J861" s="204">
        <f>IFERROR(INDEX(Lookup!$BI$9:$BI$3000,MATCH($A861,Lookup!$A$9:$A$3000,0)),0)</f>
        <v>0</v>
      </c>
      <c r="K861" s="204">
        <f>IFERROR(INDEX(Lookup!$BH$9:$BH$3000,MATCH($A861,Lookup!$A$9:$A$3000,0)),0)</f>
        <v>0</v>
      </c>
      <c r="L861" s="204">
        <f t="shared" si="38"/>
        <v>0</v>
      </c>
      <c r="O861" s="182">
        <f t="shared" si="37"/>
        <v>0</v>
      </c>
    </row>
    <row r="862" spans="1:15" hidden="1" x14ac:dyDescent="0.2">
      <c r="A862" s="182">
        <f>'13'!A108</f>
        <v>0</v>
      </c>
      <c r="C862" s="182" t="str">
        <f>IFERROR(LEFT(IFERROR(INDEX(Sheet5!$C$2:$C$1300,MATCH($A862,Sheet5!$A$2:$A$1300,0)),"-"),FIND(",",IFERROR(INDEX(Sheet5!$C$2:$C$1300,MATCH($A862,Sheet5!$A$2:$A$1300,0)),"-"),1)-1),IFERROR(INDEX(Sheet5!$C$2:$C$1300,MATCH($A862,Sheet5!$A$2:$A$1300,0)),"-"))</f>
        <v>-</v>
      </c>
      <c r="D862" s="204">
        <f>IFERROR(INDEX(Lookup!$BG$9:$BG$3000,MATCH($A862,Lookup!$A$9:$A$3000,0)),0)</f>
        <v>0</v>
      </c>
      <c r="E862" s="204">
        <f>IFERROR(INDEX(Lookup!$BF$9:$BF$3000,MATCH($A862,Lookup!$A$9:$A$3000,0)),0)</f>
        <v>0</v>
      </c>
      <c r="F862" s="204">
        <f>IFERROR(INDEX(Lookup!$BE$9:$BE$3000,MATCH($A862,Lookup!$A$9:$A$3000,0)),0)</f>
        <v>0</v>
      </c>
      <c r="G862" s="205"/>
      <c r="H862" s="205"/>
      <c r="I862" s="204">
        <f>IFERROR(INDEX(Lookup!$BJ$9:$BJ$3000,MATCH($A862,Lookup!$A$9:$A$3000,0)),0)</f>
        <v>0</v>
      </c>
      <c r="J862" s="204">
        <f>IFERROR(INDEX(Lookup!$BI$9:$BI$3000,MATCH($A862,Lookup!$A$9:$A$3000,0)),0)</f>
        <v>0</v>
      </c>
      <c r="K862" s="204">
        <f>IFERROR(INDEX(Lookup!$BH$9:$BH$3000,MATCH($A862,Lookup!$A$9:$A$3000,0)),0)</f>
        <v>0</v>
      </c>
      <c r="L862" s="204">
        <f t="shared" si="38"/>
        <v>0</v>
      </c>
      <c r="O862" s="182">
        <f t="shared" si="37"/>
        <v>0</v>
      </c>
    </row>
    <row r="863" spans="1:15" hidden="1" x14ac:dyDescent="0.2">
      <c r="A863" s="182">
        <f>'13'!A109</f>
        <v>0</v>
      </c>
      <c r="C863" s="182" t="str">
        <f>IFERROR(LEFT(IFERROR(INDEX(Sheet5!$C$2:$C$1300,MATCH($A863,Sheet5!$A$2:$A$1300,0)),"-"),FIND(",",IFERROR(INDEX(Sheet5!$C$2:$C$1300,MATCH($A863,Sheet5!$A$2:$A$1300,0)),"-"),1)-1),IFERROR(INDEX(Sheet5!$C$2:$C$1300,MATCH($A863,Sheet5!$A$2:$A$1300,0)),"-"))</f>
        <v>-</v>
      </c>
      <c r="D863" s="204">
        <f>IFERROR(INDEX(Lookup!$BG$9:$BG$3000,MATCH($A863,Lookup!$A$9:$A$3000,0)),0)</f>
        <v>0</v>
      </c>
      <c r="E863" s="204">
        <f>IFERROR(INDEX(Lookup!$BF$9:$BF$3000,MATCH($A863,Lookup!$A$9:$A$3000,0)),0)</f>
        <v>0</v>
      </c>
      <c r="F863" s="204">
        <f>IFERROR(INDEX(Lookup!$BE$9:$BE$3000,MATCH($A863,Lookup!$A$9:$A$3000,0)),0)</f>
        <v>0</v>
      </c>
      <c r="G863" s="205"/>
      <c r="H863" s="205"/>
      <c r="I863" s="204">
        <f>IFERROR(INDEX(Lookup!$BJ$9:$BJ$3000,MATCH($A863,Lookup!$A$9:$A$3000,0)),0)</f>
        <v>0</v>
      </c>
      <c r="J863" s="204">
        <f>IFERROR(INDEX(Lookup!$BI$9:$BI$3000,MATCH($A863,Lookup!$A$9:$A$3000,0)),0)</f>
        <v>0</v>
      </c>
      <c r="K863" s="204">
        <f>IFERROR(INDEX(Lookup!$BH$9:$BH$3000,MATCH($A863,Lookup!$A$9:$A$3000,0)),0)</f>
        <v>0</v>
      </c>
      <c r="L863" s="204">
        <f t="shared" si="38"/>
        <v>0</v>
      </c>
      <c r="O863" s="182">
        <f t="shared" si="37"/>
        <v>0</v>
      </c>
    </row>
    <row r="864" spans="1:15" hidden="1" x14ac:dyDescent="0.2">
      <c r="A864" s="182">
        <f>'13'!A110</f>
        <v>0</v>
      </c>
      <c r="C864" s="182" t="str">
        <f>IFERROR(LEFT(IFERROR(INDEX(Sheet5!$C$2:$C$1300,MATCH($A864,Sheet5!$A$2:$A$1300,0)),"-"),FIND(",",IFERROR(INDEX(Sheet5!$C$2:$C$1300,MATCH($A864,Sheet5!$A$2:$A$1300,0)),"-"),1)-1),IFERROR(INDEX(Sheet5!$C$2:$C$1300,MATCH($A864,Sheet5!$A$2:$A$1300,0)),"-"))</f>
        <v>-</v>
      </c>
      <c r="D864" s="204">
        <f>IFERROR(INDEX(Lookup!$BG$9:$BG$3000,MATCH($A864,Lookup!$A$9:$A$3000,0)),0)</f>
        <v>0</v>
      </c>
      <c r="E864" s="204">
        <f>IFERROR(INDEX(Lookup!$BF$9:$BF$3000,MATCH($A864,Lookup!$A$9:$A$3000,0)),0)</f>
        <v>0</v>
      </c>
      <c r="F864" s="204">
        <f>IFERROR(INDEX(Lookup!$BE$9:$BE$3000,MATCH($A864,Lookup!$A$9:$A$3000,0)),0)</f>
        <v>0</v>
      </c>
      <c r="G864" s="205"/>
      <c r="H864" s="205"/>
      <c r="I864" s="204">
        <f>IFERROR(INDEX(Lookup!$BJ$9:$BJ$3000,MATCH($A864,Lookup!$A$9:$A$3000,0)),0)</f>
        <v>0</v>
      </c>
      <c r="J864" s="204">
        <f>IFERROR(INDEX(Lookup!$BI$9:$BI$3000,MATCH($A864,Lookup!$A$9:$A$3000,0)),0)</f>
        <v>0</v>
      </c>
      <c r="K864" s="204">
        <f>IFERROR(INDEX(Lookup!$BH$9:$BH$3000,MATCH($A864,Lookup!$A$9:$A$3000,0)),0)</f>
        <v>0</v>
      </c>
      <c r="L864" s="204">
        <f t="shared" si="38"/>
        <v>0</v>
      </c>
      <c r="O864" s="182">
        <f t="shared" si="37"/>
        <v>0</v>
      </c>
    </row>
    <row r="865" spans="1:15" hidden="1" x14ac:dyDescent="0.2">
      <c r="A865" s="182">
        <f>'13'!A111</f>
        <v>0</v>
      </c>
      <c r="C865" s="182" t="str">
        <f>IFERROR(LEFT(IFERROR(INDEX(Sheet5!$C$2:$C$1300,MATCH($A865,Sheet5!$A$2:$A$1300,0)),"-"),FIND(",",IFERROR(INDEX(Sheet5!$C$2:$C$1300,MATCH($A865,Sheet5!$A$2:$A$1300,0)),"-"),1)-1),IFERROR(INDEX(Sheet5!$C$2:$C$1300,MATCH($A865,Sheet5!$A$2:$A$1300,0)),"-"))</f>
        <v>-</v>
      </c>
      <c r="D865" s="204">
        <f>IFERROR(INDEX(Lookup!$BG$9:$BG$3000,MATCH($A865,Lookup!$A$9:$A$3000,0)),0)</f>
        <v>0</v>
      </c>
      <c r="E865" s="204">
        <f>IFERROR(INDEX(Lookup!$BF$9:$BF$3000,MATCH($A865,Lookup!$A$9:$A$3000,0)),0)</f>
        <v>0</v>
      </c>
      <c r="F865" s="204">
        <f>IFERROR(INDEX(Lookup!$BE$9:$BE$3000,MATCH($A865,Lookup!$A$9:$A$3000,0)),0)</f>
        <v>0</v>
      </c>
      <c r="G865" s="205"/>
      <c r="H865" s="205"/>
      <c r="I865" s="204">
        <f>IFERROR(INDEX(Lookup!$BJ$9:$BJ$3000,MATCH($A865,Lookup!$A$9:$A$3000,0)),0)</f>
        <v>0</v>
      </c>
      <c r="J865" s="204">
        <f>IFERROR(INDEX(Lookup!$BI$9:$BI$3000,MATCH($A865,Lookup!$A$9:$A$3000,0)),0)</f>
        <v>0</v>
      </c>
      <c r="K865" s="204">
        <f>IFERROR(INDEX(Lookup!$BH$9:$BH$3000,MATCH($A865,Lookup!$A$9:$A$3000,0)),0)</f>
        <v>0</v>
      </c>
      <c r="L865" s="204">
        <f t="shared" si="38"/>
        <v>0</v>
      </c>
      <c r="O865" s="182">
        <f t="shared" si="37"/>
        <v>0</v>
      </c>
    </row>
    <row r="866" spans="1:15" hidden="1" x14ac:dyDescent="0.2">
      <c r="A866" s="182">
        <f>'13'!A112</f>
        <v>0</v>
      </c>
      <c r="C866" s="182" t="str">
        <f>IFERROR(LEFT(IFERROR(INDEX(Sheet5!$C$2:$C$1300,MATCH($A866,Sheet5!$A$2:$A$1300,0)),"-"),FIND(",",IFERROR(INDEX(Sheet5!$C$2:$C$1300,MATCH($A866,Sheet5!$A$2:$A$1300,0)),"-"),1)-1),IFERROR(INDEX(Sheet5!$C$2:$C$1300,MATCH($A866,Sheet5!$A$2:$A$1300,0)),"-"))</f>
        <v>-</v>
      </c>
      <c r="D866" s="204">
        <f>IFERROR(INDEX(Lookup!$BG$9:$BG$3000,MATCH($A866,Lookup!$A$9:$A$3000,0)),0)</f>
        <v>0</v>
      </c>
      <c r="E866" s="204">
        <f>IFERROR(INDEX(Lookup!$BF$9:$BF$3000,MATCH($A866,Lookup!$A$9:$A$3000,0)),0)</f>
        <v>0</v>
      </c>
      <c r="F866" s="204">
        <f>IFERROR(INDEX(Lookup!$BE$9:$BE$3000,MATCH($A866,Lookup!$A$9:$A$3000,0)),0)</f>
        <v>0</v>
      </c>
      <c r="G866" s="205"/>
      <c r="H866" s="205"/>
      <c r="I866" s="204">
        <f>IFERROR(INDEX(Lookup!$BJ$9:$BJ$3000,MATCH($A866,Lookup!$A$9:$A$3000,0)),0)</f>
        <v>0</v>
      </c>
      <c r="J866" s="204">
        <f>IFERROR(INDEX(Lookup!$BI$9:$BI$3000,MATCH($A866,Lookup!$A$9:$A$3000,0)),0)</f>
        <v>0</v>
      </c>
      <c r="K866" s="204">
        <f>IFERROR(INDEX(Lookup!$BH$9:$BH$3000,MATCH($A866,Lookup!$A$9:$A$3000,0)),0)</f>
        <v>0</v>
      </c>
      <c r="L866" s="204">
        <f t="shared" si="38"/>
        <v>0</v>
      </c>
      <c r="O866" s="182">
        <f t="shared" si="37"/>
        <v>0</v>
      </c>
    </row>
    <row r="867" spans="1:15" hidden="1" x14ac:dyDescent="0.2">
      <c r="A867" s="182">
        <f>'13'!A113</f>
        <v>0</v>
      </c>
      <c r="C867" s="182" t="str">
        <f>IFERROR(LEFT(IFERROR(INDEX(Sheet5!$C$2:$C$1300,MATCH($A867,Sheet5!$A$2:$A$1300,0)),"-"),FIND(",",IFERROR(INDEX(Sheet5!$C$2:$C$1300,MATCH($A867,Sheet5!$A$2:$A$1300,0)),"-"),1)-1),IFERROR(INDEX(Sheet5!$C$2:$C$1300,MATCH($A867,Sheet5!$A$2:$A$1300,0)),"-"))</f>
        <v>-</v>
      </c>
      <c r="D867" s="204">
        <f>IFERROR(INDEX(Lookup!$BG$9:$BG$3000,MATCH($A867,Lookup!$A$9:$A$3000,0)),0)</f>
        <v>0</v>
      </c>
      <c r="E867" s="204">
        <f>IFERROR(INDEX(Lookup!$BF$9:$BF$3000,MATCH($A867,Lookup!$A$9:$A$3000,0)),0)</f>
        <v>0</v>
      </c>
      <c r="F867" s="204">
        <f>IFERROR(INDEX(Lookup!$BE$9:$BE$3000,MATCH($A867,Lookup!$A$9:$A$3000,0)),0)</f>
        <v>0</v>
      </c>
      <c r="G867" s="205"/>
      <c r="H867" s="205"/>
      <c r="I867" s="204">
        <f>IFERROR(INDEX(Lookup!$BJ$9:$BJ$3000,MATCH($A867,Lookup!$A$9:$A$3000,0)),0)</f>
        <v>0</v>
      </c>
      <c r="J867" s="204">
        <f>IFERROR(INDEX(Lookup!$BI$9:$BI$3000,MATCH($A867,Lookup!$A$9:$A$3000,0)),0)</f>
        <v>0</v>
      </c>
      <c r="K867" s="204">
        <f>IFERROR(INDEX(Lookup!$BH$9:$BH$3000,MATCH($A867,Lookup!$A$9:$A$3000,0)),0)</f>
        <v>0</v>
      </c>
      <c r="L867" s="204">
        <f t="shared" si="38"/>
        <v>0</v>
      </c>
      <c r="O867" s="182">
        <f t="shared" si="37"/>
        <v>0</v>
      </c>
    </row>
    <row r="868" spans="1:15" hidden="1" x14ac:dyDescent="0.2">
      <c r="A868" s="182">
        <f>'13'!A114</f>
        <v>0</v>
      </c>
      <c r="C868" s="182" t="str">
        <f>IFERROR(LEFT(IFERROR(INDEX(Sheet5!$C$2:$C$1300,MATCH($A868,Sheet5!$A$2:$A$1300,0)),"-"),FIND(",",IFERROR(INDEX(Sheet5!$C$2:$C$1300,MATCH($A868,Sheet5!$A$2:$A$1300,0)),"-"),1)-1),IFERROR(INDEX(Sheet5!$C$2:$C$1300,MATCH($A868,Sheet5!$A$2:$A$1300,0)),"-"))</f>
        <v>-</v>
      </c>
      <c r="D868" s="204">
        <f>IFERROR(INDEX(Lookup!$BG$9:$BG$3000,MATCH($A868,Lookup!$A$9:$A$3000,0)),0)</f>
        <v>0</v>
      </c>
      <c r="E868" s="204">
        <f>IFERROR(INDEX(Lookup!$BF$9:$BF$3000,MATCH($A868,Lookup!$A$9:$A$3000,0)),0)</f>
        <v>0</v>
      </c>
      <c r="F868" s="204">
        <f>IFERROR(INDEX(Lookup!$BE$9:$BE$3000,MATCH($A868,Lookup!$A$9:$A$3000,0)),0)</f>
        <v>0</v>
      </c>
      <c r="G868" s="205"/>
      <c r="H868" s="205"/>
      <c r="I868" s="204">
        <f>IFERROR(INDEX(Lookup!$BJ$9:$BJ$3000,MATCH($A868,Lookup!$A$9:$A$3000,0)),0)</f>
        <v>0</v>
      </c>
      <c r="J868" s="204">
        <f>IFERROR(INDEX(Lookup!$BI$9:$BI$3000,MATCH($A868,Lookup!$A$9:$A$3000,0)),0)</f>
        <v>0</v>
      </c>
      <c r="K868" s="204">
        <f>IFERROR(INDEX(Lookup!$BH$9:$BH$3000,MATCH($A868,Lookup!$A$9:$A$3000,0)),0)</f>
        <v>0</v>
      </c>
      <c r="L868" s="204">
        <f t="shared" si="38"/>
        <v>0</v>
      </c>
      <c r="O868" s="182">
        <f t="shared" si="37"/>
        <v>0</v>
      </c>
    </row>
    <row r="869" spans="1:15" hidden="1" x14ac:dyDescent="0.2">
      <c r="A869" s="182">
        <f>'13'!A115</f>
        <v>0</v>
      </c>
      <c r="C869" s="182" t="str">
        <f>IFERROR(LEFT(IFERROR(INDEX(Sheet5!$C$2:$C$1300,MATCH($A869,Sheet5!$A$2:$A$1300,0)),"-"),FIND(",",IFERROR(INDEX(Sheet5!$C$2:$C$1300,MATCH($A869,Sheet5!$A$2:$A$1300,0)),"-"),1)-1),IFERROR(INDEX(Sheet5!$C$2:$C$1300,MATCH($A869,Sheet5!$A$2:$A$1300,0)),"-"))</f>
        <v>-</v>
      </c>
      <c r="D869" s="204">
        <f>IFERROR(INDEX(Lookup!$BG$9:$BG$3000,MATCH($A869,Lookup!$A$9:$A$3000,0)),0)</f>
        <v>0</v>
      </c>
      <c r="E869" s="204">
        <f>IFERROR(INDEX(Lookup!$BF$9:$BF$3000,MATCH($A869,Lookup!$A$9:$A$3000,0)),0)</f>
        <v>0</v>
      </c>
      <c r="F869" s="204">
        <f>IFERROR(INDEX(Lookup!$BE$9:$BE$3000,MATCH($A869,Lookup!$A$9:$A$3000,0)),0)</f>
        <v>0</v>
      </c>
      <c r="G869" s="205"/>
      <c r="H869" s="205"/>
      <c r="I869" s="204">
        <f>IFERROR(INDEX(Lookup!$BJ$9:$BJ$3000,MATCH($A869,Lookup!$A$9:$A$3000,0)),0)</f>
        <v>0</v>
      </c>
      <c r="J869" s="204">
        <f>IFERROR(INDEX(Lookup!$BI$9:$BI$3000,MATCH($A869,Lookup!$A$9:$A$3000,0)),0)</f>
        <v>0</v>
      </c>
      <c r="K869" s="204">
        <f>IFERROR(INDEX(Lookup!$BH$9:$BH$3000,MATCH($A869,Lookup!$A$9:$A$3000,0)),0)</f>
        <v>0</v>
      </c>
      <c r="L869" s="204">
        <f t="shared" si="38"/>
        <v>0</v>
      </c>
      <c r="O869" s="182">
        <f t="shared" si="37"/>
        <v>0</v>
      </c>
    </row>
    <row r="870" spans="1:15" hidden="1" x14ac:dyDescent="0.2">
      <c r="A870" s="182">
        <f>'13'!A116</f>
        <v>0</v>
      </c>
      <c r="C870" s="182" t="str">
        <f>IFERROR(LEFT(IFERROR(INDEX(Sheet5!$C$2:$C$1300,MATCH($A870,Sheet5!$A$2:$A$1300,0)),"-"),FIND(",",IFERROR(INDEX(Sheet5!$C$2:$C$1300,MATCH($A870,Sheet5!$A$2:$A$1300,0)),"-"),1)-1),IFERROR(INDEX(Sheet5!$C$2:$C$1300,MATCH($A870,Sheet5!$A$2:$A$1300,0)),"-"))</f>
        <v>-</v>
      </c>
      <c r="D870" s="204">
        <f>IFERROR(INDEX(Lookup!$BG$9:$BG$3000,MATCH($A870,Lookup!$A$9:$A$3000,0)),0)</f>
        <v>0</v>
      </c>
      <c r="E870" s="204">
        <f>IFERROR(INDEX(Lookup!$BF$9:$BF$3000,MATCH($A870,Lookup!$A$9:$A$3000,0)),0)</f>
        <v>0</v>
      </c>
      <c r="F870" s="204">
        <f>IFERROR(INDEX(Lookup!$BE$9:$BE$3000,MATCH($A870,Lookup!$A$9:$A$3000,0)),0)</f>
        <v>0</v>
      </c>
      <c r="G870" s="205"/>
      <c r="H870" s="205"/>
      <c r="I870" s="204">
        <f>IFERROR(INDEX(Lookup!$BJ$9:$BJ$3000,MATCH($A870,Lookup!$A$9:$A$3000,0)),0)</f>
        <v>0</v>
      </c>
      <c r="J870" s="204">
        <f>IFERROR(INDEX(Lookup!$BI$9:$BI$3000,MATCH($A870,Lookup!$A$9:$A$3000,0)),0)</f>
        <v>0</v>
      </c>
      <c r="K870" s="204">
        <f>IFERROR(INDEX(Lookup!$BH$9:$BH$3000,MATCH($A870,Lookup!$A$9:$A$3000,0)),0)</f>
        <v>0</v>
      </c>
      <c r="L870" s="204">
        <f t="shared" si="38"/>
        <v>0</v>
      </c>
      <c r="O870" s="182">
        <f t="shared" si="37"/>
        <v>0</v>
      </c>
    </row>
    <row r="871" spans="1:15" hidden="1" x14ac:dyDescent="0.2">
      <c r="A871" s="182">
        <f>'13'!A117</f>
        <v>0</v>
      </c>
      <c r="C871" s="182" t="str">
        <f>IFERROR(LEFT(IFERROR(INDEX(Sheet5!$C$2:$C$1300,MATCH($A871,Sheet5!$A$2:$A$1300,0)),"-"),FIND(",",IFERROR(INDEX(Sheet5!$C$2:$C$1300,MATCH($A871,Sheet5!$A$2:$A$1300,0)),"-"),1)-1),IFERROR(INDEX(Sheet5!$C$2:$C$1300,MATCH($A871,Sheet5!$A$2:$A$1300,0)),"-"))</f>
        <v>-</v>
      </c>
      <c r="D871" s="204">
        <f>IFERROR(INDEX(Lookup!$BG$9:$BG$3000,MATCH($A871,Lookup!$A$9:$A$3000,0)),0)</f>
        <v>0</v>
      </c>
      <c r="E871" s="204">
        <f>IFERROR(INDEX(Lookup!$BF$9:$BF$3000,MATCH($A871,Lookup!$A$9:$A$3000,0)),0)</f>
        <v>0</v>
      </c>
      <c r="F871" s="204">
        <f>IFERROR(INDEX(Lookup!$BE$9:$BE$3000,MATCH($A871,Lookup!$A$9:$A$3000,0)),0)</f>
        <v>0</v>
      </c>
      <c r="G871" s="205"/>
      <c r="H871" s="205"/>
      <c r="I871" s="204">
        <f>IFERROR(INDEX(Lookup!$BJ$9:$BJ$3000,MATCH($A871,Lookup!$A$9:$A$3000,0)),0)</f>
        <v>0</v>
      </c>
      <c r="J871" s="204">
        <f>IFERROR(INDEX(Lookup!$BI$9:$BI$3000,MATCH($A871,Lookup!$A$9:$A$3000,0)),0)</f>
        <v>0</v>
      </c>
      <c r="K871" s="204">
        <f>IFERROR(INDEX(Lookup!$BH$9:$BH$3000,MATCH($A871,Lookup!$A$9:$A$3000,0)),0)</f>
        <v>0</v>
      </c>
      <c r="L871" s="204">
        <f t="shared" si="38"/>
        <v>0</v>
      </c>
      <c r="O871" s="182">
        <f t="shared" si="37"/>
        <v>0</v>
      </c>
    </row>
    <row r="872" spans="1:15" hidden="1" x14ac:dyDescent="0.2">
      <c r="A872" s="182">
        <f>'13'!A118</f>
        <v>0</v>
      </c>
      <c r="C872" s="182" t="str">
        <f>IFERROR(LEFT(IFERROR(INDEX(Sheet5!$C$2:$C$1300,MATCH($A872,Sheet5!$A$2:$A$1300,0)),"-"),FIND(",",IFERROR(INDEX(Sheet5!$C$2:$C$1300,MATCH($A872,Sheet5!$A$2:$A$1300,0)),"-"),1)-1),IFERROR(INDEX(Sheet5!$C$2:$C$1300,MATCH($A872,Sheet5!$A$2:$A$1300,0)),"-"))</f>
        <v>-</v>
      </c>
      <c r="D872" s="204">
        <f>IFERROR(INDEX(Lookup!$BG$9:$BG$3000,MATCH($A872,Lookup!$A$9:$A$3000,0)),0)</f>
        <v>0</v>
      </c>
      <c r="E872" s="204">
        <f>IFERROR(INDEX(Lookup!$BF$9:$BF$3000,MATCH($A872,Lookup!$A$9:$A$3000,0)),0)</f>
        <v>0</v>
      </c>
      <c r="F872" s="204">
        <f>IFERROR(INDEX(Lookup!$BE$9:$BE$3000,MATCH($A872,Lookup!$A$9:$A$3000,0)),0)</f>
        <v>0</v>
      </c>
      <c r="G872" s="205"/>
      <c r="H872" s="205"/>
      <c r="I872" s="204">
        <f>IFERROR(INDEX(Lookup!$BJ$9:$BJ$3000,MATCH($A872,Lookup!$A$9:$A$3000,0)),0)</f>
        <v>0</v>
      </c>
      <c r="J872" s="204">
        <f>IFERROR(INDEX(Lookup!$BI$9:$BI$3000,MATCH($A872,Lookup!$A$9:$A$3000,0)),0)</f>
        <v>0</v>
      </c>
      <c r="K872" s="204">
        <f>IFERROR(INDEX(Lookup!$BH$9:$BH$3000,MATCH($A872,Lookup!$A$9:$A$3000,0)),0)</f>
        <v>0</v>
      </c>
      <c r="L872" s="204">
        <f t="shared" si="38"/>
        <v>0</v>
      </c>
      <c r="O872" s="182">
        <f t="shared" si="37"/>
        <v>0</v>
      </c>
    </row>
    <row r="873" spans="1:15" hidden="1" x14ac:dyDescent="0.2">
      <c r="A873" s="182">
        <f>'13'!A119</f>
        <v>0</v>
      </c>
      <c r="C873" s="182" t="str">
        <f>IFERROR(LEFT(IFERROR(INDEX(Sheet5!$C$2:$C$1300,MATCH($A873,Sheet5!$A$2:$A$1300,0)),"-"),FIND(",",IFERROR(INDEX(Sheet5!$C$2:$C$1300,MATCH($A873,Sheet5!$A$2:$A$1300,0)),"-"),1)-1),IFERROR(INDEX(Sheet5!$C$2:$C$1300,MATCH($A873,Sheet5!$A$2:$A$1300,0)),"-"))</f>
        <v>-</v>
      </c>
      <c r="D873" s="204">
        <f>IFERROR(INDEX(Lookup!$BG$9:$BG$3000,MATCH($A873,Lookup!$A$9:$A$3000,0)),0)</f>
        <v>0</v>
      </c>
      <c r="E873" s="204">
        <f>IFERROR(INDEX(Lookup!$BF$9:$BF$3000,MATCH($A873,Lookup!$A$9:$A$3000,0)),0)</f>
        <v>0</v>
      </c>
      <c r="F873" s="204">
        <f>IFERROR(INDEX(Lookup!$BE$9:$BE$3000,MATCH($A873,Lookup!$A$9:$A$3000,0)),0)</f>
        <v>0</v>
      </c>
      <c r="G873" s="205"/>
      <c r="H873" s="205"/>
      <c r="I873" s="204">
        <f>IFERROR(INDEX(Lookup!$BJ$9:$BJ$3000,MATCH($A873,Lookup!$A$9:$A$3000,0)),0)</f>
        <v>0</v>
      </c>
      <c r="J873" s="204">
        <f>IFERROR(INDEX(Lookup!$BI$9:$BI$3000,MATCH($A873,Lookup!$A$9:$A$3000,0)),0)</f>
        <v>0</v>
      </c>
      <c r="K873" s="204">
        <f>IFERROR(INDEX(Lookup!$BH$9:$BH$3000,MATCH($A873,Lookup!$A$9:$A$3000,0)),0)</f>
        <v>0</v>
      </c>
      <c r="L873" s="204">
        <f t="shared" si="38"/>
        <v>0</v>
      </c>
      <c r="O873" s="182">
        <f t="shared" si="37"/>
        <v>0</v>
      </c>
    </row>
    <row r="874" spans="1:15" hidden="1" x14ac:dyDescent="0.2">
      <c r="A874" s="182">
        <f>'13'!A120</f>
        <v>0</v>
      </c>
      <c r="C874" s="182" t="str">
        <f>IFERROR(LEFT(IFERROR(INDEX(Sheet5!$C$2:$C$1300,MATCH($A874,Sheet5!$A$2:$A$1300,0)),"-"),FIND(",",IFERROR(INDEX(Sheet5!$C$2:$C$1300,MATCH($A874,Sheet5!$A$2:$A$1300,0)),"-"),1)-1),IFERROR(INDEX(Sheet5!$C$2:$C$1300,MATCH($A874,Sheet5!$A$2:$A$1300,0)),"-"))</f>
        <v>-</v>
      </c>
      <c r="D874" s="204">
        <f>IFERROR(INDEX(Lookup!$BG$9:$BG$3000,MATCH($A874,Lookup!$A$9:$A$3000,0)),0)</f>
        <v>0</v>
      </c>
      <c r="E874" s="204">
        <f>IFERROR(INDEX(Lookup!$BF$9:$BF$3000,MATCH($A874,Lookup!$A$9:$A$3000,0)),0)</f>
        <v>0</v>
      </c>
      <c r="F874" s="204">
        <f>IFERROR(INDEX(Lookup!$BE$9:$BE$3000,MATCH($A874,Lookup!$A$9:$A$3000,0)),0)</f>
        <v>0</v>
      </c>
      <c r="G874" s="205"/>
      <c r="H874" s="205"/>
      <c r="I874" s="204">
        <f>IFERROR(INDEX(Lookup!$BJ$9:$BJ$3000,MATCH($A874,Lookup!$A$9:$A$3000,0)),0)</f>
        <v>0</v>
      </c>
      <c r="J874" s="204">
        <f>IFERROR(INDEX(Lookup!$BI$9:$BI$3000,MATCH($A874,Lookup!$A$9:$A$3000,0)),0)</f>
        <v>0</v>
      </c>
      <c r="K874" s="204">
        <f>IFERROR(INDEX(Lookup!$BH$9:$BH$3000,MATCH($A874,Lookup!$A$9:$A$3000,0)),0)</f>
        <v>0</v>
      </c>
      <c r="L874" s="204">
        <f t="shared" si="38"/>
        <v>0</v>
      </c>
      <c r="O874" s="182">
        <f t="shared" si="37"/>
        <v>0</v>
      </c>
    </row>
    <row r="875" spans="1:15" hidden="1" x14ac:dyDescent="0.2">
      <c r="A875" s="182">
        <f>'13'!A121</f>
        <v>0</v>
      </c>
      <c r="C875" s="182" t="str">
        <f>IFERROR(LEFT(IFERROR(INDEX(Sheet5!$C$2:$C$1300,MATCH($A875,Sheet5!$A$2:$A$1300,0)),"-"),FIND(",",IFERROR(INDEX(Sheet5!$C$2:$C$1300,MATCH($A875,Sheet5!$A$2:$A$1300,0)),"-"),1)-1),IFERROR(INDEX(Sheet5!$C$2:$C$1300,MATCH($A875,Sheet5!$A$2:$A$1300,0)),"-"))</f>
        <v>-</v>
      </c>
      <c r="D875" s="204">
        <f>IFERROR(INDEX(Lookup!$BG$9:$BG$3000,MATCH($A875,Lookup!$A$9:$A$3000,0)),0)</f>
        <v>0</v>
      </c>
      <c r="E875" s="204">
        <f>IFERROR(INDEX(Lookup!$BF$9:$BF$3000,MATCH($A875,Lookup!$A$9:$A$3000,0)),0)</f>
        <v>0</v>
      </c>
      <c r="F875" s="204">
        <f>IFERROR(INDEX(Lookup!$BE$9:$BE$3000,MATCH($A875,Lookup!$A$9:$A$3000,0)),0)</f>
        <v>0</v>
      </c>
      <c r="G875" s="205"/>
      <c r="H875" s="205"/>
      <c r="I875" s="204">
        <f>IFERROR(INDEX(Lookup!$BJ$9:$BJ$3000,MATCH($A875,Lookup!$A$9:$A$3000,0)),0)</f>
        <v>0</v>
      </c>
      <c r="J875" s="204">
        <f>IFERROR(INDEX(Lookup!$BI$9:$BI$3000,MATCH($A875,Lookup!$A$9:$A$3000,0)),0)</f>
        <v>0</v>
      </c>
      <c r="K875" s="204">
        <f>IFERROR(INDEX(Lookup!$BH$9:$BH$3000,MATCH($A875,Lookup!$A$9:$A$3000,0)),0)</f>
        <v>0</v>
      </c>
      <c r="L875" s="204">
        <f t="shared" si="38"/>
        <v>0</v>
      </c>
      <c r="O875" s="182">
        <f t="shared" si="37"/>
        <v>0</v>
      </c>
    </row>
    <row r="876" spans="1:15" hidden="1" x14ac:dyDescent="0.2">
      <c r="A876" s="182">
        <f>'13'!A122</f>
        <v>0</v>
      </c>
      <c r="C876" s="182" t="str">
        <f>IFERROR(LEFT(IFERROR(INDEX(Sheet5!$C$2:$C$1300,MATCH($A876,Sheet5!$A$2:$A$1300,0)),"-"),FIND(",",IFERROR(INDEX(Sheet5!$C$2:$C$1300,MATCH($A876,Sheet5!$A$2:$A$1300,0)),"-"),1)-1),IFERROR(INDEX(Sheet5!$C$2:$C$1300,MATCH($A876,Sheet5!$A$2:$A$1300,0)),"-"))</f>
        <v>-</v>
      </c>
      <c r="D876" s="204">
        <f>IFERROR(INDEX(Lookup!$BG$9:$BG$3000,MATCH($A876,Lookup!$A$9:$A$3000,0)),0)</f>
        <v>0</v>
      </c>
      <c r="E876" s="204">
        <f>IFERROR(INDEX(Lookup!$BF$9:$BF$3000,MATCH($A876,Lookup!$A$9:$A$3000,0)),0)</f>
        <v>0</v>
      </c>
      <c r="F876" s="204">
        <f>IFERROR(INDEX(Lookup!$BE$9:$BE$3000,MATCH($A876,Lookup!$A$9:$A$3000,0)),0)</f>
        <v>0</v>
      </c>
      <c r="G876" s="205"/>
      <c r="H876" s="205"/>
      <c r="I876" s="204">
        <f>IFERROR(INDEX(Lookup!$BJ$9:$BJ$3000,MATCH($A876,Lookup!$A$9:$A$3000,0)),0)</f>
        <v>0</v>
      </c>
      <c r="J876" s="204">
        <f>IFERROR(INDEX(Lookup!$BI$9:$BI$3000,MATCH($A876,Lookup!$A$9:$A$3000,0)),0)</f>
        <v>0</v>
      </c>
      <c r="K876" s="204">
        <f>IFERROR(INDEX(Lookup!$BH$9:$BH$3000,MATCH($A876,Lookup!$A$9:$A$3000,0)),0)</f>
        <v>0</v>
      </c>
      <c r="L876" s="204">
        <f t="shared" si="38"/>
        <v>0</v>
      </c>
      <c r="O876" s="182">
        <f t="shared" si="37"/>
        <v>0</v>
      </c>
    </row>
    <row r="877" spans="1:15" hidden="1" x14ac:dyDescent="0.2">
      <c r="A877" s="182">
        <f>'13'!A123</f>
        <v>0</v>
      </c>
      <c r="C877" s="182" t="str">
        <f>IFERROR(LEFT(IFERROR(INDEX(Sheet5!$C$2:$C$1300,MATCH($A877,Sheet5!$A$2:$A$1300,0)),"-"),FIND(",",IFERROR(INDEX(Sheet5!$C$2:$C$1300,MATCH($A877,Sheet5!$A$2:$A$1300,0)),"-"),1)-1),IFERROR(INDEX(Sheet5!$C$2:$C$1300,MATCH($A877,Sheet5!$A$2:$A$1300,0)),"-"))</f>
        <v>-</v>
      </c>
      <c r="D877" s="204">
        <f>IFERROR(INDEX(Lookup!$BG$9:$BG$3000,MATCH($A877,Lookup!$A$9:$A$3000,0)),0)</f>
        <v>0</v>
      </c>
      <c r="E877" s="204">
        <f>IFERROR(INDEX(Lookup!$BF$9:$BF$3000,MATCH($A877,Lookup!$A$9:$A$3000,0)),0)</f>
        <v>0</v>
      </c>
      <c r="F877" s="204">
        <f>IFERROR(INDEX(Lookup!$BE$9:$BE$3000,MATCH($A877,Lookup!$A$9:$A$3000,0)),0)</f>
        <v>0</v>
      </c>
      <c r="G877" s="205"/>
      <c r="H877" s="205"/>
      <c r="I877" s="204">
        <f>IFERROR(INDEX(Lookup!$BJ$9:$BJ$3000,MATCH($A877,Lookup!$A$9:$A$3000,0)),0)</f>
        <v>0</v>
      </c>
      <c r="J877" s="204">
        <f>IFERROR(INDEX(Lookup!$BI$9:$BI$3000,MATCH($A877,Lookup!$A$9:$A$3000,0)),0)</f>
        <v>0</v>
      </c>
      <c r="K877" s="204">
        <f>IFERROR(INDEX(Lookup!$BH$9:$BH$3000,MATCH($A877,Lookup!$A$9:$A$3000,0)),0)</f>
        <v>0</v>
      </c>
      <c r="L877" s="204">
        <f t="shared" si="38"/>
        <v>0</v>
      </c>
      <c r="O877" s="182">
        <f t="shared" si="37"/>
        <v>0</v>
      </c>
    </row>
    <row r="878" spans="1:15" hidden="1" x14ac:dyDescent="0.2">
      <c r="A878" s="182">
        <f>'13'!A124</f>
        <v>0</v>
      </c>
      <c r="C878" s="182" t="str">
        <f>IFERROR(LEFT(IFERROR(INDEX(Sheet5!$C$2:$C$1300,MATCH($A878,Sheet5!$A$2:$A$1300,0)),"-"),FIND(",",IFERROR(INDEX(Sheet5!$C$2:$C$1300,MATCH($A878,Sheet5!$A$2:$A$1300,0)),"-"),1)-1),IFERROR(INDEX(Sheet5!$C$2:$C$1300,MATCH($A878,Sheet5!$A$2:$A$1300,0)),"-"))</f>
        <v>-</v>
      </c>
      <c r="D878" s="204">
        <f>IFERROR(INDEX(Lookup!$BG$9:$BG$3000,MATCH($A878,Lookup!$A$9:$A$3000,0)),0)</f>
        <v>0</v>
      </c>
      <c r="E878" s="204">
        <f>IFERROR(INDEX(Lookup!$BF$9:$BF$3000,MATCH($A878,Lookup!$A$9:$A$3000,0)),0)</f>
        <v>0</v>
      </c>
      <c r="F878" s="204">
        <f>IFERROR(INDEX(Lookup!$BE$9:$BE$3000,MATCH($A878,Lookup!$A$9:$A$3000,0)),0)</f>
        <v>0</v>
      </c>
      <c r="G878" s="205"/>
      <c r="H878" s="205"/>
      <c r="I878" s="204">
        <f>IFERROR(INDEX(Lookup!$BJ$9:$BJ$3000,MATCH($A878,Lookup!$A$9:$A$3000,0)),0)</f>
        <v>0</v>
      </c>
      <c r="J878" s="204">
        <f>IFERROR(INDEX(Lookup!$BI$9:$BI$3000,MATCH($A878,Lookup!$A$9:$A$3000,0)),0)</f>
        <v>0</v>
      </c>
      <c r="K878" s="204">
        <f>IFERROR(INDEX(Lookup!$BH$9:$BH$3000,MATCH($A878,Lookup!$A$9:$A$3000,0)),0)</f>
        <v>0</v>
      </c>
      <c r="L878" s="204">
        <f t="shared" si="38"/>
        <v>0</v>
      </c>
      <c r="O878" s="182">
        <f t="shared" si="37"/>
        <v>0</v>
      </c>
    </row>
    <row r="879" spans="1:15" hidden="1" x14ac:dyDescent="0.2">
      <c r="A879" s="182">
        <f>'13'!A125</f>
        <v>0</v>
      </c>
      <c r="C879" s="182" t="str">
        <f>IFERROR(LEFT(IFERROR(INDEX(Sheet5!$C$2:$C$1300,MATCH($A879,Sheet5!$A$2:$A$1300,0)),"-"),FIND(",",IFERROR(INDEX(Sheet5!$C$2:$C$1300,MATCH($A879,Sheet5!$A$2:$A$1300,0)),"-"),1)-1),IFERROR(INDEX(Sheet5!$C$2:$C$1300,MATCH($A879,Sheet5!$A$2:$A$1300,0)),"-"))</f>
        <v>-</v>
      </c>
      <c r="D879" s="204">
        <f>IFERROR(INDEX(Lookup!$BG$9:$BG$3000,MATCH($A879,Lookup!$A$9:$A$3000,0)),0)</f>
        <v>0</v>
      </c>
      <c r="E879" s="204">
        <f>IFERROR(INDEX(Lookup!$BF$9:$BF$3000,MATCH($A879,Lookup!$A$9:$A$3000,0)),0)</f>
        <v>0</v>
      </c>
      <c r="F879" s="204">
        <f>IFERROR(INDEX(Lookup!$BE$9:$BE$3000,MATCH($A879,Lookup!$A$9:$A$3000,0)),0)</f>
        <v>0</v>
      </c>
      <c r="G879" s="205"/>
      <c r="H879" s="205"/>
      <c r="I879" s="204">
        <f>IFERROR(INDEX(Lookup!$BJ$9:$BJ$3000,MATCH($A879,Lookup!$A$9:$A$3000,0)),0)</f>
        <v>0</v>
      </c>
      <c r="J879" s="204">
        <f>IFERROR(INDEX(Lookup!$BI$9:$BI$3000,MATCH($A879,Lookup!$A$9:$A$3000,0)),0)</f>
        <v>0</v>
      </c>
      <c r="K879" s="204">
        <f>IFERROR(INDEX(Lookup!$BH$9:$BH$3000,MATCH($A879,Lookup!$A$9:$A$3000,0)),0)</f>
        <v>0</v>
      </c>
      <c r="L879" s="204">
        <f t="shared" si="38"/>
        <v>0</v>
      </c>
      <c r="O879" s="182">
        <f t="shared" si="37"/>
        <v>0</v>
      </c>
    </row>
    <row r="880" spans="1:15" hidden="1" x14ac:dyDescent="0.2">
      <c r="A880" s="182">
        <f>'13'!A126</f>
        <v>0</v>
      </c>
      <c r="C880" s="182" t="str">
        <f>IFERROR(LEFT(IFERROR(INDEX(Sheet5!$C$2:$C$1300,MATCH($A880,Sheet5!$A$2:$A$1300,0)),"-"),FIND(",",IFERROR(INDEX(Sheet5!$C$2:$C$1300,MATCH($A880,Sheet5!$A$2:$A$1300,0)),"-"),1)-1),IFERROR(INDEX(Sheet5!$C$2:$C$1300,MATCH($A880,Sheet5!$A$2:$A$1300,0)),"-"))</f>
        <v>-</v>
      </c>
      <c r="D880" s="204">
        <f>IFERROR(INDEX(Lookup!$BG$9:$BG$3000,MATCH($A880,Lookup!$A$9:$A$3000,0)),0)</f>
        <v>0</v>
      </c>
      <c r="E880" s="204">
        <f>IFERROR(INDEX(Lookup!$BF$9:$BF$3000,MATCH($A880,Lookup!$A$9:$A$3000,0)),0)</f>
        <v>0</v>
      </c>
      <c r="F880" s="204">
        <f>IFERROR(INDEX(Lookup!$BE$9:$BE$3000,MATCH($A880,Lookup!$A$9:$A$3000,0)),0)</f>
        <v>0</v>
      </c>
      <c r="G880" s="205"/>
      <c r="H880" s="205"/>
      <c r="I880" s="204">
        <f>IFERROR(INDEX(Lookup!$BJ$9:$BJ$3000,MATCH($A880,Lookup!$A$9:$A$3000,0)),0)</f>
        <v>0</v>
      </c>
      <c r="J880" s="204">
        <f>IFERROR(INDEX(Lookup!$BI$9:$BI$3000,MATCH($A880,Lookup!$A$9:$A$3000,0)),0)</f>
        <v>0</v>
      </c>
      <c r="K880" s="204">
        <f>IFERROR(INDEX(Lookup!$BH$9:$BH$3000,MATCH($A880,Lookup!$A$9:$A$3000,0)),0)</f>
        <v>0</v>
      </c>
      <c r="L880" s="204">
        <f t="shared" si="38"/>
        <v>0</v>
      </c>
      <c r="O880" s="182">
        <f t="shared" si="37"/>
        <v>0</v>
      </c>
    </row>
    <row r="881" spans="1:15" hidden="1" x14ac:dyDescent="0.2">
      <c r="A881" s="182">
        <f>'13'!A127</f>
        <v>0</v>
      </c>
      <c r="C881" s="182" t="str">
        <f>IFERROR(LEFT(IFERROR(INDEX(Sheet5!$C$2:$C$1300,MATCH($A881,Sheet5!$A$2:$A$1300,0)),"-"),FIND(",",IFERROR(INDEX(Sheet5!$C$2:$C$1300,MATCH($A881,Sheet5!$A$2:$A$1300,0)),"-"),1)-1),IFERROR(INDEX(Sheet5!$C$2:$C$1300,MATCH($A881,Sheet5!$A$2:$A$1300,0)),"-"))</f>
        <v>-</v>
      </c>
      <c r="D881" s="204">
        <f>IFERROR(INDEX(Lookup!$BG$9:$BG$3000,MATCH($A881,Lookup!$A$9:$A$3000,0)),0)</f>
        <v>0</v>
      </c>
      <c r="E881" s="204">
        <f>IFERROR(INDEX(Lookup!$BF$9:$BF$3000,MATCH($A881,Lookup!$A$9:$A$3000,0)),0)</f>
        <v>0</v>
      </c>
      <c r="F881" s="204">
        <f>IFERROR(INDEX(Lookup!$BE$9:$BE$3000,MATCH($A881,Lookup!$A$9:$A$3000,0)),0)</f>
        <v>0</v>
      </c>
      <c r="G881" s="205"/>
      <c r="H881" s="205"/>
      <c r="I881" s="204">
        <f>IFERROR(INDEX(Lookup!$BJ$9:$BJ$3000,MATCH($A881,Lookup!$A$9:$A$3000,0)),0)</f>
        <v>0</v>
      </c>
      <c r="J881" s="204">
        <f>IFERROR(INDEX(Lookup!$BI$9:$BI$3000,MATCH($A881,Lookup!$A$9:$A$3000,0)),0)</f>
        <v>0</v>
      </c>
      <c r="K881" s="204">
        <f>IFERROR(INDEX(Lookup!$BH$9:$BH$3000,MATCH($A881,Lookup!$A$9:$A$3000,0)),0)</f>
        <v>0</v>
      </c>
      <c r="L881" s="204">
        <f t="shared" si="38"/>
        <v>0</v>
      </c>
      <c r="O881" s="182">
        <f t="shared" si="37"/>
        <v>0</v>
      </c>
    </row>
    <row r="882" spans="1:15" hidden="1" x14ac:dyDescent="0.2">
      <c r="A882" s="182">
        <f>'13'!A128</f>
        <v>0</v>
      </c>
      <c r="C882" s="182" t="str">
        <f>IFERROR(LEFT(IFERROR(INDEX(Sheet5!$C$2:$C$1300,MATCH($A882,Sheet5!$A$2:$A$1300,0)),"-"),FIND(",",IFERROR(INDEX(Sheet5!$C$2:$C$1300,MATCH($A882,Sheet5!$A$2:$A$1300,0)),"-"),1)-1),IFERROR(INDEX(Sheet5!$C$2:$C$1300,MATCH($A882,Sheet5!$A$2:$A$1300,0)),"-"))</f>
        <v>-</v>
      </c>
      <c r="D882" s="204">
        <f>IFERROR(INDEX(Lookup!$BG$9:$BG$3000,MATCH($A882,Lookup!$A$9:$A$3000,0)),0)</f>
        <v>0</v>
      </c>
      <c r="E882" s="204">
        <f>IFERROR(INDEX(Lookup!$BF$9:$BF$3000,MATCH($A882,Lookup!$A$9:$A$3000,0)),0)</f>
        <v>0</v>
      </c>
      <c r="F882" s="204">
        <f>IFERROR(INDEX(Lookup!$BE$9:$BE$3000,MATCH($A882,Lookup!$A$9:$A$3000,0)),0)</f>
        <v>0</v>
      </c>
      <c r="G882" s="205"/>
      <c r="H882" s="205"/>
      <c r="I882" s="204">
        <f>IFERROR(INDEX(Lookup!$BJ$9:$BJ$3000,MATCH($A882,Lookup!$A$9:$A$3000,0)),0)</f>
        <v>0</v>
      </c>
      <c r="J882" s="204">
        <f>IFERROR(INDEX(Lookup!$BI$9:$BI$3000,MATCH($A882,Lookup!$A$9:$A$3000,0)),0)</f>
        <v>0</v>
      </c>
      <c r="K882" s="204">
        <f>IFERROR(INDEX(Lookup!$BH$9:$BH$3000,MATCH($A882,Lookup!$A$9:$A$3000,0)),0)</f>
        <v>0</v>
      </c>
      <c r="L882" s="204">
        <f t="shared" si="38"/>
        <v>0</v>
      </c>
      <c r="O882" s="182">
        <f t="shared" si="37"/>
        <v>0</v>
      </c>
    </row>
    <row r="883" spans="1:15" hidden="1" x14ac:dyDescent="0.2">
      <c r="A883" s="182">
        <f>'13'!A129</f>
        <v>0</v>
      </c>
      <c r="C883" s="182" t="str">
        <f>IFERROR(LEFT(IFERROR(INDEX(Sheet5!$C$2:$C$1300,MATCH($A883,Sheet5!$A$2:$A$1300,0)),"-"),FIND(",",IFERROR(INDEX(Sheet5!$C$2:$C$1300,MATCH($A883,Sheet5!$A$2:$A$1300,0)),"-"),1)-1),IFERROR(INDEX(Sheet5!$C$2:$C$1300,MATCH($A883,Sheet5!$A$2:$A$1300,0)),"-"))</f>
        <v>-</v>
      </c>
      <c r="D883" s="204">
        <f>IFERROR(INDEX(Lookup!$BG$9:$BG$3000,MATCH($A883,Lookup!$A$9:$A$3000,0)),0)</f>
        <v>0</v>
      </c>
      <c r="E883" s="204">
        <f>IFERROR(INDEX(Lookup!$BF$9:$BF$3000,MATCH($A883,Lookup!$A$9:$A$3000,0)),0)</f>
        <v>0</v>
      </c>
      <c r="F883" s="204">
        <f>IFERROR(INDEX(Lookup!$BE$9:$BE$3000,MATCH($A883,Lookup!$A$9:$A$3000,0)),0)</f>
        <v>0</v>
      </c>
      <c r="G883" s="205"/>
      <c r="H883" s="205"/>
      <c r="I883" s="204">
        <f>IFERROR(INDEX(Lookup!$BJ$9:$BJ$3000,MATCH($A883,Lookup!$A$9:$A$3000,0)),0)</f>
        <v>0</v>
      </c>
      <c r="J883" s="204">
        <f>IFERROR(INDEX(Lookup!$BI$9:$BI$3000,MATCH($A883,Lookup!$A$9:$A$3000,0)),0)</f>
        <v>0</v>
      </c>
      <c r="K883" s="204">
        <f>IFERROR(INDEX(Lookup!$BH$9:$BH$3000,MATCH($A883,Lookup!$A$9:$A$3000,0)),0)</f>
        <v>0</v>
      </c>
      <c r="L883" s="204">
        <f t="shared" si="38"/>
        <v>0</v>
      </c>
      <c r="O883" s="182">
        <f t="shared" si="37"/>
        <v>0</v>
      </c>
    </row>
    <row r="884" spans="1:15" hidden="1" x14ac:dyDescent="0.2">
      <c r="A884" s="182">
        <f>'13'!A130</f>
        <v>0</v>
      </c>
      <c r="C884" s="182" t="str">
        <f>IFERROR(LEFT(IFERROR(INDEX(Sheet5!$C$2:$C$1300,MATCH($A884,Sheet5!$A$2:$A$1300,0)),"-"),FIND(",",IFERROR(INDEX(Sheet5!$C$2:$C$1300,MATCH($A884,Sheet5!$A$2:$A$1300,0)),"-"),1)-1),IFERROR(INDEX(Sheet5!$C$2:$C$1300,MATCH($A884,Sheet5!$A$2:$A$1300,0)),"-"))</f>
        <v>-</v>
      </c>
      <c r="D884" s="204">
        <f>IFERROR(INDEX(Lookup!$BG$9:$BG$3000,MATCH($A884,Lookup!$A$9:$A$3000,0)),0)</f>
        <v>0</v>
      </c>
      <c r="E884" s="204">
        <f>IFERROR(INDEX(Lookup!$BF$9:$BF$3000,MATCH($A884,Lookup!$A$9:$A$3000,0)),0)</f>
        <v>0</v>
      </c>
      <c r="F884" s="204">
        <f>IFERROR(INDEX(Lookup!$BE$9:$BE$3000,MATCH($A884,Lookup!$A$9:$A$3000,0)),0)</f>
        <v>0</v>
      </c>
      <c r="G884" s="205"/>
      <c r="H884" s="205"/>
      <c r="I884" s="204">
        <f>IFERROR(INDEX(Lookup!$BJ$9:$BJ$3000,MATCH($A884,Lookup!$A$9:$A$3000,0)),0)</f>
        <v>0</v>
      </c>
      <c r="J884" s="204">
        <f>IFERROR(INDEX(Lookup!$BI$9:$BI$3000,MATCH($A884,Lookup!$A$9:$A$3000,0)),0)</f>
        <v>0</v>
      </c>
      <c r="K884" s="204">
        <f>IFERROR(INDEX(Lookup!$BH$9:$BH$3000,MATCH($A884,Lookup!$A$9:$A$3000,0)),0)</f>
        <v>0</v>
      </c>
      <c r="L884" s="204">
        <f t="shared" si="38"/>
        <v>0</v>
      </c>
      <c r="O884" s="182">
        <f t="shared" ref="O884:O947" si="39">+IF(A884&gt;0,1,0)</f>
        <v>0</v>
      </c>
    </row>
    <row r="885" spans="1:15" hidden="1" x14ac:dyDescent="0.2">
      <c r="A885" s="182">
        <f>'13'!A131</f>
        <v>0</v>
      </c>
      <c r="C885" s="182" t="str">
        <f>IFERROR(LEFT(IFERROR(INDEX(Sheet5!$C$2:$C$1300,MATCH($A885,Sheet5!$A$2:$A$1300,0)),"-"),FIND(",",IFERROR(INDEX(Sheet5!$C$2:$C$1300,MATCH($A885,Sheet5!$A$2:$A$1300,0)),"-"),1)-1),IFERROR(INDEX(Sheet5!$C$2:$C$1300,MATCH($A885,Sheet5!$A$2:$A$1300,0)),"-"))</f>
        <v>-</v>
      </c>
      <c r="D885" s="204">
        <f>IFERROR(INDEX(Lookup!$BG$9:$BG$3000,MATCH($A885,Lookup!$A$9:$A$3000,0)),0)</f>
        <v>0</v>
      </c>
      <c r="E885" s="204">
        <f>IFERROR(INDEX(Lookup!$BF$9:$BF$3000,MATCH($A885,Lookup!$A$9:$A$3000,0)),0)</f>
        <v>0</v>
      </c>
      <c r="F885" s="204">
        <f>IFERROR(INDEX(Lookup!$BE$9:$BE$3000,MATCH($A885,Lookup!$A$9:$A$3000,0)),0)</f>
        <v>0</v>
      </c>
      <c r="G885" s="205"/>
      <c r="H885" s="205"/>
      <c r="I885" s="204">
        <f>IFERROR(INDEX(Lookup!$BJ$9:$BJ$3000,MATCH($A885,Lookup!$A$9:$A$3000,0)),0)</f>
        <v>0</v>
      </c>
      <c r="J885" s="204">
        <f>IFERROR(INDEX(Lookup!$BI$9:$BI$3000,MATCH($A885,Lookup!$A$9:$A$3000,0)),0)</f>
        <v>0</v>
      </c>
      <c r="K885" s="204">
        <f>IFERROR(INDEX(Lookup!$BH$9:$BH$3000,MATCH($A885,Lookup!$A$9:$A$3000,0)),0)</f>
        <v>0</v>
      </c>
      <c r="L885" s="204">
        <f t="shared" ref="L885:L948" si="40">K885-J885</f>
        <v>0</v>
      </c>
      <c r="O885" s="182">
        <f t="shared" si="39"/>
        <v>0</v>
      </c>
    </row>
    <row r="886" spans="1:15" hidden="1" x14ac:dyDescent="0.2">
      <c r="A886" s="182">
        <f>'13'!A132</f>
        <v>0</v>
      </c>
      <c r="C886" s="182" t="str">
        <f>IFERROR(LEFT(IFERROR(INDEX(Sheet5!$C$2:$C$1300,MATCH($A886,Sheet5!$A$2:$A$1300,0)),"-"),FIND(",",IFERROR(INDEX(Sheet5!$C$2:$C$1300,MATCH($A886,Sheet5!$A$2:$A$1300,0)),"-"),1)-1),IFERROR(INDEX(Sheet5!$C$2:$C$1300,MATCH($A886,Sheet5!$A$2:$A$1300,0)),"-"))</f>
        <v>-</v>
      </c>
      <c r="D886" s="204">
        <f>IFERROR(INDEX(Lookup!$BG$9:$BG$3000,MATCH($A886,Lookup!$A$9:$A$3000,0)),0)</f>
        <v>0</v>
      </c>
      <c r="E886" s="204">
        <f>IFERROR(INDEX(Lookup!$BF$9:$BF$3000,MATCH($A886,Lookup!$A$9:$A$3000,0)),0)</f>
        <v>0</v>
      </c>
      <c r="F886" s="204">
        <f>IFERROR(INDEX(Lookup!$BE$9:$BE$3000,MATCH($A886,Lookup!$A$9:$A$3000,0)),0)</f>
        <v>0</v>
      </c>
      <c r="G886" s="205"/>
      <c r="H886" s="205"/>
      <c r="I886" s="204">
        <f>IFERROR(INDEX(Lookup!$BJ$9:$BJ$3000,MATCH($A886,Lookup!$A$9:$A$3000,0)),0)</f>
        <v>0</v>
      </c>
      <c r="J886" s="204">
        <f>IFERROR(INDEX(Lookup!$BI$9:$BI$3000,MATCH($A886,Lookup!$A$9:$A$3000,0)),0)</f>
        <v>0</v>
      </c>
      <c r="K886" s="204">
        <f>IFERROR(INDEX(Lookup!$BH$9:$BH$3000,MATCH($A886,Lookup!$A$9:$A$3000,0)),0)</f>
        <v>0</v>
      </c>
      <c r="L886" s="204">
        <f t="shared" si="40"/>
        <v>0</v>
      </c>
      <c r="O886" s="182">
        <f t="shared" si="39"/>
        <v>0</v>
      </c>
    </row>
    <row r="887" spans="1:15" hidden="1" x14ac:dyDescent="0.2">
      <c r="A887" s="182">
        <f>'13'!A133</f>
        <v>0</v>
      </c>
      <c r="C887" s="182" t="str">
        <f>IFERROR(LEFT(IFERROR(INDEX(Sheet5!$C$2:$C$1300,MATCH($A887,Sheet5!$A$2:$A$1300,0)),"-"),FIND(",",IFERROR(INDEX(Sheet5!$C$2:$C$1300,MATCH($A887,Sheet5!$A$2:$A$1300,0)),"-"),1)-1),IFERROR(INDEX(Sheet5!$C$2:$C$1300,MATCH($A887,Sheet5!$A$2:$A$1300,0)),"-"))</f>
        <v>-</v>
      </c>
      <c r="D887" s="204">
        <f>IFERROR(INDEX(Lookup!$BG$9:$BG$3000,MATCH($A887,Lookup!$A$9:$A$3000,0)),0)</f>
        <v>0</v>
      </c>
      <c r="E887" s="204">
        <f>IFERROR(INDEX(Lookup!$BF$9:$BF$3000,MATCH($A887,Lookup!$A$9:$A$3000,0)),0)</f>
        <v>0</v>
      </c>
      <c r="F887" s="204">
        <f>IFERROR(INDEX(Lookup!$BE$9:$BE$3000,MATCH($A887,Lookup!$A$9:$A$3000,0)),0)</f>
        <v>0</v>
      </c>
      <c r="G887" s="205"/>
      <c r="H887" s="205"/>
      <c r="I887" s="204">
        <f>IFERROR(INDEX(Lookup!$BJ$9:$BJ$3000,MATCH($A887,Lookup!$A$9:$A$3000,0)),0)</f>
        <v>0</v>
      </c>
      <c r="J887" s="204">
        <f>IFERROR(INDEX(Lookup!$BI$9:$BI$3000,MATCH($A887,Lookup!$A$9:$A$3000,0)),0)</f>
        <v>0</v>
      </c>
      <c r="K887" s="204">
        <f>IFERROR(INDEX(Lookup!$BH$9:$BH$3000,MATCH($A887,Lookup!$A$9:$A$3000,0)),0)</f>
        <v>0</v>
      </c>
      <c r="L887" s="204">
        <f t="shared" si="40"/>
        <v>0</v>
      </c>
      <c r="O887" s="182">
        <f t="shared" si="39"/>
        <v>0</v>
      </c>
    </row>
    <row r="888" spans="1:15" hidden="1" x14ac:dyDescent="0.2">
      <c r="A888" s="182">
        <f>'13'!A134</f>
        <v>0</v>
      </c>
      <c r="C888" s="182" t="str">
        <f>IFERROR(LEFT(IFERROR(INDEX(Sheet5!$C$2:$C$1300,MATCH($A888,Sheet5!$A$2:$A$1300,0)),"-"),FIND(",",IFERROR(INDEX(Sheet5!$C$2:$C$1300,MATCH($A888,Sheet5!$A$2:$A$1300,0)),"-"),1)-1),IFERROR(INDEX(Sheet5!$C$2:$C$1300,MATCH($A888,Sheet5!$A$2:$A$1300,0)),"-"))</f>
        <v>-</v>
      </c>
      <c r="D888" s="204">
        <f>IFERROR(INDEX(Lookup!$BG$9:$BG$3000,MATCH($A888,Lookup!$A$9:$A$3000,0)),0)</f>
        <v>0</v>
      </c>
      <c r="E888" s="204">
        <f>IFERROR(INDEX(Lookup!$BF$9:$BF$3000,MATCH($A888,Lookup!$A$9:$A$3000,0)),0)</f>
        <v>0</v>
      </c>
      <c r="F888" s="204">
        <f>IFERROR(INDEX(Lookup!$BE$9:$BE$3000,MATCH($A888,Lookup!$A$9:$A$3000,0)),0)</f>
        <v>0</v>
      </c>
      <c r="G888" s="205"/>
      <c r="H888" s="205"/>
      <c r="I888" s="204">
        <f>IFERROR(INDEX(Lookup!$BJ$9:$BJ$3000,MATCH($A888,Lookup!$A$9:$A$3000,0)),0)</f>
        <v>0</v>
      </c>
      <c r="J888" s="204">
        <f>IFERROR(INDEX(Lookup!$BI$9:$BI$3000,MATCH($A888,Lookup!$A$9:$A$3000,0)),0)</f>
        <v>0</v>
      </c>
      <c r="K888" s="204">
        <f>IFERROR(INDEX(Lookup!$BH$9:$BH$3000,MATCH($A888,Lookup!$A$9:$A$3000,0)),0)</f>
        <v>0</v>
      </c>
      <c r="L888" s="204">
        <f t="shared" si="40"/>
        <v>0</v>
      </c>
      <c r="O888" s="182">
        <f t="shared" si="39"/>
        <v>0</v>
      </c>
    </row>
    <row r="889" spans="1:15" hidden="1" x14ac:dyDescent="0.2">
      <c r="A889" s="182">
        <f>'13'!A135</f>
        <v>0</v>
      </c>
      <c r="C889" s="182" t="str">
        <f>IFERROR(LEFT(IFERROR(INDEX(Sheet5!$C$2:$C$1300,MATCH($A889,Sheet5!$A$2:$A$1300,0)),"-"),FIND(",",IFERROR(INDEX(Sheet5!$C$2:$C$1300,MATCH($A889,Sheet5!$A$2:$A$1300,0)),"-"),1)-1),IFERROR(INDEX(Sheet5!$C$2:$C$1300,MATCH($A889,Sheet5!$A$2:$A$1300,0)),"-"))</f>
        <v>-</v>
      </c>
      <c r="D889" s="204">
        <f>IFERROR(INDEX(Lookup!$BG$9:$BG$3000,MATCH($A889,Lookup!$A$9:$A$3000,0)),0)</f>
        <v>0</v>
      </c>
      <c r="E889" s="204">
        <f>IFERROR(INDEX(Lookup!$BF$9:$BF$3000,MATCH($A889,Lookup!$A$9:$A$3000,0)),0)</f>
        <v>0</v>
      </c>
      <c r="F889" s="204">
        <f>IFERROR(INDEX(Lookup!$BE$9:$BE$3000,MATCH($A889,Lookup!$A$9:$A$3000,0)),0)</f>
        <v>0</v>
      </c>
      <c r="G889" s="205"/>
      <c r="H889" s="205"/>
      <c r="I889" s="204">
        <f>IFERROR(INDEX(Lookup!$BJ$9:$BJ$3000,MATCH($A889,Lookup!$A$9:$A$3000,0)),0)</f>
        <v>0</v>
      </c>
      <c r="J889" s="204">
        <f>IFERROR(INDEX(Lookup!$BI$9:$BI$3000,MATCH($A889,Lookup!$A$9:$A$3000,0)),0)</f>
        <v>0</v>
      </c>
      <c r="K889" s="204">
        <f>IFERROR(INDEX(Lookup!$BH$9:$BH$3000,MATCH($A889,Lookup!$A$9:$A$3000,0)),0)</f>
        <v>0</v>
      </c>
      <c r="L889" s="204">
        <f t="shared" si="40"/>
        <v>0</v>
      </c>
      <c r="O889" s="182">
        <f t="shared" si="39"/>
        <v>0</v>
      </c>
    </row>
    <row r="890" spans="1:15" hidden="1" x14ac:dyDescent="0.2">
      <c r="A890" s="182">
        <f>'13'!A136</f>
        <v>0</v>
      </c>
      <c r="C890" s="182" t="str">
        <f>IFERROR(LEFT(IFERROR(INDEX(Sheet5!$C$2:$C$1300,MATCH($A890,Sheet5!$A$2:$A$1300,0)),"-"),FIND(",",IFERROR(INDEX(Sheet5!$C$2:$C$1300,MATCH($A890,Sheet5!$A$2:$A$1300,0)),"-"),1)-1),IFERROR(INDEX(Sheet5!$C$2:$C$1300,MATCH($A890,Sheet5!$A$2:$A$1300,0)),"-"))</f>
        <v>-</v>
      </c>
      <c r="D890" s="204">
        <f>IFERROR(INDEX(Lookup!$BG$9:$BG$3000,MATCH($A890,Lookup!$A$9:$A$3000,0)),0)</f>
        <v>0</v>
      </c>
      <c r="E890" s="204">
        <f>IFERROR(INDEX(Lookup!$BF$9:$BF$3000,MATCH($A890,Lookup!$A$9:$A$3000,0)),0)</f>
        <v>0</v>
      </c>
      <c r="F890" s="204">
        <f>IFERROR(INDEX(Lookup!$BE$9:$BE$3000,MATCH($A890,Lookup!$A$9:$A$3000,0)),0)</f>
        <v>0</v>
      </c>
      <c r="G890" s="205"/>
      <c r="H890" s="205"/>
      <c r="I890" s="204">
        <f>IFERROR(INDEX(Lookup!$BJ$9:$BJ$3000,MATCH($A890,Lookup!$A$9:$A$3000,0)),0)</f>
        <v>0</v>
      </c>
      <c r="J890" s="204">
        <f>IFERROR(INDEX(Lookup!$BI$9:$BI$3000,MATCH($A890,Lookup!$A$9:$A$3000,0)),0)</f>
        <v>0</v>
      </c>
      <c r="K890" s="204">
        <f>IFERROR(INDEX(Lookup!$BH$9:$BH$3000,MATCH($A890,Lookup!$A$9:$A$3000,0)),0)</f>
        <v>0</v>
      </c>
      <c r="L890" s="204">
        <f t="shared" si="40"/>
        <v>0</v>
      </c>
      <c r="O890" s="182">
        <f t="shared" si="39"/>
        <v>0</v>
      </c>
    </row>
    <row r="891" spans="1:15" hidden="1" x14ac:dyDescent="0.2">
      <c r="A891" s="182">
        <f>'13'!A137</f>
        <v>0</v>
      </c>
      <c r="C891" s="182" t="str">
        <f>IFERROR(LEFT(IFERROR(INDEX(Sheet5!$C$2:$C$1300,MATCH($A891,Sheet5!$A$2:$A$1300,0)),"-"),FIND(",",IFERROR(INDEX(Sheet5!$C$2:$C$1300,MATCH($A891,Sheet5!$A$2:$A$1300,0)),"-"),1)-1),IFERROR(INDEX(Sheet5!$C$2:$C$1300,MATCH($A891,Sheet5!$A$2:$A$1300,0)),"-"))</f>
        <v>-</v>
      </c>
      <c r="D891" s="204">
        <f>IFERROR(INDEX(Lookup!$BG$9:$BG$3000,MATCH($A891,Lookup!$A$9:$A$3000,0)),0)</f>
        <v>0</v>
      </c>
      <c r="E891" s="204">
        <f>IFERROR(INDEX(Lookup!$BF$9:$BF$3000,MATCH($A891,Lookup!$A$9:$A$3000,0)),0)</f>
        <v>0</v>
      </c>
      <c r="F891" s="204">
        <f>IFERROR(INDEX(Lookup!$BE$9:$BE$3000,MATCH($A891,Lookup!$A$9:$A$3000,0)),0)</f>
        <v>0</v>
      </c>
      <c r="G891" s="205"/>
      <c r="H891" s="205"/>
      <c r="I891" s="204">
        <f>IFERROR(INDEX(Lookup!$BJ$9:$BJ$3000,MATCH($A891,Lookup!$A$9:$A$3000,0)),0)</f>
        <v>0</v>
      </c>
      <c r="J891" s="204">
        <f>IFERROR(INDEX(Lookup!$BI$9:$BI$3000,MATCH($A891,Lookup!$A$9:$A$3000,0)),0)</f>
        <v>0</v>
      </c>
      <c r="K891" s="204">
        <f>IFERROR(INDEX(Lookup!$BH$9:$BH$3000,MATCH($A891,Lookup!$A$9:$A$3000,0)),0)</f>
        <v>0</v>
      </c>
      <c r="L891" s="204">
        <f t="shared" si="40"/>
        <v>0</v>
      </c>
      <c r="O891" s="182">
        <f t="shared" si="39"/>
        <v>0</v>
      </c>
    </row>
    <row r="892" spans="1:15" hidden="1" x14ac:dyDescent="0.2">
      <c r="A892" s="182">
        <f>'13'!A138</f>
        <v>0</v>
      </c>
      <c r="C892" s="182" t="str">
        <f>IFERROR(LEFT(IFERROR(INDEX(Sheet5!$C$2:$C$1300,MATCH($A892,Sheet5!$A$2:$A$1300,0)),"-"),FIND(",",IFERROR(INDEX(Sheet5!$C$2:$C$1300,MATCH($A892,Sheet5!$A$2:$A$1300,0)),"-"),1)-1),IFERROR(INDEX(Sheet5!$C$2:$C$1300,MATCH($A892,Sheet5!$A$2:$A$1300,0)),"-"))</f>
        <v>-</v>
      </c>
      <c r="D892" s="204">
        <f>IFERROR(INDEX(Lookup!$BG$9:$BG$3000,MATCH($A892,Lookup!$A$9:$A$3000,0)),0)</f>
        <v>0</v>
      </c>
      <c r="E892" s="204">
        <f>IFERROR(INDEX(Lookup!$BF$9:$BF$3000,MATCH($A892,Lookup!$A$9:$A$3000,0)),0)</f>
        <v>0</v>
      </c>
      <c r="F892" s="204">
        <f>IFERROR(INDEX(Lookup!$BE$9:$BE$3000,MATCH($A892,Lookup!$A$9:$A$3000,0)),0)</f>
        <v>0</v>
      </c>
      <c r="G892" s="205"/>
      <c r="H892" s="205"/>
      <c r="I892" s="204">
        <f>IFERROR(INDEX(Lookup!$BJ$9:$BJ$3000,MATCH($A892,Lookup!$A$9:$A$3000,0)),0)</f>
        <v>0</v>
      </c>
      <c r="J892" s="204">
        <f>IFERROR(INDEX(Lookup!$BI$9:$BI$3000,MATCH($A892,Lookup!$A$9:$A$3000,0)),0)</f>
        <v>0</v>
      </c>
      <c r="K892" s="204">
        <f>IFERROR(INDEX(Lookup!$BH$9:$BH$3000,MATCH($A892,Lookup!$A$9:$A$3000,0)),0)</f>
        <v>0</v>
      </c>
      <c r="L892" s="204">
        <f t="shared" si="40"/>
        <v>0</v>
      </c>
      <c r="O892" s="182">
        <f t="shared" si="39"/>
        <v>0</v>
      </c>
    </row>
    <row r="893" spans="1:15" hidden="1" x14ac:dyDescent="0.2">
      <c r="A893" s="182">
        <f>'13'!A139</f>
        <v>0</v>
      </c>
      <c r="C893" s="182" t="str">
        <f>IFERROR(LEFT(IFERROR(INDEX(Sheet5!$C$2:$C$1300,MATCH($A893,Sheet5!$A$2:$A$1300,0)),"-"),FIND(",",IFERROR(INDEX(Sheet5!$C$2:$C$1300,MATCH($A893,Sheet5!$A$2:$A$1300,0)),"-"),1)-1),IFERROR(INDEX(Sheet5!$C$2:$C$1300,MATCH($A893,Sheet5!$A$2:$A$1300,0)),"-"))</f>
        <v>-</v>
      </c>
      <c r="D893" s="204">
        <f>IFERROR(INDEX(Lookup!$BG$9:$BG$3000,MATCH($A893,Lookup!$A$9:$A$3000,0)),0)</f>
        <v>0</v>
      </c>
      <c r="E893" s="204">
        <f>IFERROR(INDEX(Lookup!$BF$9:$BF$3000,MATCH($A893,Lookup!$A$9:$A$3000,0)),0)</f>
        <v>0</v>
      </c>
      <c r="F893" s="204">
        <f>IFERROR(INDEX(Lookup!$BE$9:$BE$3000,MATCH($A893,Lookup!$A$9:$A$3000,0)),0)</f>
        <v>0</v>
      </c>
      <c r="G893" s="205"/>
      <c r="H893" s="205"/>
      <c r="I893" s="204">
        <f>IFERROR(INDEX(Lookup!$BJ$9:$BJ$3000,MATCH($A893,Lookup!$A$9:$A$3000,0)),0)</f>
        <v>0</v>
      </c>
      <c r="J893" s="204">
        <f>IFERROR(INDEX(Lookup!$BI$9:$BI$3000,MATCH($A893,Lookup!$A$9:$A$3000,0)),0)</f>
        <v>0</v>
      </c>
      <c r="K893" s="204">
        <f>IFERROR(INDEX(Lookup!$BH$9:$BH$3000,MATCH($A893,Lookup!$A$9:$A$3000,0)),0)</f>
        <v>0</v>
      </c>
      <c r="L893" s="204">
        <f t="shared" si="40"/>
        <v>0</v>
      </c>
      <c r="O893" s="182">
        <f t="shared" si="39"/>
        <v>0</v>
      </c>
    </row>
    <row r="894" spans="1:15" hidden="1" x14ac:dyDescent="0.2">
      <c r="A894" s="182">
        <f>'13'!A140</f>
        <v>0</v>
      </c>
      <c r="C894" s="182" t="str">
        <f>IFERROR(LEFT(IFERROR(INDEX(Sheet5!$C$2:$C$1300,MATCH($A894,Sheet5!$A$2:$A$1300,0)),"-"),FIND(",",IFERROR(INDEX(Sheet5!$C$2:$C$1300,MATCH($A894,Sheet5!$A$2:$A$1300,0)),"-"),1)-1),IFERROR(INDEX(Sheet5!$C$2:$C$1300,MATCH($A894,Sheet5!$A$2:$A$1300,0)),"-"))</f>
        <v>-</v>
      </c>
      <c r="D894" s="204">
        <f>IFERROR(INDEX(Lookup!$BG$9:$BG$3000,MATCH($A894,Lookup!$A$9:$A$3000,0)),0)</f>
        <v>0</v>
      </c>
      <c r="E894" s="204">
        <f>IFERROR(INDEX(Lookup!$BF$9:$BF$3000,MATCH($A894,Lookup!$A$9:$A$3000,0)),0)</f>
        <v>0</v>
      </c>
      <c r="F894" s="204">
        <f>IFERROR(INDEX(Lookup!$BE$9:$BE$3000,MATCH($A894,Lookup!$A$9:$A$3000,0)),0)</f>
        <v>0</v>
      </c>
      <c r="G894" s="205"/>
      <c r="H894" s="205"/>
      <c r="I894" s="204">
        <f>IFERROR(INDEX(Lookup!$BJ$9:$BJ$3000,MATCH($A894,Lookup!$A$9:$A$3000,0)),0)</f>
        <v>0</v>
      </c>
      <c r="J894" s="204">
        <f>IFERROR(INDEX(Lookup!$BI$9:$BI$3000,MATCH($A894,Lookup!$A$9:$A$3000,0)),0)</f>
        <v>0</v>
      </c>
      <c r="K894" s="204">
        <f>IFERROR(INDEX(Lookup!$BH$9:$BH$3000,MATCH($A894,Lookup!$A$9:$A$3000,0)),0)</f>
        <v>0</v>
      </c>
      <c r="L894" s="204">
        <f t="shared" si="40"/>
        <v>0</v>
      </c>
      <c r="O894" s="182">
        <f t="shared" si="39"/>
        <v>0</v>
      </c>
    </row>
    <row r="895" spans="1:15" hidden="1" x14ac:dyDescent="0.2">
      <c r="A895" s="182">
        <f>'13'!A141</f>
        <v>0</v>
      </c>
      <c r="C895" s="182" t="str">
        <f>IFERROR(LEFT(IFERROR(INDEX(Sheet5!$C$2:$C$1300,MATCH($A895,Sheet5!$A$2:$A$1300,0)),"-"),FIND(",",IFERROR(INDEX(Sheet5!$C$2:$C$1300,MATCH($A895,Sheet5!$A$2:$A$1300,0)),"-"),1)-1),IFERROR(INDEX(Sheet5!$C$2:$C$1300,MATCH($A895,Sheet5!$A$2:$A$1300,0)),"-"))</f>
        <v>-</v>
      </c>
      <c r="D895" s="204">
        <f>IFERROR(INDEX(Lookup!$BG$9:$BG$3000,MATCH($A895,Lookup!$A$9:$A$3000,0)),0)</f>
        <v>0</v>
      </c>
      <c r="E895" s="204">
        <f>IFERROR(INDEX(Lookup!$BF$9:$BF$3000,MATCH($A895,Lookup!$A$9:$A$3000,0)),0)</f>
        <v>0</v>
      </c>
      <c r="F895" s="204">
        <f>IFERROR(INDEX(Lookup!$BE$9:$BE$3000,MATCH($A895,Lookup!$A$9:$A$3000,0)),0)</f>
        <v>0</v>
      </c>
      <c r="G895" s="205"/>
      <c r="H895" s="205"/>
      <c r="I895" s="204">
        <f>IFERROR(INDEX(Lookup!$BJ$9:$BJ$3000,MATCH($A895,Lookup!$A$9:$A$3000,0)),0)</f>
        <v>0</v>
      </c>
      <c r="J895" s="204">
        <f>IFERROR(INDEX(Lookup!$BI$9:$BI$3000,MATCH($A895,Lookup!$A$9:$A$3000,0)),0)</f>
        <v>0</v>
      </c>
      <c r="K895" s="204">
        <f>IFERROR(INDEX(Lookup!$BH$9:$BH$3000,MATCH($A895,Lookup!$A$9:$A$3000,0)),0)</f>
        <v>0</v>
      </c>
      <c r="L895" s="204">
        <f t="shared" si="40"/>
        <v>0</v>
      </c>
      <c r="O895" s="182">
        <f t="shared" si="39"/>
        <v>0</v>
      </c>
    </row>
    <row r="896" spans="1:15" hidden="1" x14ac:dyDescent="0.2">
      <c r="A896" s="182">
        <f>'13'!A142</f>
        <v>0</v>
      </c>
      <c r="C896" s="182" t="str">
        <f>IFERROR(LEFT(IFERROR(INDEX(Sheet5!$C$2:$C$1300,MATCH($A896,Sheet5!$A$2:$A$1300,0)),"-"),FIND(",",IFERROR(INDEX(Sheet5!$C$2:$C$1300,MATCH($A896,Sheet5!$A$2:$A$1300,0)),"-"),1)-1),IFERROR(INDEX(Sheet5!$C$2:$C$1300,MATCH($A896,Sheet5!$A$2:$A$1300,0)),"-"))</f>
        <v>-</v>
      </c>
      <c r="D896" s="204">
        <f>IFERROR(INDEX(Lookup!$BG$9:$BG$3000,MATCH($A896,Lookup!$A$9:$A$3000,0)),0)</f>
        <v>0</v>
      </c>
      <c r="E896" s="204">
        <f>IFERROR(INDEX(Lookup!$BF$9:$BF$3000,MATCH($A896,Lookup!$A$9:$A$3000,0)),0)</f>
        <v>0</v>
      </c>
      <c r="F896" s="204">
        <f>IFERROR(INDEX(Lookup!$BE$9:$BE$3000,MATCH($A896,Lookup!$A$9:$A$3000,0)),0)</f>
        <v>0</v>
      </c>
      <c r="G896" s="205"/>
      <c r="H896" s="205"/>
      <c r="I896" s="204">
        <f>IFERROR(INDEX(Lookup!$BJ$9:$BJ$3000,MATCH($A896,Lookup!$A$9:$A$3000,0)),0)</f>
        <v>0</v>
      </c>
      <c r="J896" s="204">
        <f>IFERROR(INDEX(Lookup!$BI$9:$BI$3000,MATCH($A896,Lookup!$A$9:$A$3000,0)),0)</f>
        <v>0</v>
      </c>
      <c r="K896" s="204">
        <f>IFERROR(INDEX(Lookup!$BH$9:$BH$3000,MATCH($A896,Lookup!$A$9:$A$3000,0)),0)</f>
        <v>0</v>
      </c>
      <c r="L896" s="204">
        <f t="shared" si="40"/>
        <v>0</v>
      </c>
      <c r="O896" s="182">
        <f t="shared" si="39"/>
        <v>0</v>
      </c>
    </row>
    <row r="897" spans="1:15" hidden="1" x14ac:dyDescent="0.2">
      <c r="A897" s="182">
        <f>'13'!A143</f>
        <v>0</v>
      </c>
      <c r="C897" s="182" t="str">
        <f>IFERROR(LEFT(IFERROR(INDEX(Sheet5!$C$2:$C$1300,MATCH($A897,Sheet5!$A$2:$A$1300,0)),"-"),FIND(",",IFERROR(INDEX(Sheet5!$C$2:$C$1300,MATCH($A897,Sheet5!$A$2:$A$1300,0)),"-"),1)-1),IFERROR(INDEX(Sheet5!$C$2:$C$1300,MATCH($A897,Sheet5!$A$2:$A$1300,0)),"-"))</f>
        <v>-</v>
      </c>
      <c r="D897" s="204">
        <f>IFERROR(INDEX(Lookup!$BG$9:$BG$3000,MATCH($A897,Lookup!$A$9:$A$3000,0)),0)</f>
        <v>0</v>
      </c>
      <c r="E897" s="204">
        <f>IFERROR(INDEX(Lookup!$BF$9:$BF$3000,MATCH($A897,Lookup!$A$9:$A$3000,0)),0)</f>
        <v>0</v>
      </c>
      <c r="F897" s="204">
        <f>IFERROR(INDEX(Lookup!$BE$9:$BE$3000,MATCH($A897,Lookup!$A$9:$A$3000,0)),0)</f>
        <v>0</v>
      </c>
      <c r="G897" s="205"/>
      <c r="H897" s="205"/>
      <c r="I897" s="204">
        <f>IFERROR(INDEX(Lookup!$BJ$9:$BJ$3000,MATCH($A897,Lookup!$A$9:$A$3000,0)),0)</f>
        <v>0</v>
      </c>
      <c r="J897" s="204">
        <f>IFERROR(INDEX(Lookup!$BI$9:$BI$3000,MATCH($A897,Lookup!$A$9:$A$3000,0)),0)</f>
        <v>0</v>
      </c>
      <c r="K897" s="204">
        <f>IFERROR(INDEX(Lookup!$BH$9:$BH$3000,MATCH($A897,Lookup!$A$9:$A$3000,0)),0)</f>
        <v>0</v>
      </c>
      <c r="L897" s="204">
        <f t="shared" si="40"/>
        <v>0</v>
      </c>
      <c r="O897" s="182">
        <f t="shared" si="39"/>
        <v>0</v>
      </c>
    </row>
    <row r="898" spans="1:15" hidden="1" x14ac:dyDescent="0.2">
      <c r="A898" s="182">
        <f>'13'!A144</f>
        <v>0</v>
      </c>
      <c r="C898" s="182" t="str">
        <f>IFERROR(LEFT(IFERROR(INDEX(Sheet5!$C$2:$C$1300,MATCH($A898,Sheet5!$A$2:$A$1300,0)),"-"),FIND(",",IFERROR(INDEX(Sheet5!$C$2:$C$1300,MATCH($A898,Sheet5!$A$2:$A$1300,0)),"-"),1)-1),IFERROR(INDEX(Sheet5!$C$2:$C$1300,MATCH($A898,Sheet5!$A$2:$A$1300,0)),"-"))</f>
        <v>-</v>
      </c>
      <c r="D898" s="204">
        <f>IFERROR(INDEX(Lookup!$BG$9:$BG$3000,MATCH($A898,Lookup!$A$9:$A$3000,0)),0)</f>
        <v>0</v>
      </c>
      <c r="E898" s="204">
        <f>IFERROR(INDEX(Lookup!$BF$9:$BF$3000,MATCH($A898,Lookup!$A$9:$A$3000,0)),0)</f>
        <v>0</v>
      </c>
      <c r="F898" s="204">
        <f>IFERROR(INDEX(Lookup!$BE$9:$BE$3000,MATCH($A898,Lookup!$A$9:$A$3000,0)),0)</f>
        <v>0</v>
      </c>
      <c r="G898" s="205"/>
      <c r="H898" s="205"/>
      <c r="I898" s="204">
        <f>IFERROR(INDEX(Lookup!$BJ$9:$BJ$3000,MATCH($A898,Lookup!$A$9:$A$3000,0)),0)</f>
        <v>0</v>
      </c>
      <c r="J898" s="204">
        <f>IFERROR(INDEX(Lookup!$BI$9:$BI$3000,MATCH($A898,Lookup!$A$9:$A$3000,0)),0)</f>
        <v>0</v>
      </c>
      <c r="K898" s="204">
        <f>IFERROR(INDEX(Lookup!$BH$9:$BH$3000,MATCH($A898,Lookup!$A$9:$A$3000,0)),0)</f>
        <v>0</v>
      </c>
      <c r="L898" s="204">
        <f t="shared" si="40"/>
        <v>0</v>
      </c>
      <c r="O898" s="182">
        <f t="shared" si="39"/>
        <v>0</v>
      </c>
    </row>
    <row r="899" spans="1:15" hidden="1" x14ac:dyDescent="0.2">
      <c r="A899" s="182">
        <f>'13'!A145</f>
        <v>0</v>
      </c>
      <c r="C899" s="182" t="str">
        <f>IFERROR(LEFT(IFERROR(INDEX(Sheet5!$C$2:$C$1300,MATCH($A899,Sheet5!$A$2:$A$1300,0)),"-"),FIND(",",IFERROR(INDEX(Sheet5!$C$2:$C$1300,MATCH($A899,Sheet5!$A$2:$A$1300,0)),"-"),1)-1),IFERROR(INDEX(Sheet5!$C$2:$C$1300,MATCH($A899,Sheet5!$A$2:$A$1300,0)),"-"))</f>
        <v>-</v>
      </c>
      <c r="D899" s="204">
        <f>IFERROR(INDEX(Lookup!$BG$9:$BG$3000,MATCH($A899,Lookup!$A$9:$A$3000,0)),0)</f>
        <v>0</v>
      </c>
      <c r="E899" s="204">
        <f>IFERROR(INDEX(Lookup!$BF$9:$BF$3000,MATCH($A899,Lookup!$A$9:$A$3000,0)),0)</f>
        <v>0</v>
      </c>
      <c r="F899" s="204">
        <f>IFERROR(INDEX(Lookup!$BE$9:$BE$3000,MATCH($A899,Lookup!$A$9:$A$3000,0)),0)</f>
        <v>0</v>
      </c>
      <c r="G899" s="205"/>
      <c r="H899" s="205"/>
      <c r="I899" s="204">
        <f>IFERROR(INDEX(Lookup!$BJ$9:$BJ$3000,MATCH($A899,Lookup!$A$9:$A$3000,0)),0)</f>
        <v>0</v>
      </c>
      <c r="J899" s="204">
        <f>IFERROR(INDEX(Lookup!$BI$9:$BI$3000,MATCH($A899,Lookup!$A$9:$A$3000,0)),0)</f>
        <v>0</v>
      </c>
      <c r="K899" s="204">
        <f>IFERROR(INDEX(Lookup!$BH$9:$BH$3000,MATCH($A899,Lookup!$A$9:$A$3000,0)),0)</f>
        <v>0</v>
      </c>
      <c r="L899" s="204">
        <f t="shared" si="40"/>
        <v>0</v>
      </c>
      <c r="O899" s="182">
        <f t="shared" si="39"/>
        <v>0</v>
      </c>
    </row>
    <row r="900" spans="1:15" hidden="1" x14ac:dyDescent="0.2">
      <c r="A900" s="182">
        <f>'13'!A146</f>
        <v>0</v>
      </c>
      <c r="C900" s="182" t="str">
        <f>IFERROR(LEFT(IFERROR(INDEX(Sheet5!$C$2:$C$1300,MATCH($A900,Sheet5!$A$2:$A$1300,0)),"-"),FIND(",",IFERROR(INDEX(Sheet5!$C$2:$C$1300,MATCH($A900,Sheet5!$A$2:$A$1300,0)),"-"),1)-1),IFERROR(INDEX(Sheet5!$C$2:$C$1300,MATCH($A900,Sheet5!$A$2:$A$1300,0)),"-"))</f>
        <v>-</v>
      </c>
      <c r="D900" s="204">
        <f>IFERROR(INDEX(Lookup!$BG$9:$BG$3000,MATCH($A900,Lookup!$A$9:$A$3000,0)),0)</f>
        <v>0</v>
      </c>
      <c r="E900" s="204">
        <f>IFERROR(INDEX(Lookup!$BF$9:$BF$3000,MATCH($A900,Lookup!$A$9:$A$3000,0)),0)</f>
        <v>0</v>
      </c>
      <c r="F900" s="204">
        <f>IFERROR(INDEX(Lookup!$BE$9:$BE$3000,MATCH($A900,Lookup!$A$9:$A$3000,0)),0)</f>
        <v>0</v>
      </c>
      <c r="G900" s="205"/>
      <c r="H900" s="205"/>
      <c r="I900" s="204">
        <f>IFERROR(INDEX(Lookup!$BJ$9:$BJ$3000,MATCH($A900,Lookup!$A$9:$A$3000,0)),0)</f>
        <v>0</v>
      </c>
      <c r="J900" s="204">
        <f>IFERROR(INDEX(Lookup!$BI$9:$BI$3000,MATCH($A900,Lookup!$A$9:$A$3000,0)),0)</f>
        <v>0</v>
      </c>
      <c r="K900" s="204">
        <f>IFERROR(INDEX(Lookup!$BH$9:$BH$3000,MATCH($A900,Lookup!$A$9:$A$3000,0)),0)</f>
        <v>0</v>
      </c>
      <c r="L900" s="204">
        <f t="shared" si="40"/>
        <v>0</v>
      </c>
      <c r="O900" s="182">
        <f t="shared" si="39"/>
        <v>0</v>
      </c>
    </row>
    <row r="901" spans="1:15" hidden="1" x14ac:dyDescent="0.2">
      <c r="A901" s="182">
        <f>'13'!A147</f>
        <v>0</v>
      </c>
      <c r="C901" s="182" t="str">
        <f>IFERROR(LEFT(IFERROR(INDEX(Sheet5!$C$2:$C$1300,MATCH($A901,Sheet5!$A$2:$A$1300,0)),"-"),FIND(",",IFERROR(INDEX(Sheet5!$C$2:$C$1300,MATCH($A901,Sheet5!$A$2:$A$1300,0)),"-"),1)-1),IFERROR(INDEX(Sheet5!$C$2:$C$1300,MATCH($A901,Sheet5!$A$2:$A$1300,0)),"-"))</f>
        <v>-</v>
      </c>
      <c r="D901" s="204">
        <f>IFERROR(INDEX(Lookup!$BG$9:$BG$3000,MATCH($A901,Lookup!$A$9:$A$3000,0)),0)</f>
        <v>0</v>
      </c>
      <c r="E901" s="204">
        <f>IFERROR(INDEX(Lookup!$BF$9:$BF$3000,MATCH($A901,Lookup!$A$9:$A$3000,0)),0)</f>
        <v>0</v>
      </c>
      <c r="F901" s="204">
        <f>IFERROR(INDEX(Lookup!$BE$9:$BE$3000,MATCH($A901,Lookup!$A$9:$A$3000,0)),0)</f>
        <v>0</v>
      </c>
      <c r="G901" s="205"/>
      <c r="H901" s="205"/>
      <c r="I901" s="204">
        <f>IFERROR(INDEX(Lookup!$BJ$9:$BJ$3000,MATCH($A901,Lookup!$A$9:$A$3000,0)),0)</f>
        <v>0</v>
      </c>
      <c r="J901" s="204">
        <f>IFERROR(INDEX(Lookup!$BI$9:$BI$3000,MATCH($A901,Lookup!$A$9:$A$3000,0)),0)</f>
        <v>0</v>
      </c>
      <c r="K901" s="204">
        <f>IFERROR(INDEX(Lookup!$BH$9:$BH$3000,MATCH($A901,Lookup!$A$9:$A$3000,0)),0)</f>
        <v>0</v>
      </c>
      <c r="L901" s="204">
        <f t="shared" si="40"/>
        <v>0</v>
      </c>
      <c r="O901" s="182">
        <f t="shared" si="39"/>
        <v>0</v>
      </c>
    </row>
    <row r="902" spans="1:15" hidden="1" x14ac:dyDescent="0.2">
      <c r="A902" s="182">
        <f>'13'!A148</f>
        <v>0</v>
      </c>
      <c r="C902" s="182" t="str">
        <f>IFERROR(LEFT(IFERROR(INDEX(Sheet5!$C$2:$C$1300,MATCH($A902,Sheet5!$A$2:$A$1300,0)),"-"),FIND(",",IFERROR(INDEX(Sheet5!$C$2:$C$1300,MATCH($A902,Sheet5!$A$2:$A$1300,0)),"-"),1)-1),IFERROR(INDEX(Sheet5!$C$2:$C$1300,MATCH($A902,Sheet5!$A$2:$A$1300,0)),"-"))</f>
        <v>-</v>
      </c>
      <c r="D902" s="204">
        <f>IFERROR(INDEX(Lookup!$BG$9:$BG$3000,MATCH($A902,Lookup!$A$9:$A$3000,0)),0)</f>
        <v>0</v>
      </c>
      <c r="E902" s="204">
        <f>IFERROR(INDEX(Lookup!$BF$9:$BF$3000,MATCH($A902,Lookup!$A$9:$A$3000,0)),0)</f>
        <v>0</v>
      </c>
      <c r="F902" s="204">
        <f>IFERROR(INDEX(Lookup!$BE$9:$BE$3000,MATCH($A902,Lookup!$A$9:$A$3000,0)),0)</f>
        <v>0</v>
      </c>
      <c r="G902" s="205"/>
      <c r="H902" s="205"/>
      <c r="I902" s="204">
        <f>IFERROR(INDEX(Lookup!$BJ$9:$BJ$3000,MATCH($A902,Lookup!$A$9:$A$3000,0)),0)</f>
        <v>0</v>
      </c>
      <c r="J902" s="204">
        <f>IFERROR(INDEX(Lookup!$BI$9:$BI$3000,MATCH($A902,Lookup!$A$9:$A$3000,0)),0)</f>
        <v>0</v>
      </c>
      <c r="K902" s="204">
        <f>IFERROR(INDEX(Lookup!$BH$9:$BH$3000,MATCH($A902,Lookup!$A$9:$A$3000,0)),0)</f>
        <v>0</v>
      </c>
      <c r="L902" s="204">
        <f t="shared" si="40"/>
        <v>0</v>
      </c>
      <c r="O902" s="182">
        <f t="shared" si="39"/>
        <v>0</v>
      </c>
    </row>
    <row r="903" spans="1:15" hidden="1" x14ac:dyDescent="0.2">
      <c r="A903" s="182">
        <f>'13'!A149</f>
        <v>0</v>
      </c>
      <c r="C903" s="182" t="str">
        <f>IFERROR(LEFT(IFERROR(INDEX(Sheet5!$C$2:$C$1300,MATCH($A903,Sheet5!$A$2:$A$1300,0)),"-"),FIND(",",IFERROR(INDEX(Sheet5!$C$2:$C$1300,MATCH($A903,Sheet5!$A$2:$A$1300,0)),"-"),1)-1),IFERROR(INDEX(Sheet5!$C$2:$C$1300,MATCH($A903,Sheet5!$A$2:$A$1300,0)),"-"))</f>
        <v>-</v>
      </c>
      <c r="D903" s="204">
        <f>IFERROR(INDEX(Lookup!$BG$9:$BG$3000,MATCH($A903,Lookup!$A$9:$A$3000,0)),0)</f>
        <v>0</v>
      </c>
      <c r="E903" s="204">
        <f>IFERROR(INDEX(Lookup!$BF$9:$BF$3000,MATCH($A903,Lookup!$A$9:$A$3000,0)),0)</f>
        <v>0</v>
      </c>
      <c r="F903" s="204">
        <f>IFERROR(INDEX(Lookup!$BE$9:$BE$3000,MATCH($A903,Lookup!$A$9:$A$3000,0)),0)</f>
        <v>0</v>
      </c>
      <c r="G903" s="205"/>
      <c r="H903" s="205"/>
      <c r="I903" s="204">
        <f>IFERROR(INDEX(Lookup!$BJ$9:$BJ$3000,MATCH($A903,Lookup!$A$9:$A$3000,0)),0)</f>
        <v>0</v>
      </c>
      <c r="J903" s="204">
        <f>IFERROR(INDEX(Lookup!$BI$9:$BI$3000,MATCH($A903,Lookup!$A$9:$A$3000,0)),0)</f>
        <v>0</v>
      </c>
      <c r="K903" s="204">
        <f>IFERROR(INDEX(Lookup!$BH$9:$BH$3000,MATCH($A903,Lookup!$A$9:$A$3000,0)),0)</f>
        <v>0</v>
      </c>
      <c r="L903" s="204">
        <f t="shared" si="40"/>
        <v>0</v>
      </c>
      <c r="O903" s="182">
        <f t="shared" si="39"/>
        <v>0</v>
      </c>
    </row>
    <row r="904" spans="1:15" hidden="1" x14ac:dyDescent="0.2">
      <c r="A904" s="182">
        <f>'13'!A150</f>
        <v>0</v>
      </c>
      <c r="C904" s="182" t="str">
        <f>IFERROR(LEFT(IFERROR(INDEX(Sheet5!$C$2:$C$1300,MATCH($A904,Sheet5!$A$2:$A$1300,0)),"-"),FIND(",",IFERROR(INDEX(Sheet5!$C$2:$C$1300,MATCH($A904,Sheet5!$A$2:$A$1300,0)),"-"),1)-1),IFERROR(INDEX(Sheet5!$C$2:$C$1300,MATCH($A904,Sheet5!$A$2:$A$1300,0)),"-"))</f>
        <v>-</v>
      </c>
      <c r="D904" s="204">
        <f>IFERROR(INDEX(Lookup!$BG$9:$BG$3000,MATCH($A904,Lookup!$A$9:$A$3000,0)),0)</f>
        <v>0</v>
      </c>
      <c r="E904" s="204">
        <f>IFERROR(INDEX(Lookup!$BF$9:$BF$3000,MATCH($A904,Lookup!$A$9:$A$3000,0)),0)</f>
        <v>0</v>
      </c>
      <c r="F904" s="204">
        <f>IFERROR(INDEX(Lookup!$BE$9:$BE$3000,MATCH($A904,Lookup!$A$9:$A$3000,0)),0)</f>
        <v>0</v>
      </c>
      <c r="G904" s="205"/>
      <c r="H904" s="205"/>
      <c r="I904" s="204">
        <f>IFERROR(INDEX(Lookup!$BJ$9:$BJ$3000,MATCH($A904,Lookup!$A$9:$A$3000,0)),0)</f>
        <v>0</v>
      </c>
      <c r="J904" s="204">
        <f>IFERROR(INDEX(Lookup!$BI$9:$BI$3000,MATCH($A904,Lookup!$A$9:$A$3000,0)),0)</f>
        <v>0</v>
      </c>
      <c r="K904" s="204">
        <f>IFERROR(INDEX(Lookup!$BH$9:$BH$3000,MATCH($A904,Lookup!$A$9:$A$3000,0)),0)</f>
        <v>0</v>
      </c>
      <c r="L904" s="204">
        <f t="shared" si="40"/>
        <v>0</v>
      </c>
      <c r="O904" s="182">
        <f t="shared" si="39"/>
        <v>0</v>
      </c>
    </row>
    <row r="905" spans="1:15" hidden="1" x14ac:dyDescent="0.2">
      <c r="A905" s="182">
        <f>'13'!A151</f>
        <v>0</v>
      </c>
      <c r="C905" s="182" t="str">
        <f>IFERROR(LEFT(IFERROR(INDEX(Sheet5!$C$2:$C$1300,MATCH($A905,Sheet5!$A$2:$A$1300,0)),"-"),FIND(",",IFERROR(INDEX(Sheet5!$C$2:$C$1300,MATCH($A905,Sheet5!$A$2:$A$1300,0)),"-"),1)-1),IFERROR(INDEX(Sheet5!$C$2:$C$1300,MATCH($A905,Sheet5!$A$2:$A$1300,0)),"-"))</f>
        <v>-</v>
      </c>
      <c r="D905" s="204">
        <f>IFERROR(INDEX(Lookup!$BG$9:$BG$3000,MATCH($A905,Lookup!$A$9:$A$3000,0)),0)</f>
        <v>0</v>
      </c>
      <c r="E905" s="204">
        <f>IFERROR(INDEX(Lookup!$BF$9:$BF$3000,MATCH($A905,Lookup!$A$9:$A$3000,0)),0)</f>
        <v>0</v>
      </c>
      <c r="F905" s="204">
        <f>IFERROR(INDEX(Lookup!$BE$9:$BE$3000,MATCH($A905,Lookup!$A$9:$A$3000,0)),0)</f>
        <v>0</v>
      </c>
      <c r="G905" s="205"/>
      <c r="H905" s="205"/>
      <c r="I905" s="204">
        <f>IFERROR(INDEX(Lookup!$BJ$9:$BJ$3000,MATCH($A905,Lookup!$A$9:$A$3000,0)),0)</f>
        <v>0</v>
      </c>
      <c r="J905" s="204">
        <f>IFERROR(INDEX(Lookup!$BI$9:$BI$3000,MATCH($A905,Lookup!$A$9:$A$3000,0)),0)</f>
        <v>0</v>
      </c>
      <c r="K905" s="204">
        <f>IFERROR(INDEX(Lookup!$BH$9:$BH$3000,MATCH($A905,Lookup!$A$9:$A$3000,0)),0)</f>
        <v>0</v>
      </c>
      <c r="L905" s="204">
        <f t="shared" si="40"/>
        <v>0</v>
      </c>
      <c r="O905" s="182">
        <f t="shared" si="39"/>
        <v>0</v>
      </c>
    </row>
    <row r="906" spans="1:15" hidden="1" x14ac:dyDescent="0.2">
      <c r="A906" s="182">
        <f>'13'!A152</f>
        <v>0</v>
      </c>
      <c r="C906" s="182" t="str">
        <f>IFERROR(LEFT(IFERROR(INDEX(Sheet5!$C$2:$C$1300,MATCH($A906,Sheet5!$A$2:$A$1300,0)),"-"),FIND(",",IFERROR(INDEX(Sheet5!$C$2:$C$1300,MATCH($A906,Sheet5!$A$2:$A$1300,0)),"-"),1)-1),IFERROR(INDEX(Sheet5!$C$2:$C$1300,MATCH($A906,Sheet5!$A$2:$A$1300,0)),"-"))</f>
        <v>-</v>
      </c>
      <c r="D906" s="204">
        <f>IFERROR(INDEX(Lookup!$BG$9:$BG$3000,MATCH($A906,Lookup!$A$9:$A$3000,0)),0)</f>
        <v>0</v>
      </c>
      <c r="E906" s="204">
        <f>IFERROR(INDEX(Lookup!$BF$9:$BF$3000,MATCH($A906,Lookup!$A$9:$A$3000,0)),0)</f>
        <v>0</v>
      </c>
      <c r="F906" s="204">
        <f>IFERROR(INDEX(Lookup!$BE$9:$BE$3000,MATCH($A906,Lookup!$A$9:$A$3000,0)),0)</f>
        <v>0</v>
      </c>
      <c r="G906" s="205"/>
      <c r="H906" s="205"/>
      <c r="I906" s="204">
        <f>IFERROR(INDEX(Lookup!$BJ$9:$BJ$3000,MATCH($A906,Lookup!$A$9:$A$3000,0)),0)</f>
        <v>0</v>
      </c>
      <c r="J906" s="204">
        <f>IFERROR(INDEX(Lookup!$BI$9:$BI$3000,MATCH($A906,Lookup!$A$9:$A$3000,0)),0)</f>
        <v>0</v>
      </c>
      <c r="K906" s="204">
        <f>IFERROR(INDEX(Lookup!$BH$9:$BH$3000,MATCH($A906,Lookup!$A$9:$A$3000,0)),0)</f>
        <v>0</v>
      </c>
      <c r="L906" s="204">
        <f t="shared" si="40"/>
        <v>0</v>
      </c>
      <c r="O906" s="182">
        <f t="shared" si="39"/>
        <v>0</v>
      </c>
    </row>
    <row r="907" spans="1:15" hidden="1" x14ac:dyDescent="0.2">
      <c r="A907" s="182">
        <f>'13'!A153</f>
        <v>0</v>
      </c>
      <c r="C907" s="182" t="str">
        <f>IFERROR(LEFT(IFERROR(INDEX(Sheet5!$C$2:$C$1300,MATCH($A907,Sheet5!$A$2:$A$1300,0)),"-"),FIND(",",IFERROR(INDEX(Sheet5!$C$2:$C$1300,MATCH($A907,Sheet5!$A$2:$A$1300,0)),"-"),1)-1),IFERROR(INDEX(Sheet5!$C$2:$C$1300,MATCH($A907,Sheet5!$A$2:$A$1300,0)),"-"))</f>
        <v>-</v>
      </c>
      <c r="D907" s="204">
        <f>IFERROR(INDEX(Lookup!$BG$9:$BG$3000,MATCH($A907,Lookup!$A$9:$A$3000,0)),0)</f>
        <v>0</v>
      </c>
      <c r="E907" s="204">
        <f>IFERROR(INDEX(Lookup!$BF$9:$BF$3000,MATCH($A907,Lookup!$A$9:$A$3000,0)),0)</f>
        <v>0</v>
      </c>
      <c r="F907" s="204">
        <f>IFERROR(INDEX(Lookup!$BE$9:$BE$3000,MATCH($A907,Lookup!$A$9:$A$3000,0)),0)</f>
        <v>0</v>
      </c>
      <c r="G907" s="205"/>
      <c r="H907" s="205"/>
      <c r="I907" s="204">
        <f>IFERROR(INDEX(Lookup!$BJ$9:$BJ$3000,MATCH($A907,Lookup!$A$9:$A$3000,0)),0)</f>
        <v>0</v>
      </c>
      <c r="J907" s="204">
        <f>IFERROR(INDEX(Lookup!$BI$9:$BI$3000,MATCH($A907,Lookup!$A$9:$A$3000,0)),0)</f>
        <v>0</v>
      </c>
      <c r="K907" s="204">
        <f>IFERROR(INDEX(Lookup!$BH$9:$BH$3000,MATCH($A907,Lookup!$A$9:$A$3000,0)),0)</f>
        <v>0</v>
      </c>
      <c r="L907" s="204">
        <f t="shared" si="40"/>
        <v>0</v>
      </c>
      <c r="O907" s="182">
        <f t="shared" si="39"/>
        <v>0</v>
      </c>
    </row>
    <row r="908" spans="1:15" hidden="1" x14ac:dyDescent="0.2">
      <c r="A908" s="182">
        <f>'13'!A154</f>
        <v>0</v>
      </c>
      <c r="C908" s="182" t="str">
        <f>IFERROR(LEFT(IFERROR(INDEX(Sheet5!$C$2:$C$1300,MATCH($A908,Sheet5!$A$2:$A$1300,0)),"-"),FIND(",",IFERROR(INDEX(Sheet5!$C$2:$C$1300,MATCH($A908,Sheet5!$A$2:$A$1300,0)),"-"),1)-1),IFERROR(INDEX(Sheet5!$C$2:$C$1300,MATCH($A908,Sheet5!$A$2:$A$1300,0)),"-"))</f>
        <v>-</v>
      </c>
      <c r="D908" s="204">
        <f>IFERROR(INDEX(Lookup!$BG$9:$BG$3000,MATCH($A908,Lookup!$A$9:$A$3000,0)),0)</f>
        <v>0</v>
      </c>
      <c r="E908" s="204">
        <f>IFERROR(INDEX(Lookup!$BF$9:$BF$3000,MATCH($A908,Lookup!$A$9:$A$3000,0)),0)</f>
        <v>0</v>
      </c>
      <c r="F908" s="204">
        <f>IFERROR(INDEX(Lookup!$BE$9:$BE$3000,MATCH($A908,Lookup!$A$9:$A$3000,0)),0)</f>
        <v>0</v>
      </c>
      <c r="G908" s="205"/>
      <c r="H908" s="205"/>
      <c r="I908" s="204">
        <f>IFERROR(INDEX(Lookup!$BJ$9:$BJ$3000,MATCH($A908,Lookup!$A$9:$A$3000,0)),0)</f>
        <v>0</v>
      </c>
      <c r="J908" s="204">
        <f>IFERROR(INDEX(Lookup!$BI$9:$BI$3000,MATCH($A908,Lookup!$A$9:$A$3000,0)),0)</f>
        <v>0</v>
      </c>
      <c r="K908" s="204">
        <f>IFERROR(INDEX(Lookup!$BH$9:$BH$3000,MATCH($A908,Lookup!$A$9:$A$3000,0)),0)</f>
        <v>0</v>
      </c>
      <c r="L908" s="204">
        <f t="shared" si="40"/>
        <v>0</v>
      </c>
      <c r="O908" s="182">
        <f t="shared" si="39"/>
        <v>0</v>
      </c>
    </row>
    <row r="909" spans="1:15" hidden="1" x14ac:dyDescent="0.2">
      <c r="A909" s="182">
        <f>'13'!A155</f>
        <v>0</v>
      </c>
      <c r="C909" s="182" t="str">
        <f>IFERROR(LEFT(IFERROR(INDEX(Sheet5!$C$2:$C$1300,MATCH($A909,Sheet5!$A$2:$A$1300,0)),"-"),FIND(",",IFERROR(INDEX(Sheet5!$C$2:$C$1300,MATCH($A909,Sheet5!$A$2:$A$1300,0)),"-"),1)-1),IFERROR(INDEX(Sheet5!$C$2:$C$1300,MATCH($A909,Sheet5!$A$2:$A$1300,0)),"-"))</f>
        <v>-</v>
      </c>
      <c r="D909" s="204">
        <f>IFERROR(INDEX(Lookup!$BG$9:$BG$3000,MATCH($A909,Lookup!$A$9:$A$3000,0)),0)</f>
        <v>0</v>
      </c>
      <c r="E909" s="204">
        <f>IFERROR(INDEX(Lookup!$BF$9:$BF$3000,MATCH($A909,Lookup!$A$9:$A$3000,0)),0)</f>
        <v>0</v>
      </c>
      <c r="F909" s="204">
        <f>IFERROR(INDEX(Lookup!$BE$9:$BE$3000,MATCH($A909,Lookup!$A$9:$A$3000,0)),0)</f>
        <v>0</v>
      </c>
      <c r="G909" s="205"/>
      <c r="H909" s="205"/>
      <c r="I909" s="204">
        <f>IFERROR(INDEX(Lookup!$BJ$9:$BJ$3000,MATCH($A909,Lookup!$A$9:$A$3000,0)),0)</f>
        <v>0</v>
      </c>
      <c r="J909" s="204">
        <f>IFERROR(INDEX(Lookup!$BI$9:$BI$3000,MATCH($A909,Lookup!$A$9:$A$3000,0)),0)</f>
        <v>0</v>
      </c>
      <c r="K909" s="204">
        <f>IFERROR(INDEX(Lookup!$BH$9:$BH$3000,MATCH($A909,Lookup!$A$9:$A$3000,0)),0)</f>
        <v>0</v>
      </c>
      <c r="L909" s="204">
        <f t="shared" si="40"/>
        <v>0</v>
      </c>
      <c r="O909" s="182">
        <f t="shared" si="39"/>
        <v>0</v>
      </c>
    </row>
    <row r="910" spans="1:15" hidden="1" x14ac:dyDescent="0.2">
      <c r="A910" s="182">
        <f>'13'!A156</f>
        <v>0</v>
      </c>
      <c r="C910" s="182" t="str">
        <f>IFERROR(LEFT(IFERROR(INDEX(Sheet5!$C$2:$C$1300,MATCH($A910,Sheet5!$A$2:$A$1300,0)),"-"),FIND(",",IFERROR(INDEX(Sheet5!$C$2:$C$1300,MATCH($A910,Sheet5!$A$2:$A$1300,0)),"-"),1)-1),IFERROR(INDEX(Sheet5!$C$2:$C$1300,MATCH($A910,Sheet5!$A$2:$A$1300,0)),"-"))</f>
        <v>-</v>
      </c>
      <c r="D910" s="204">
        <f>IFERROR(INDEX(Lookup!$BG$9:$BG$3000,MATCH($A910,Lookup!$A$9:$A$3000,0)),0)</f>
        <v>0</v>
      </c>
      <c r="E910" s="204">
        <f>IFERROR(INDEX(Lookup!$BF$9:$BF$3000,MATCH($A910,Lookup!$A$9:$A$3000,0)),0)</f>
        <v>0</v>
      </c>
      <c r="F910" s="204">
        <f>IFERROR(INDEX(Lookup!$BE$9:$BE$3000,MATCH($A910,Lookup!$A$9:$A$3000,0)),0)</f>
        <v>0</v>
      </c>
      <c r="G910" s="205"/>
      <c r="H910" s="205"/>
      <c r="I910" s="204">
        <f>IFERROR(INDEX(Lookup!$BJ$9:$BJ$3000,MATCH($A910,Lookup!$A$9:$A$3000,0)),0)</f>
        <v>0</v>
      </c>
      <c r="J910" s="204">
        <f>IFERROR(INDEX(Lookup!$BI$9:$BI$3000,MATCH($A910,Lookup!$A$9:$A$3000,0)),0)</f>
        <v>0</v>
      </c>
      <c r="K910" s="204">
        <f>IFERROR(INDEX(Lookup!$BH$9:$BH$3000,MATCH($A910,Lookup!$A$9:$A$3000,0)),0)</f>
        <v>0</v>
      </c>
      <c r="L910" s="204">
        <f t="shared" si="40"/>
        <v>0</v>
      </c>
      <c r="O910" s="182">
        <f t="shared" si="39"/>
        <v>0</v>
      </c>
    </row>
    <row r="911" spans="1:15" hidden="1" x14ac:dyDescent="0.2">
      <c r="A911" s="182">
        <f>'13'!A157</f>
        <v>0</v>
      </c>
      <c r="C911" s="182" t="str">
        <f>IFERROR(LEFT(IFERROR(INDEX(Sheet5!$C$2:$C$1300,MATCH($A911,Sheet5!$A$2:$A$1300,0)),"-"),FIND(",",IFERROR(INDEX(Sheet5!$C$2:$C$1300,MATCH($A911,Sheet5!$A$2:$A$1300,0)),"-"),1)-1),IFERROR(INDEX(Sheet5!$C$2:$C$1300,MATCH($A911,Sheet5!$A$2:$A$1300,0)),"-"))</f>
        <v>-</v>
      </c>
      <c r="D911" s="204">
        <f>IFERROR(INDEX(Lookup!$BG$9:$BG$3000,MATCH($A911,Lookup!$A$9:$A$3000,0)),0)</f>
        <v>0</v>
      </c>
      <c r="E911" s="204">
        <f>IFERROR(INDEX(Lookup!$BF$9:$BF$3000,MATCH($A911,Lookup!$A$9:$A$3000,0)),0)</f>
        <v>0</v>
      </c>
      <c r="F911" s="204">
        <f>IFERROR(INDEX(Lookup!$BE$9:$BE$3000,MATCH($A911,Lookup!$A$9:$A$3000,0)),0)</f>
        <v>0</v>
      </c>
      <c r="G911" s="205"/>
      <c r="H911" s="205"/>
      <c r="I911" s="204">
        <f>IFERROR(INDEX(Lookup!$BJ$9:$BJ$3000,MATCH($A911,Lookup!$A$9:$A$3000,0)),0)</f>
        <v>0</v>
      </c>
      <c r="J911" s="204">
        <f>IFERROR(INDEX(Lookup!$BI$9:$BI$3000,MATCH($A911,Lookup!$A$9:$A$3000,0)),0)</f>
        <v>0</v>
      </c>
      <c r="K911" s="204">
        <f>IFERROR(INDEX(Lookup!$BH$9:$BH$3000,MATCH($A911,Lookup!$A$9:$A$3000,0)),0)</f>
        <v>0</v>
      </c>
      <c r="L911" s="204">
        <f t="shared" si="40"/>
        <v>0</v>
      </c>
      <c r="O911" s="182">
        <f t="shared" si="39"/>
        <v>0</v>
      </c>
    </row>
    <row r="912" spans="1:15" hidden="1" x14ac:dyDescent="0.2">
      <c r="A912" s="182">
        <f>'13'!A158</f>
        <v>0</v>
      </c>
      <c r="C912" s="182" t="str">
        <f>IFERROR(LEFT(IFERROR(INDEX(Sheet5!$C$2:$C$1300,MATCH($A912,Sheet5!$A$2:$A$1300,0)),"-"),FIND(",",IFERROR(INDEX(Sheet5!$C$2:$C$1300,MATCH($A912,Sheet5!$A$2:$A$1300,0)),"-"),1)-1),IFERROR(INDEX(Sheet5!$C$2:$C$1300,MATCH($A912,Sheet5!$A$2:$A$1300,0)),"-"))</f>
        <v>-</v>
      </c>
      <c r="D912" s="204">
        <f>IFERROR(INDEX(Lookup!$BG$9:$BG$3000,MATCH($A912,Lookup!$A$9:$A$3000,0)),0)</f>
        <v>0</v>
      </c>
      <c r="E912" s="204">
        <f>IFERROR(INDEX(Lookup!$BF$9:$BF$3000,MATCH($A912,Lookup!$A$9:$A$3000,0)),0)</f>
        <v>0</v>
      </c>
      <c r="F912" s="204">
        <f>IFERROR(INDEX(Lookup!$BE$9:$BE$3000,MATCH($A912,Lookup!$A$9:$A$3000,0)),0)</f>
        <v>0</v>
      </c>
      <c r="G912" s="205"/>
      <c r="H912" s="205"/>
      <c r="I912" s="204">
        <f>IFERROR(INDEX(Lookup!$BJ$9:$BJ$3000,MATCH($A912,Lookup!$A$9:$A$3000,0)),0)</f>
        <v>0</v>
      </c>
      <c r="J912" s="204">
        <f>IFERROR(INDEX(Lookup!$BI$9:$BI$3000,MATCH($A912,Lookup!$A$9:$A$3000,0)),0)</f>
        <v>0</v>
      </c>
      <c r="K912" s="204">
        <f>IFERROR(INDEX(Lookup!$BH$9:$BH$3000,MATCH($A912,Lookup!$A$9:$A$3000,0)),0)</f>
        <v>0</v>
      </c>
      <c r="L912" s="204">
        <f t="shared" si="40"/>
        <v>0</v>
      </c>
      <c r="O912" s="182">
        <f t="shared" si="39"/>
        <v>0</v>
      </c>
    </row>
    <row r="913" spans="1:15" hidden="1" x14ac:dyDescent="0.2">
      <c r="A913" s="182">
        <f>'13'!A159</f>
        <v>0</v>
      </c>
      <c r="C913" s="182" t="str">
        <f>IFERROR(LEFT(IFERROR(INDEX(Sheet5!$C$2:$C$1300,MATCH($A913,Sheet5!$A$2:$A$1300,0)),"-"),FIND(",",IFERROR(INDEX(Sheet5!$C$2:$C$1300,MATCH($A913,Sheet5!$A$2:$A$1300,0)),"-"),1)-1),IFERROR(INDEX(Sheet5!$C$2:$C$1300,MATCH($A913,Sheet5!$A$2:$A$1300,0)),"-"))</f>
        <v>-</v>
      </c>
      <c r="D913" s="204">
        <f>IFERROR(INDEX(Lookup!$BG$9:$BG$3000,MATCH($A913,Lookup!$A$9:$A$3000,0)),0)</f>
        <v>0</v>
      </c>
      <c r="E913" s="204">
        <f>IFERROR(INDEX(Lookup!$BF$9:$BF$3000,MATCH($A913,Lookup!$A$9:$A$3000,0)),0)</f>
        <v>0</v>
      </c>
      <c r="F913" s="204">
        <f>IFERROR(INDEX(Lookup!$BE$9:$BE$3000,MATCH($A913,Lookup!$A$9:$A$3000,0)),0)</f>
        <v>0</v>
      </c>
      <c r="G913" s="205"/>
      <c r="H913" s="205"/>
      <c r="I913" s="204">
        <f>IFERROR(INDEX(Lookup!$BJ$9:$BJ$3000,MATCH($A913,Lookup!$A$9:$A$3000,0)),0)</f>
        <v>0</v>
      </c>
      <c r="J913" s="204">
        <f>IFERROR(INDEX(Lookup!$BI$9:$BI$3000,MATCH($A913,Lookup!$A$9:$A$3000,0)),0)</f>
        <v>0</v>
      </c>
      <c r="K913" s="204">
        <f>IFERROR(INDEX(Lookup!$BH$9:$BH$3000,MATCH($A913,Lookup!$A$9:$A$3000,0)),0)</f>
        <v>0</v>
      </c>
      <c r="L913" s="204">
        <f t="shared" si="40"/>
        <v>0</v>
      </c>
      <c r="O913" s="182">
        <f t="shared" si="39"/>
        <v>0</v>
      </c>
    </row>
    <row r="914" spans="1:15" hidden="1" x14ac:dyDescent="0.2">
      <c r="A914" s="182">
        <f>'13'!A160</f>
        <v>0</v>
      </c>
      <c r="C914" s="182" t="str">
        <f>IFERROR(LEFT(IFERROR(INDEX(Sheet5!$C$2:$C$1300,MATCH($A914,Sheet5!$A$2:$A$1300,0)),"-"),FIND(",",IFERROR(INDEX(Sheet5!$C$2:$C$1300,MATCH($A914,Sheet5!$A$2:$A$1300,0)),"-"),1)-1),IFERROR(INDEX(Sheet5!$C$2:$C$1300,MATCH($A914,Sheet5!$A$2:$A$1300,0)),"-"))</f>
        <v>-</v>
      </c>
      <c r="D914" s="204">
        <f>IFERROR(INDEX(Lookup!$BG$9:$BG$3000,MATCH($A914,Lookup!$A$9:$A$3000,0)),0)</f>
        <v>0</v>
      </c>
      <c r="E914" s="204">
        <f>IFERROR(INDEX(Lookup!$BF$9:$BF$3000,MATCH($A914,Lookup!$A$9:$A$3000,0)),0)</f>
        <v>0</v>
      </c>
      <c r="F914" s="204">
        <f>IFERROR(INDEX(Lookup!$BE$9:$BE$3000,MATCH($A914,Lookup!$A$9:$A$3000,0)),0)</f>
        <v>0</v>
      </c>
      <c r="G914" s="205"/>
      <c r="H914" s="205"/>
      <c r="I914" s="204">
        <f>IFERROR(INDEX(Lookup!$BJ$9:$BJ$3000,MATCH($A914,Lookup!$A$9:$A$3000,0)),0)</f>
        <v>0</v>
      </c>
      <c r="J914" s="204">
        <f>IFERROR(INDEX(Lookup!$BI$9:$BI$3000,MATCH($A914,Lookup!$A$9:$A$3000,0)),0)</f>
        <v>0</v>
      </c>
      <c r="K914" s="204">
        <f>IFERROR(INDEX(Lookup!$BH$9:$BH$3000,MATCH($A914,Lookup!$A$9:$A$3000,0)),0)</f>
        <v>0</v>
      </c>
      <c r="L914" s="204">
        <f t="shared" si="40"/>
        <v>0</v>
      </c>
      <c r="O914" s="182">
        <f t="shared" si="39"/>
        <v>0</v>
      </c>
    </row>
    <row r="915" spans="1:15" hidden="1" x14ac:dyDescent="0.2">
      <c r="A915" s="182">
        <f>'13'!A161</f>
        <v>0</v>
      </c>
      <c r="C915" s="182" t="str">
        <f>IFERROR(LEFT(IFERROR(INDEX(Sheet5!$C$2:$C$1300,MATCH($A915,Sheet5!$A$2:$A$1300,0)),"-"),FIND(",",IFERROR(INDEX(Sheet5!$C$2:$C$1300,MATCH($A915,Sheet5!$A$2:$A$1300,0)),"-"),1)-1),IFERROR(INDEX(Sheet5!$C$2:$C$1300,MATCH($A915,Sheet5!$A$2:$A$1300,0)),"-"))</f>
        <v>-</v>
      </c>
      <c r="D915" s="204">
        <f>IFERROR(INDEX(Lookup!$BG$9:$BG$3000,MATCH($A915,Lookup!$A$9:$A$3000,0)),0)</f>
        <v>0</v>
      </c>
      <c r="E915" s="204">
        <f>IFERROR(INDEX(Lookup!$BF$9:$BF$3000,MATCH($A915,Lookup!$A$9:$A$3000,0)),0)</f>
        <v>0</v>
      </c>
      <c r="F915" s="204">
        <f>IFERROR(INDEX(Lookup!$BE$9:$BE$3000,MATCH($A915,Lookup!$A$9:$A$3000,0)),0)</f>
        <v>0</v>
      </c>
      <c r="G915" s="205"/>
      <c r="H915" s="205"/>
      <c r="I915" s="204">
        <f>IFERROR(INDEX(Lookup!$BJ$9:$BJ$3000,MATCH($A915,Lookup!$A$9:$A$3000,0)),0)</f>
        <v>0</v>
      </c>
      <c r="J915" s="204">
        <f>IFERROR(INDEX(Lookup!$BI$9:$BI$3000,MATCH($A915,Lookup!$A$9:$A$3000,0)),0)</f>
        <v>0</v>
      </c>
      <c r="K915" s="204">
        <f>IFERROR(INDEX(Lookup!$BH$9:$BH$3000,MATCH($A915,Lookup!$A$9:$A$3000,0)),0)</f>
        <v>0</v>
      </c>
      <c r="L915" s="204">
        <f t="shared" si="40"/>
        <v>0</v>
      </c>
      <c r="O915" s="182">
        <f t="shared" si="39"/>
        <v>0</v>
      </c>
    </row>
    <row r="916" spans="1:15" hidden="1" x14ac:dyDescent="0.2">
      <c r="A916" s="182">
        <f>'13'!A162</f>
        <v>0</v>
      </c>
      <c r="C916" s="182" t="str">
        <f>IFERROR(LEFT(IFERROR(INDEX(Sheet5!$C$2:$C$1300,MATCH($A916,Sheet5!$A$2:$A$1300,0)),"-"),FIND(",",IFERROR(INDEX(Sheet5!$C$2:$C$1300,MATCH($A916,Sheet5!$A$2:$A$1300,0)),"-"),1)-1),IFERROR(INDEX(Sheet5!$C$2:$C$1300,MATCH($A916,Sheet5!$A$2:$A$1300,0)),"-"))</f>
        <v>-</v>
      </c>
      <c r="D916" s="204">
        <f>IFERROR(INDEX(Lookup!$BG$9:$BG$3000,MATCH($A916,Lookup!$A$9:$A$3000,0)),0)</f>
        <v>0</v>
      </c>
      <c r="E916" s="204">
        <f>IFERROR(INDEX(Lookup!$BF$9:$BF$3000,MATCH($A916,Lookup!$A$9:$A$3000,0)),0)</f>
        <v>0</v>
      </c>
      <c r="F916" s="204">
        <f>IFERROR(INDEX(Lookup!$BE$9:$BE$3000,MATCH($A916,Lookup!$A$9:$A$3000,0)),0)</f>
        <v>0</v>
      </c>
      <c r="G916" s="205"/>
      <c r="H916" s="205"/>
      <c r="I916" s="204">
        <f>IFERROR(INDEX(Lookup!$BJ$9:$BJ$3000,MATCH($A916,Lookup!$A$9:$A$3000,0)),0)</f>
        <v>0</v>
      </c>
      <c r="J916" s="204">
        <f>IFERROR(INDEX(Lookup!$BI$9:$BI$3000,MATCH($A916,Lookup!$A$9:$A$3000,0)),0)</f>
        <v>0</v>
      </c>
      <c r="K916" s="204">
        <f>IFERROR(INDEX(Lookup!$BH$9:$BH$3000,MATCH($A916,Lookup!$A$9:$A$3000,0)),0)</f>
        <v>0</v>
      </c>
      <c r="L916" s="204">
        <f t="shared" si="40"/>
        <v>0</v>
      </c>
      <c r="O916" s="182">
        <f t="shared" si="39"/>
        <v>0</v>
      </c>
    </row>
    <row r="917" spans="1:15" hidden="1" x14ac:dyDescent="0.2">
      <c r="A917" s="182">
        <f>'13'!A163</f>
        <v>0</v>
      </c>
      <c r="C917" s="182" t="str">
        <f>IFERROR(LEFT(IFERROR(INDEX(Sheet5!$C$2:$C$1300,MATCH($A917,Sheet5!$A$2:$A$1300,0)),"-"),FIND(",",IFERROR(INDEX(Sheet5!$C$2:$C$1300,MATCH($A917,Sheet5!$A$2:$A$1300,0)),"-"),1)-1),IFERROR(INDEX(Sheet5!$C$2:$C$1300,MATCH($A917,Sheet5!$A$2:$A$1300,0)),"-"))</f>
        <v>-</v>
      </c>
      <c r="D917" s="204">
        <f>IFERROR(INDEX(Lookup!$BG$9:$BG$3000,MATCH($A917,Lookup!$A$9:$A$3000,0)),0)</f>
        <v>0</v>
      </c>
      <c r="E917" s="204">
        <f>IFERROR(INDEX(Lookup!$BF$9:$BF$3000,MATCH($A917,Lookup!$A$9:$A$3000,0)),0)</f>
        <v>0</v>
      </c>
      <c r="F917" s="204">
        <f>IFERROR(INDEX(Lookup!$BE$9:$BE$3000,MATCH($A917,Lookup!$A$9:$A$3000,0)),0)</f>
        <v>0</v>
      </c>
      <c r="G917" s="205"/>
      <c r="H917" s="205"/>
      <c r="I917" s="204">
        <f>IFERROR(INDEX(Lookup!$BJ$9:$BJ$3000,MATCH($A917,Lookup!$A$9:$A$3000,0)),0)</f>
        <v>0</v>
      </c>
      <c r="J917" s="204">
        <f>IFERROR(INDEX(Lookup!$BI$9:$BI$3000,MATCH($A917,Lookup!$A$9:$A$3000,0)),0)</f>
        <v>0</v>
      </c>
      <c r="K917" s="204">
        <f>IFERROR(INDEX(Lookup!$BH$9:$BH$3000,MATCH($A917,Lookup!$A$9:$A$3000,0)),0)</f>
        <v>0</v>
      </c>
      <c r="L917" s="204">
        <f t="shared" si="40"/>
        <v>0</v>
      </c>
      <c r="O917" s="182">
        <f t="shared" si="39"/>
        <v>0</v>
      </c>
    </row>
    <row r="918" spans="1:15" hidden="1" x14ac:dyDescent="0.2">
      <c r="A918" s="182">
        <f>'13'!A164</f>
        <v>0</v>
      </c>
      <c r="C918" s="182" t="str">
        <f>IFERROR(LEFT(IFERROR(INDEX(Sheet5!$C$2:$C$1300,MATCH($A918,Sheet5!$A$2:$A$1300,0)),"-"),FIND(",",IFERROR(INDEX(Sheet5!$C$2:$C$1300,MATCH($A918,Sheet5!$A$2:$A$1300,0)),"-"),1)-1),IFERROR(INDEX(Sheet5!$C$2:$C$1300,MATCH($A918,Sheet5!$A$2:$A$1300,0)),"-"))</f>
        <v>-</v>
      </c>
      <c r="D918" s="204">
        <f>IFERROR(INDEX(Lookup!$BG$9:$BG$3000,MATCH($A918,Lookup!$A$9:$A$3000,0)),0)</f>
        <v>0</v>
      </c>
      <c r="E918" s="204">
        <f>IFERROR(INDEX(Lookup!$BF$9:$BF$3000,MATCH($A918,Lookup!$A$9:$A$3000,0)),0)</f>
        <v>0</v>
      </c>
      <c r="F918" s="204">
        <f>IFERROR(INDEX(Lookup!$BE$9:$BE$3000,MATCH($A918,Lookup!$A$9:$A$3000,0)),0)</f>
        <v>0</v>
      </c>
      <c r="G918" s="205"/>
      <c r="H918" s="205"/>
      <c r="I918" s="204">
        <f>IFERROR(INDEX(Lookup!$BJ$9:$BJ$3000,MATCH($A918,Lookup!$A$9:$A$3000,0)),0)</f>
        <v>0</v>
      </c>
      <c r="J918" s="204">
        <f>IFERROR(INDEX(Lookup!$BI$9:$BI$3000,MATCH($A918,Lookup!$A$9:$A$3000,0)),0)</f>
        <v>0</v>
      </c>
      <c r="K918" s="204">
        <f>IFERROR(INDEX(Lookup!$BH$9:$BH$3000,MATCH($A918,Lookup!$A$9:$A$3000,0)),0)</f>
        <v>0</v>
      </c>
      <c r="L918" s="204">
        <f t="shared" si="40"/>
        <v>0</v>
      </c>
      <c r="O918" s="182">
        <f t="shared" si="39"/>
        <v>0</v>
      </c>
    </row>
    <row r="919" spans="1:15" hidden="1" x14ac:dyDescent="0.2">
      <c r="A919" s="182">
        <f>'13'!A165</f>
        <v>0</v>
      </c>
      <c r="C919" s="182" t="str">
        <f>IFERROR(LEFT(IFERROR(INDEX(Sheet5!$C$2:$C$1300,MATCH($A919,Sheet5!$A$2:$A$1300,0)),"-"),FIND(",",IFERROR(INDEX(Sheet5!$C$2:$C$1300,MATCH($A919,Sheet5!$A$2:$A$1300,0)),"-"),1)-1),IFERROR(INDEX(Sheet5!$C$2:$C$1300,MATCH($A919,Sheet5!$A$2:$A$1300,0)),"-"))</f>
        <v>-</v>
      </c>
      <c r="D919" s="204">
        <f>IFERROR(INDEX(Lookup!$BG$9:$BG$3000,MATCH($A919,Lookup!$A$9:$A$3000,0)),0)</f>
        <v>0</v>
      </c>
      <c r="E919" s="204">
        <f>IFERROR(INDEX(Lookup!$BF$9:$BF$3000,MATCH($A919,Lookup!$A$9:$A$3000,0)),0)</f>
        <v>0</v>
      </c>
      <c r="F919" s="204">
        <f>IFERROR(INDEX(Lookup!$BE$9:$BE$3000,MATCH($A919,Lookup!$A$9:$A$3000,0)),0)</f>
        <v>0</v>
      </c>
      <c r="G919" s="205"/>
      <c r="H919" s="205"/>
      <c r="I919" s="204">
        <f>IFERROR(INDEX(Lookup!$BJ$9:$BJ$3000,MATCH($A919,Lookup!$A$9:$A$3000,0)),0)</f>
        <v>0</v>
      </c>
      <c r="J919" s="204">
        <f>IFERROR(INDEX(Lookup!$BI$9:$BI$3000,MATCH($A919,Lookup!$A$9:$A$3000,0)),0)</f>
        <v>0</v>
      </c>
      <c r="K919" s="204">
        <f>IFERROR(INDEX(Lookup!$BH$9:$BH$3000,MATCH($A919,Lookup!$A$9:$A$3000,0)),0)</f>
        <v>0</v>
      </c>
      <c r="L919" s="204">
        <f t="shared" si="40"/>
        <v>0</v>
      </c>
      <c r="O919" s="182">
        <f t="shared" si="39"/>
        <v>0</v>
      </c>
    </row>
    <row r="920" spans="1:15" hidden="1" x14ac:dyDescent="0.2">
      <c r="A920" s="182">
        <f>'13'!A166</f>
        <v>0</v>
      </c>
      <c r="C920" s="182" t="str">
        <f>IFERROR(LEFT(IFERROR(INDEX(Sheet5!$C$2:$C$1300,MATCH($A920,Sheet5!$A$2:$A$1300,0)),"-"),FIND(",",IFERROR(INDEX(Sheet5!$C$2:$C$1300,MATCH($A920,Sheet5!$A$2:$A$1300,0)),"-"),1)-1),IFERROR(INDEX(Sheet5!$C$2:$C$1300,MATCH($A920,Sheet5!$A$2:$A$1300,0)),"-"))</f>
        <v>-</v>
      </c>
      <c r="D920" s="204">
        <f>IFERROR(INDEX(Lookup!$BG$9:$BG$3000,MATCH($A920,Lookup!$A$9:$A$3000,0)),0)</f>
        <v>0</v>
      </c>
      <c r="E920" s="204">
        <f>IFERROR(INDEX(Lookup!$BF$9:$BF$3000,MATCH($A920,Lookup!$A$9:$A$3000,0)),0)</f>
        <v>0</v>
      </c>
      <c r="F920" s="204">
        <f>IFERROR(INDEX(Lookup!$BE$9:$BE$3000,MATCH($A920,Lookup!$A$9:$A$3000,0)),0)</f>
        <v>0</v>
      </c>
      <c r="G920" s="205"/>
      <c r="H920" s="205"/>
      <c r="I920" s="204">
        <f>IFERROR(INDEX(Lookup!$BJ$9:$BJ$3000,MATCH($A920,Lookup!$A$9:$A$3000,0)),0)</f>
        <v>0</v>
      </c>
      <c r="J920" s="204">
        <f>IFERROR(INDEX(Lookup!$BI$9:$BI$3000,MATCH($A920,Lookup!$A$9:$A$3000,0)),0)</f>
        <v>0</v>
      </c>
      <c r="K920" s="204">
        <f>IFERROR(INDEX(Lookup!$BH$9:$BH$3000,MATCH($A920,Lookup!$A$9:$A$3000,0)),0)</f>
        <v>0</v>
      </c>
      <c r="L920" s="204">
        <f t="shared" si="40"/>
        <v>0</v>
      </c>
      <c r="O920" s="182">
        <f t="shared" si="39"/>
        <v>0</v>
      </c>
    </row>
    <row r="921" spans="1:15" hidden="1" x14ac:dyDescent="0.2">
      <c r="A921" s="182">
        <f>'13'!A167</f>
        <v>0</v>
      </c>
      <c r="C921" s="182" t="str">
        <f>IFERROR(LEFT(IFERROR(INDEX(Sheet5!$C$2:$C$1300,MATCH($A921,Sheet5!$A$2:$A$1300,0)),"-"),FIND(",",IFERROR(INDEX(Sheet5!$C$2:$C$1300,MATCH($A921,Sheet5!$A$2:$A$1300,0)),"-"),1)-1),IFERROR(INDEX(Sheet5!$C$2:$C$1300,MATCH($A921,Sheet5!$A$2:$A$1300,0)),"-"))</f>
        <v>-</v>
      </c>
      <c r="D921" s="204">
        <f>IFERROR(INDEX(Lookup!$BG$9:$BG$3000,MATCH($A921,Lookup!$A$9:$A$3000,0)),0)</f>
        <v>0</v>
      </c>
      <c r="E921" s="204">
        <f>IFERROR(INDEX(Lookup!$BF$9:$BF$3000,MATCH($A921,Lookup!$A$9:$A$3000,0)),0)</f>
        <v>0</v>
      </c>
      <c r="F921" s="204">
        <f>IFERROR(INDEX(Lookup!$BE$9:$BE$3000,MATCH($A921,Lookup!$A$9:$A$3000,0)),0)</f>
        <v>0</v>
      </c>
      <c r="G921" s="205"/>
      <c r="H921" s="205"/>
      <c r="I921" s="204">
        <f>IFERROR(INDEX(Lookup!$BJ$9:$BJ$3000,MATCH($A921,Lookup!$A$9:$A$3000,0)),0)</f>
        <v>0</v>
      </c>
      <c r="J921" s="204">
        <f>IFERROR(INDEX(Lookup!$BI$9:$BI$3000,MATCH($A921,Lookup!$A$9:$A$3000,0)),0)</f>
        <v>0</v>
      </c>
      <c r="K921" s="204">
        <f>IFERROR(INDEX(Lookup!$BH$9:$BH$3000,MATCH($A921,Lookup!$A$9:$A$3000,0)),0)</f>
        <v>0</v>
      </c>
      <c r="L921" s="204">
        <f t="shared" si="40"/>
        <v>0</v>
      </c>
      <c r="O921" s="182">
        <f t="shared" si="39"/>
        <v>0</v>
      </c>
    </row>
    <row r="922" spans="1:15" hidden="1" x14ac:dyDescent="0.2">
      <c r="A922" s="182">
        <f>'13'!A168</f>
        <v>0</v>
      </c>
      <c r="C922" s="182" t="str">
        <f>IFERROR(LEFT(IFERROR(INDEX(Sheet5!$C$2:$C$1300,MATCH($A922,Sheet5!$A$2:$A$1300,0)),"-"),FIND(",",IFERROR(INDEX(Sheet5!$C$2:$C$1300,MATCH($A922,Sheet5!$A$2:$A$1300,0)),"-"),1)-1),IFERROR(INDEX(Sheet5!$C$2:$C$1300,MATCH($A922,Sheet5!$A$2:$A$1300,0)),"-"))</f>
        <v>-</v>
      </c>
      <c r="D922" s="204">
        <f>IFERROR(INDEX(Lookup!$BG$9:$BG$3000,MATCH($A922,Lookup!$A$9:$A$3000,0)),0)</f>
        <v>0</v>
      </c>
      <c r="E922" s="204">
        <f>IFERROR(INDEX(Lookup!$BF$9:$BF$3000,MATCH($A922,Lookup!$A$9:$A$3000,0)),0)</f>
        <v>0</v>
      </c>
      <c r="F922" s="204">
        <f>IFERROR(INDEX(Lookup!$BE$9:$BE$3000,MATCH($A922,Lookup!$A$9:$A$3000,0)),0)</f>
        <v>0</v>
      </c>
      <c r="G922" s="205"/>
      <c r="H922" s="205"/>
      <c r="I922" s="204">
        <f>IFERROR(INDEX(Lookup!$BJ$9:$BJ$3000,MATCH($A922,Lookup!$A$9:$A$3000,0)),0)</f>
        <v>0</v>
      </c>
      <c r="J922" s="204">
        <f>IFERROR(INDEX(Lookup!$BI$9:$BI$3000,MATCH($A922,Lookup!$A$9:$A$3000,0)),0)</f>
        <v>0</v>
      </c>
      <c r="K922" s="204">
        <f>IFERROR(INDEX(Lookup!$BH$9:$BH$3000,MATCH($A922,Lookup!$A$9:$A$3000,0)),0)</f>
        <v>0</v>
      </c>
      <c r="L922" s="204">
        <f t="shared" si="40"/>
        <v>0</v>
      </c>
      <c r="O922" s="182">
        <f t="shared" si="39"/>
        <v>0</v>
      </c>
    </row>
    <row r="923" spans="1:15" hidden="1" x14ac:dyDescent="0.2">
      <c r="A923" s="182">
        <f>'13'!A169</f>
        <v>0</v>
      </c>
      <c r="C923" s="182" t="str">
        <f>IFERROR(LEFT(IFERROR(INDEX(Sheet5!$C$2:$C$1300,MATCH($A923,Sheet5!$A$2:$A$1300,0)),"-"),FIND(",",IFERROR(INDEX(Sheet5!$C$2:$C$1300,MATCH($A923,Sheet5!$A$2:$A$1300,0)),"-"),1)-1),IFERROR(INDEX(Sheet5!$C$2:$C$1300,MATCH($A923,Sheet5!$A$2:$A$1300,0)),"-"))</f>
        <v>-</v>
      </c>
      <c r="D923" s="204">
        <f>IFERROR(INDEX(Lookup!$BG$9:$BG$3000,MATCH($A923,Lookup!$A$9:$A$3000,0)),0)</f>
        <v>0</v>
      </c>
      <c r="E923" s="204">
        <f>IFERROR(INDEX(Lookup!$BF$9:$BF$3000,MATCH($A923,Lookup!$A$9:$A$3000,0)),0)</f>
        <v>0</v>
      </c>
      <c r="F923" s="204">
        <f>IFERROR(INDEX(Lookup!$BE$9:$BE$3000,MATCH($A923,Lookup!$A$9:$A$3000,0)),0)</f>
        <v>0</v>
      </c>
      <c r="G923" s="205"/>
      <c r="H923" s="205"/>
      <c r="I923" s="204">
        <f>IFERROR(INDEX(Lookup!$BJ$9:$BJ$3000,MATCH($A923,Lookup!$A$9:$A$3000,0)),0)</f>
        <v>0</v>
      </c>
      <c r="J923" s="204">
        <f>IFERROR(INDEX(Lookup!$BI$9:$BI$3000,MATCH($A923,Lookup!$A$9:$A$3000,0)),0)</f>
        <v>0</v>
      </c>
      <c r="K923" s="204">
        <f>IFERROR(INDEX(Lookup!$BH$9:$BH$3000,MATCH($A923,Lookup!$A$9:$A$3000,0)),0)</f>
        <v>0</v>
      </c>
      <c r="L923" s="204">
        <f t="shared" si="40"/>
        <v>0</v>
      </c>
      <c r="O923" s="182">
        <f t="shared" si="39"/>
        <v>0</v>
      </c>
    </row>
    <row r="924" spans="1:15" hidden="1" x14ac:dyDescent="0.2">
      <c r="A924" s="182">
        <f>'13'!A170</f>
        <v>0</v>
      </c>
      <c r="C924" s="182" t="str">
        <f>IFERROR(LEFT(IFERROR(INDEX(Sheet5!$C$2:$C$1300,MATCH($A924,Sheet5!$A$2:$A$1300,0)),"-"),FIND(",",IFERROR(INDEX(Sheet5!$C$2:$C$1300,MATCH($A924,Sheet5!$A$2:$A$1300,0)),"-"),1)-1),IFERROR(INDEX(Sheet5!$C$2:$C$1300,MATCH($A924,Sheet5!$A$2:$A$1300,0)),"-"))</f>
        <v>-</v>
      </c>
      <c r="D924" s="204">
        <f>IFERROR(INDEX(Lookup!$BG$9:$BG$3000,MATCH($A924,Lookup!$A$9:$A$3000,0)),0)</f>
        <v>0</v>
      </c>
      <c r="E924" s="204">
        <f>IFERROR(INDEX(Lookup!$BF$9:$BF$3000,MATCH($A924,Lookup!$A$9:$A$3000,0)),0)</f>
        <v>0</v>
      </c>
      <c r="F924" s="204">
        <f>IFERROR(INDEX(Lookup!$BE$9:$BE$3000,MATCH($A924,Lookup!$A$9:$A$3000,0)),0)</f>
        <v>0</v>
      </c>
      <c r="G924" s="205"/>
      <c r="H924" s="205"/>
      <c r="I924" s="204">
        <f>IFERROR(INDEX(Lookup!$BJ$9:$BJ$3000,MATCH($A924,Lookup!$A$9:$A$3000,0)),0)</f>
        <v>0</v>
      </c>
      <c r="J924" s="204">
        <f>IFERROR(INDEX(Lookup!$BI$9:$BI$3000,MATCH($A924,Lookup!$A$9:$A$3000,0)),0)</f>
        <v>0</v>
      </c>
      <c r="K924" s="204">
        <f>IFERROR(INDEX(Lookup!$BH$9:$BH$3000,MATCH($A924,Lookup!$A$9:$A$3000,0)),0)</f>
        <v>0</v>
      </c>
      <c r="L924" s="204">
        <f t="shared" si="40"/>
        <v>0</v>
      </c>
      <c r="O924" s="182">
        <f t="shared" si="39"/>
        <v>0</v>
      </c>
    </row>
    <row r="925" spans="1:15" hidden="1" x14ac:dyDescent="0.2">
      <c r="A925" s="182">
        <f>'13'!A171</f>
        <v>0</v>
      </c>
      <c r="C925" s="182" t="str">
        <f>IFERROR(LEFT(IFERROR(INDEX(Sheet5!$C$2:$C$1300,MATCH($A925,Sheet5!$A$2:$A$1300,0)),"-"),FIND(",",IFERROR(INDEX(Sheet5!$C$2:$C$1300,MATCH($A925,Sheet5!$A$2:$A$1300,0)),"-"),1)-1),IFERROR(INDEX(Sheet5!$C$2:$C$1300,MATCH($A925,Sheet5!$A$2:$A$1300,0)),"-"))</f>
        <v>-</v>
      </c>
      <c r="D925" s="204">
        <f>IFERROR(INDEX(Lookup!$BG$9:$BG$3000,MATCH($A925,Lookup!$A$9:$A$3000,0)),0)</f>
        <v>0</v>
      </c>
      <c r="E925" s="204">
        <f>IFERROR(INDEX(Lookup!$BF$9:$BF$3000,MATCH($A925,Lookup!$A$9:$A$3000,0)),0)</f>
        <v>0</v>
      </c>
      <c r="F925" s="204">
        <f>IFERROR(INDEX(Lookup!$BE$9:$BE$3000,MATCH($A925,Lookup!$A$9:$A$3000,0)),0)</f>
        <v>0</v>
      </c>
      <c r="G925" s="205"/>
      <c r="H925" s="205"/>
      <c r="I925" s="204">
        <f>IFERROR(INDEX(Lookup!$BJ$9:$BJ$3000,MATCH($A925,Lookup!$A$9:$A$3000,0)),0)</f>
        <v>0</v>
      </c>
      <c r="J925" s="204">
        <f>IFERROR(INDEX(Lookup!$BI$9:$BI$3000,MATCH($A925,Lookup!$A$9:$A$3000,0)),0)</f>
        <v>0</v>
      </c>
      <c r="K925" s="204">
        <f>IFERROR(INDEX(Lookup!$BH$9:$BH$3000,MATCH($A925,Lookup!$A$9:$A$3000,0)),0)</f>
        <v>0</v>
      </c>
      <c r="L925" s="204">
        <f t="shared" si="40"/>
        <v>0</v>
      </c>
      <c r="O925" s="182">
        <f t="shared" si="39"/>
        <v>0</v>
      </c>
    </row>
    <row r="926" spans="1:15" hidden="1" x14ac:dyDescent="0.2">
      <c r="A926" s="182">
        <f>'13'!A172</f>
        <v>0</v>
      </c>
      <c r="C926" s="182" t="str">
        <f>IFERROR(LEFT(IFERROR(INDEX(Sheet5!$C$2:$C$1300,MATCH($A926,Sheet5!$A$2:$A$1300,0)),"-"),FIND(",",IFERROR(INDEX(Sheet5!$C$2:$C$1300,MATCH($A926,Sheet5!$A$2:$A$1300,0)),"-"),1)-1),IFERROR(INDEX(Sheet5!$C$2:$C$1300,MATCH($A926,Sheet5!$A$2:$A$1300,0)),"-"))</f>
        <v>-</v>
      </c>
      <c r="D926" s="204">
        <f>IFERROR(INDEX(Lookup!$BG$9:$BG$3000,MATCH($A926,Lookup!$A$9:$A$3000,0)),0)</f>
        <v>0</v>
      </c>
      <c r="E926" s="204">
        <f>IFERROR(INDEX(Lookup!$BF$9:$BF$3000,MATCH($A926,Lookup!$A$9:$A$3000,0)),0)</f>
        <v>0</v>
      </c>
      <c r="F926" s="204">
        <f>IFERROR(INDEX(Lookup!$BE$9:$BE$3000,MATCH($A926,Lookup!$A$9:$A$3000,0)),0)</f>
        <v>0</v>
      </c>
      <c r="G926" s="205"/>
      <c r="H926" s="205"/>
      <c r="I926" s="204">
        <f>IFERROR(INDEX(Lookup!$BJ$9:$BJ$3000,MATCH($A926,Lookup!$A$9:$A$3000,0)),0)</f>
        <v>0</v>
      </c>
      <c r="J926" s="204">
        <f>IFERROR(INDEX(Lookup!$BI$9:$BI$3000,MATCH($A926,Lookup!$A$9:$A$3000,0)),0)</f>
        <v>0</v>
      </c>
      <c r="K926" s="204">
        <f>IFERROR(INDEX(Lookup!$BH$9:$BH$3000,MATCH($A926,Lookup!$A$9:$A$3000,0)),0)</f>
        <v>0</v>
      </c>
      <c r="L926" s="204">
        <f t="shared" si="40"/>
        <v>0</v>
      </c>
      <c r="O926" s="182">
        <f t="shared" si="39"/>
        <v>0</v>
      </c>
    </row>
    <row r="927" spans="1:15" hidden="1" x14ac:dyDescent="0.2">
      <c r="A927" s="182">
        <f>'13'!A173</f>
        <v>0</v>
      </c>
      <c r="C927" s="182" t="str">
        <f>IFERROR(LEFT(IFERROR(INDEX(Sheet5!$C$2:$C$1300,MATCH($A927,Sheet5!$A$2:$A$1300,0)),"-"),FIND(",",IFERROR(INDEX(Sheet5!$C$2:$C$1300,MATCH($A927,Sheet5!$A$2:$A$1300,0)),"-"),1)-1),IFERROR(INDEX(Sheet5!$C$2:$C$1300,MATCH($A927,Sheet5!$A$2:$A$1300,0)),"-"))</f>
        <v>-</v>
      </c>
      <c r="D927" s="204">
        <f>IFERROR(INDEX(Lookup!$BG$9:$BG$3000,MATCH($A927,Lookup!$A$9:$A$3000,0)),0)</f>
        <v>0</v>
      </c>
      <c r="E927" s="204">
        <f>IFERROR(INDEX(Lookup!$BF$9:$BF$3000,MATCH($A927,Lookup!$A$9:$A$3000,0)),0)</f>
        <v>0</v>
      </c>
      <c r="F927" s="204">
        <f>IFERROR(INDEX(Lookup!$BE$9:$BE$3000,MATCH($A927,Lookup!$A$9:$A$3000,0)),0)</f>
        <v>0</v>
      </c>
      <c r="G927" s="205"/>
      <c r="H927" s="205"/>
      <c r="I927" s="204">
        <f>IFERROR(INDEX(Lookup!$BJ$9:$BJ$3000,MATCH($A927,Lookup!$A$9:$A$3000,0)),0)</f>
        <v>0</v>
      </c>
      <c r="J927" s="204">
        <f>IFERROR(INDEX(Lookup!$BI$9:$BI$3000,MATCH($A927,Lookup!$A$9:$A$3000,0)),0)</f>
        <v>0</v>
      </c>
      <c r="K927" s="204">
        <f>IFERROR(INDEX(Lookup!$BH$9:$BH$3000,MATCH($A927,Lookup!$A$9:$A$3000,0)),0)</f>
        <v>0</v>
      </c>
      <c r="L927" s="204">
        <f t="shared" si="40"/>
        <v>0</v>
      </c>
      <c r="O927" s="182">
        <f t="shared" si="39"/>
        <v>0</v>
      </c>
    </row>
    <row r="928" spans="1:15" hidden="1" x14ac:dyDescent="0.2">
      <c r="A928" s="182">
        <f>'13'!A174</f>
        <v>0</v>
      </c>
      <c r="C928" s="182" t="str">
        <f>IFERROR(LEFT(IFERROR(INDEX(Sheet5!$C$2:$C$1300,MATCH($A928,Sheet5!$A$2:$A$1300,0)),"-"),FIND(",",IFERROR(INDEX(Sheet5!$C$2:$C$1300,MATCH($A928,Sheet5!$A$2:$A$1300,0)),"-"),1)-1),IFERROR(INDEX(Sheet5!$C$2:$C$1300,MATCH($A928,Sheet5!$A$2:$A$1300,0)),"-"))</f>
        <v>-</v>
      </c>
      <c r="D928" s="204">
        <f>IFERROR(INDEX(Lookup!$BG$9:$BG$3000,MATCH($A928,Lookup!$A$9:$A$3000,0)),0)</f>
        <v>0</v>
      </c>
      <c r="E928" s="204">
        <f>IFERROR(INDEX(Lookup!$BF$9:$BF$3000,MATCH($A928,Lookup!$A$9:$A$3000,0)),0)</f>
        <v>0</v>
      </c>
      <c r="F928" s="204">
        <f>IFERROR(INDEX(Lookup!$BE$9:$BE$3000,MATCH($A928,Lookup!$A$9:$A$3000,0)),0)</f>
        <v>0</v>
      </c>
      <c r="G928" s="205"/>
      <c r="H928" s="205"/>
      <c r="I928" s="204">
        <f>IFERROR(INDEX(Lookup!$BJ$9:$BJ$3000,MATCH($A928,Lookup!$A$9:$A$3000,0)),0)</f>
        <v>0</v>
      </c>
      <c r="J928" s="204">
        <f>IFERROR(INDEX(Lookup!$BI$9:$BI$3000,MATCH($A928,Lookup!$A$9:$A$3000,0)),0)</f>
        <v>0</v>
      </c>
      <c r="K928" s="204">
        <f>IFERROR(INDEX(Lookup!$BH$9:$BH$3000,MATCH($A928,Lookup!$A$9:$A$3000,0)),0)</f>
        <v>0</v>
      </c>
      <c r="L928" s="204">
        <f t="shared" si="40"/>
        <v>0</v>
      </c>
      <c r="O928" s="182">
        <f t="shared" si="39"/>
        <v>0</v>
      </c>
    </row>
    <row r="929" spans="1:15" hidden="1" x14ac:dyDescent="0.2">
      <c r="A929" s="182">
        <f>'13'!A175</f>
        <v>0</v>
      </c>
      <c r="C929" s="182" t="str">
        <f>IFERROR(LEFT(IFERROR(INDEX(Sheet5!$C$2:$C$1300,MATCH($A929,Sheet5!$A$2:$A$1300,0)),"-"),FIND(",",IFERROR(INDEX(Sheet5!$C$2:$C$1300,MATCH($A929,Sheet5!$A$2:$A$1300,0)),"-"),1)-1),IFERROR(INDEX(Sheet5!$C$2:$C$1300,MATCH($A929,Sheet5!$A$2:$A$1300,0)),"-"))</f>
        <v>-</v>
      </c>
      <c r="D929" s="204">
        <f>IFERROR(INDEX(Lookup!$BG$9:$BG$3000,MATCH($A929,Lookup!$A$9:$A$3000,0)),0)</f>
        <v>0</v>
      </c>
      <c r="E929" s="204">
        <f>IFERROR(INDEX(Lookup!$BF$9:$BF$3000,MATCH($A929,Lookup!$A$9:$A$3000,0)),0)</f>
        <v>0</v>
      </c>
      <c r="F929" s="204">
        <f>IFERROR(INDEX(Lookup!$BE$9:$BE$3000,MATCH($A929,Lookup!$A$9:$A$3000,0)),0)</f>
        <v>0</v>
      </c>
      <c r="G929" s="205"/>
      <c r="H929" s="205"/>
      <c r="I929" s="204">
        <f>IFERROR(INDEX(Lookup!$BJ$9:$BJ$3000,MATCH($A929,Lookup!$A$9:$A$3000,0)),0)</f>
        <v>0</v>
      </c>
      <c r="J929" s="204">
        <f>IFERROR(INDEX(Lookup!$BI$9:$BI$3000,MATCH($A929,Lookup!$A$9:$A$3000,0)),0)</f>
        <v>0</v>
      </c>
      <c r="K929" s="204">
        <f>IFERROR(INDEX(Lookup!$BH$9:$BH$3000,MATCH($A929,Lookup!$A$9:$A$3000,0)),0)</f>
        <v>0</v>
      </c>
      <c r="L929" s="204">
        <f t="shared" si="40"/>
        <v>0</v>
      </c>
      <c r="O929" s="182">
        <f t="shared" si="39"/>
        <v>0</v>
      </c>
    </row>
    <row r="930" spans="1:15" hidden="1" x14ac:dyDescent="0.2">
      <c r="A930" s="182">
        <f>'13'!A176</f>
        <v>0</v>
      </c>
      <c r="C930" s="182" t="str">
        <f>IFERROR(LEFT(IFERROR(INDEX(Sheet5!$C$2:$C$1300,MATCH($A930,Sheet5!$A$2:$A$1300,0)),"-"),FIND(",",IFERROR(INDEX(Sheet5!$C$2:$C$1300,MATCH($A930,Sheet5!$A$2:$A$1300,0)),"-"),1)-1),IFERROR(INDEX(Sheet5!$C$2:$C$1300,MATCH($A930,Sheet5!$A$2:$A$1300,0)),"-"))</f>
        <v>-</v>
      </c>
      <c r="D930" s="204">
        <f>IFERROR(INDEX(Lookup!$BG$9:$BG$3000,MATCH($A930,Lookup!$A$9:$A$3000,0)),0)</f>
        <v>0</v>
      </c>
      <c r="E930" s="204">
        <f>IFERROR(INDEX(Lookup!$BF$9:$BF$3000,MATCH($A930,Lookup!$A$9:$A$3000,0)),0)</f>
        <v>0</v>
      </c>
      <c r="F930" s="204">
        <f>IFERROR(INDEX(Lookup!$BE$9:$BE$3000,MATCH($A930,Lookup!$A$9:$A$3000,0)),0)</f>
        <v>0</v>
      </c>
      <c r="G930" s="205"/>
      <c r="H930" s="205"/>
      <c r="I930" s="204">
        <f>IFERROR(INDEX(Lookup!$BJ$9:$BJ$3000,MATCH($A930,Lookup!$A$9:$A$3000,0)),0)</f>
        <v>0</v>
      </c>
      <c r="J930" s="204">
        <f>IFERROR(INDEX(Lookup!$BI$9:$BI$3000,MATCH($A930,Lookup!$A$9:$A$3000,0)),0)</f>
        <v>0</v>
      </c>
      <c r="K930" s="204">
        <f>IFERROR(INDEX(Lookup!$BH$9:$BH$3000,MATCH($A930,Lookup!$A$9:$A$3000,0)),0)</f>
        <v>0</v>
      </c>
      <c r="L930" s="204">
        <f t="shared" si="40"/>
        <v>0</v>
      </c>
      <c r="O930" s="182">
        <f t="shared" si="39"/>
        <v>0</v>
      </c>
    </row>
    <row r="931" spans="1:15" hidden="1" x14ac:dyDescent="0.2">
      <c r="A931" s="182">
        <f>'13'!A177</f>
        <v>0</v>
      </c>
      <c r="C931" s="182" t="str">
        <f>IFERROR(LEFT(IFERROR(INDEX(Sheet5!$C$2:$C$1300,MATCH($A931,Sheet5!$A$2:$A$1300,0)),"-"),FIND(",",IFERROR(INDEX(Sheet5!$C$2:$C$1300,MATCH($A931,Sheet5!$A$2:$A$1300,0)),"-"),1)-1),IFERROR(INDEX(Sheet5!$C$2:$C$1300,MATCH($A931,Sheet5!$A$2:$A$1300,0)),"-"))</f>
        <v>-</v>
      </c>
      <c r="D931" s="204">
        <f>IFERROR(INDEX(Lookup!$BG$9:$BG$3000,MATCH($A931,Lookup!$A$9:$A$3000,0)),0)</f>
        <v>0</v>
      </c>
      <c r="E931" s="204">
        <f>IFERROR(INDEX(Lookup!$BF$9:$BF$3000,MATCH($A931,Lookup!$A$9:$A$3000,0)),0)</f>
        <v>0</v>
      </c>
      <c r="F931" s="204">
        <f>IFERROR(INDEX(Lookup!$BE$9:$BE$3000,MATCH($A931,Lookup!$A$9:$A$3000,0)),0)</f>
        <v>0</v>
      </c>
      <c r="G931" s="205"/>
      <c r="H931" s="205"/>
      <c r="I931" s="204">
        <f>IFERROR(INDEX(Lookup!$BJ$9:$BJ$3000,MATCH($A931,Lookup!$A$9:$A$3000,0)),0)</f>
        <v>0</v>
      </c>
      <c r="J931" s="204">
        <f>IFERROR(INDEX(Lookup!$BI$9:$BI$3000,MATCH($A931,Lookup!$A$9:$A$3000,0)),0)</f>
        <v>0</v>
      </c>
      <c r="K931" s="204">
        <f>IFERROR(INDEX(Lookup!$BH$9:$BH$3000,MATCH($A931,Lookup!$A$9:$A$3000,0)),0)</f>
        <v>0</v>
      </c>
      <c r="L931" s="204">
        <f t="shared" si="40"/>
        <v>0</v>
      </c>
      <c r="O931" s="182">
        <f t="shared" si="39"/>
        <v>0</v>
      </c>
    </row>
    <row r="932" spans="1:15" hidden="1" x14ac:dyDescent="0.2">
      <c r="A932" s="182">
        <f>'13'!A178</f>
        <v>0</v>
      </c>
      <c r="C932" s="182" t="str">
        <f>IFERROR(LEFT(IFERROR(INDEX(Sheet5!$C$2:$C$1300,MATCH($A932,Sheet5!$A$2:$A$1300,0)),"-"),FIND(",",IFERROR(INDEX(Sheet5!$C$2:$C$1300,MATCH($A932,Sheet5!$A$2:$A$1300,0)),"-"),1)-1),IFERROR(INDEX(Sheet5!$C$2:$C$1300,MATCH($A932,Sheet5!$A$2:$A$1300,0)),"-"))</f>
        <v>-</v>
      </c>
      <c r="D932" s="204">
        <f>IFERROR(INDEX(Lookup!$BG$9:$BG$3000,MATCH($A932,Lookup!$A$9:$A$3000,0)),0)</f>
        <v>0</v>
      </c>
      <c r="E932" s="204">
        <f>IFERROR(INDEX(Lookup!$BF$9:$BF$3000,MATCH($A932,Lookup!$A$9:$A$3000,0)),0)</f>
        <v>0</v>
      </c>
      <c r="F932" s="204">
        <f>IFERROR(INDEX(Lookup!$BE$9:$BE$3000,MATCH($A932,Lookup!$A$9:$A$3000,0)),0)</f>
        <v>0</v>
      </c>
      <c r="G932" s="205"/>
      <c r="H932" s="205"/>
      <c r="I932" s="204">
        <f>IFERROR(INDEX(Lookup!$BJ$9:$BJ$3000,MATCH($A932,Lookup!$A$9:$A$3000,0)),0)</f>
        <v>0</v>
      </c>
      <c r="J932" s="204">
        <f>IFERROR(INDEX(Lookup!$BI$9:$BI$3000,MATCH($A932,Lookup!$A$9:$A$3000,0)),0)</f>
        <v>0</v>
      </c>
      <c r="K932" s="204">
        <f>IFERROR(INDEX(Lookup!$BH$9:$BH$3000,MATCH($A932,Lookup!$A$9:$A$3000,0)),0)</f>
        <v>0</v>
      </c>
      <c r="L932" s="204">
        <f t="shared" si="40"/>
        <v>0</v>
      </c>
      <c r="O932" s="182">
        <f t="shared" si="39"/>
        <v>0</v>
      </c>
    </row>
    <row r="933" spans="1:15" hidden="1" x14ac:dyDescent="0.2">
      <c r="A933" s="182">
        <f>'13'!A179</f>
        <v>0</v>
      </c>
      <c r="C933" s="182" t="str">
        <f>IFERROR(LEFT(IFERROR(INDEX(Sheet5!$C$2:$C$1300,MATCH($A933,Sheet5!$A$2:$A$1300,0)),"-"),FIND(",",IFERROR(INDEX(Sheet5!$C$2:$C$1300,MATCH($A933,Sheet5!$A$2:$A$1300,0)),"-"),1)-1),IFERROR(INDEX(Sheet5!$C$2:$C$1300,MATCH($A933,Sheet5!$A$2:$A$1300,0)),"-"))</f>
        <v>-</v>
      </c>
      <c r="D933" s="204">
        <f>IFERROR(INDEX(Lookup!$BG$9:$BG$3000,MATCH($A933,Lookup!$A$9:$A$3000,0)),0)</f>
        <v>0</v>
      </c>
      <c r="E933" s="204">
        <f>IFERROR(INDEX(Lookup!$BF$9:$BF$3000,MATCH($A933,Lookup!$A$9:$A$3000,0)),0)</f>
        <v>0</v>
      </c>
      <c r="F933" s="204">
        <f>IFERROR(INDEX(Lookup!$BE$9:$BE$3000,MATCH($A933,Lookup!$A$9:$A$3000,0)),0)</f>
        <v>0</v>
      </c>
      <c r="G933" s="205"/>
      <c r="H933" s="205"/>
      <c r="I933" s="204">
        <f>IFERROR(INDEX(Lookup!$BJ$9:$BJ$3000,MATCH($A933,Lookup!$A$9:$A$3000,0)),0)</f>
        <v>0</v>
      </c>
      <c r="J933" s="204">
        <f>IFERROR(INDEX(Lookup!$BI$9:$BI$3000,MATCH($A933,Lookup!$A$9:$A$3000,0)),0)</f>
        <v>0</v>
      </c>
      <c r="K933" s="204">
        <f>IFERROR(INDEX(Lookup!$BH$9:$BH$3000,MATCH($A933,Lookup!$A$9:$A$3000,0)),0)</f>
        <v>0</v>
      </c>
      <c r="L933" s="204">
        <f t="shared" si="40"/>
        <v>0</v>
      </c>
      <c r="O933" s="182">
        <f t="shared" si="39"/>
        <v>0</v>
      </c>
    </row>
    <row r="934" spans="1:15" hidden="1" x14ac:dyDescent="0.2">
      <c r="A934" s="182">
        <f>'13'!A180</f>
        <v>0</v>
      </c>
      <c r="C934" s="182" t="str">
        <f>IFERROR(LEFT(IFERROR(INDEX(Sheet5!$C$2:$C$1300,MATCH($A934,Sheet5!$A$2:$A$1300,0)),"-"),FIND(",",IFERROR(INDEX(Sheet5!$C$2:$C$1300,MATCH($A934,Sheet5!$A$2:$A$1300,0)),"-"),1)-1),IFERROR(INDEX(Sheet5!$C$2:$C$1300,MATCH($A934,Sheet5!$A$2:$A$1300,0)),"-"))</f>
        <v>-</v>
      </c>
      <c r="D934" s="204">
        <f>IFERROR(INDEX(Lookup!$BG$9:$BG$3000,MATCH($A934,Lookup!$A$9:$A$3000,0)),0)</f>
        <v>0</v>
      </c>
      <c r="E934" s="204">
        <f>IFERROR(INDEX(Lookup!$BF$9:$BF$3000,MATCH($A934,Lookup!$A$9:$A$3000,0)),0)</f>
        <v>0</v>
      </c>
      <c r="F934" s="204">
        <f>IFERROR(INDEX(Lookup!$BE$9:$BE$3000,MATCH($A934,Lookup!$A$9:$A$3000,0)),0)</f>
        <v>0</v>
      </c>
      <c r="G934" s="205"/>
      <c r="H934" s="205"/>
      <c r="I934" s="204">
        <f>IFERROR(INDEX(Lookup!$BJ$9:$BJ$3000,MATCH($A934,Lookup!$A$9:$A$3000,0)),0)</f>
        <v>0</v>
      </c>
      <c r="J934" s="204">
        <f>IFERROR(INDEX(Lookup!$BI$9:$BI$3000,MATCH($A934,Lookup!$A$9:$A$3000,0)),0)</f>
        <v>0</v>
      </c>
      <c r="K934" s="204">
        <f>IFERROR(INDEX(Lookup!$BH$9:$BH$3000,MATCH($A934,Lookup!$A$9:$A$3000,0)),0)</f>
        <v>0</v>
      </c>
      <c r="L934" s="204">
        <f t="shared" si="40"/>
        <v>0</v>
      </c>
      <c r="O934" s="182">
        <f t="shared" si="39"/>
        <v>0</v>
      </c>
    </row>
    <row r="935" spans="1:15" hidden="1" x14ac:dyDescent="0.2">
      <c r="A935" s="182">
        <f>'13'!A181</f>
        <v>0</v>
      </c>
      <c r="C935" s="182" t="str">
        <f>IFERROR(LEFT(IFERROR(INDEX(Sheet5!$C$2:$C$1300,MATCH($A935,Sheet5!$A$2:$A$1300,0)),"-"),FIND(",",IFERROR(INDEX(Sheet5!$C$2:$C$1300,MATCH($A935,Sheet5!$A$2:$A$1300,0)),"-"),1)-1),IFERROR(INDEX(Sheet5!$C$2:$C$1300,MATCH($A935,Sheet5!$A$2:$A$1300,0)),"-"))</f>
        <v>-</v>
      </c>
      <c r="D935" s="204">
        <f>IFERROR(INDEX(Lookup!$BG$9:$BG$3000,MATCH($A935,Lookup!$A$9:$A$3000,0)),0)</f>
        <v>0</v>
      </c>
      <c r="E935" s="204">
        <f>IFERROR(INDEX(Lookup!$BF$9:$BF$3000,MATCH($A935,Lookup!$A$9:$A$3000,0)),0)</f>
        <v>0</v>
      </c>
      <c r="F935" s="204">
        <f>IFERROR(INDEX(Lookup!$BE$9:$BE$3000,MATCH($A935,Lookup!$A$9:$A$3000,0)),0)</f>
        <v>0</v>
      </c>
      <c r="G935" s="205"/>
      <c r="H935" s="205"/>
      <c r="I935" s="204">
        <f>IFERROR(INDEX(Lookup!$BJ$9:$BJ$3000,MATCH($A935,Lookup!$A$9:$A$3000,0)),0)</f>
        <v>0</v>
      </c>
      <c r="J935" s="204">
        <f>IFERROR(INDEX(Lookup!$BI$9:$BI$3000,MATCH($A935,Lookup!$A$9:$A$3000,0)),0)</f>
        <v>0</v>
      </c>
      <c r="K935" s="204">
        <f>IFERROR(INDEX(Lookup!$BH$9:$BH$3000,MATCH($A935,Lookup!$A$9:$A$3000,0)),0)</f>
        <v>0</v>
      </c>
      <c r="L935" s="204">
        <f t="shared" si="40"/>
        <v>0</v>
      </c>
      <c r="O935" s="182">
        <f t="shared" si="39"/>
        <v>0</v>
      </c>
    </row>
    <row r="936" spans="1:15" hidden="1" x14ac:dyDescent="0.2">
      <c r="A936" s="182">
        <f>'13'!A182</f>
        <v>0</v>
      </c>
      <c r="C936" s="182" t="str">
        <f>IFERROR(LEFT(IFERROR(INDEX(Sheet5!$C$2:$C$1300,MATCH($A936,Sheet5!$A$2:$A$1300,0)),"-"),FIND(",",IFERROR(INDEX(Sheet5!$C$2:$C$1300,MATCH($A936,Sheet5!$A$2:$A$1300,0)),"-"),1)-1),IFERROR(INDEX(Sheet5!$C$2:$C$1300,MATCH($A936,Sheet5!$A$2:$A$1300,0)),"-"))</f>
        <v>-</v>
      </c>
      <c r="D936" s="204">
        <f>IFERROR(INDEX(Lookup!$BG$9:$BG$3000,MATCH($A936,Lookup!$A$9:$A$3000,0)),0)</f>
        <v>0</v>
      </c>
      <c r="E936" s="204">
        <f>IFERROR(INDEX(Lookup!$BF$9:$BF$3000,MATCH($A936,Lookup!$A$9:$A$3000,0)),0)</f>
        <v>0</v>
      </c>
      <c r="F936" s="204">
        <f>IFERROR(INDEX(Lookup!$BE$9:$BE$3000,MATCH($A936,Lookup!$A$9:$A$3000,0)),0)</f>
        <v>0</v>
      </c>
      <c r="G936" s="205"/>
      <c r="H936" s="205"/>
      <c r="I936" s="204">
        <f>IFERROR(INDEX(Lookup!$BJ$9:$BJ$3000,MATCH($A936,Lookup!$A$9:$A$3000,0)),0)</f>
        <v>0</v>
      </c>
      <c r="J936" s="204">
        <f>IFERROR(INDEX(Lookup!$BI$9:$BI$3000,MATCH($A936,Lookup!$A$9:$A$3000,0)),0)</f>
        <v>0</v>
      </c>
      <c r="K936" s="204">
        <f>IFERROR(INDEX(Lookup!$BH$9:$BH$3000,MATCH($A936,Lookup!$A$9:$A$3000,0)),0)</f>
        <v>0</v>
      </c>
      <c r="L936" s="204">
        <f t="shared" si="40"/>
        <v>0</v>
      </c>
      <c r="O936" s="182">
        <f t="shared" si="39"/>
        <v>0</v>
      </c>
    </row>
    <row r="937" spans="1:15" hidden="1" x14ac:dyDescent="0.2">
      <c r="A937" s="182">
        <f>'13'!A183</f>
        <v>0</v>
      </c>
      <c r="C937" s="182" t="str">
        <f>IFERROR(LEFT(IFERROR(INDEX(Sheet5!$C$2:$C$1300,MATCH($A937,Sheet5!$A$2:$A$1300,0)),"-"),FIND(",",IFERROR(INDEX(Sheet5!$C$2:$C$1300,MATCH($A937,Sheet5!$A$2:$A$1300,0)),"-"),1)-1),IFERROR(INDEX(Sheet5!$C$2:$C$1300,MATCH($A937,Sheet5!$A$2:$A$1300,0)),"-"))</f>
        <v>-</v>
      </c>
      <c r="D937" s="204">
        <f>IFERROR(INDEX(Lookup!$BG$9:$BG$3000,MATCH($A937,Lookup!$A$9:$A$3000,0)),0)</f>
        <v>0</v>
      </c>
      <c r="E937" s="204">
        <f>IFERROR(INDEX(Lookup!$BF$9:$BF$3000,MATCH($A937,Lookup!$A$9:$A$3000,0)),0)</f>
        <v>0</v>
      </c>
      <c r="F937" s="204">
        <f>IFERROR(INDEX(Lookup!$BE$9:$BE$3000,MATCH($A937,Lookup!$A$9:$A$3000,0)),0)</f>
        <v>0</v>
      </c>
      <c r="G937" s="205"/>
      <c r="H937" s="205"/>
      <c r="I937" s="204">
        <f>IFERROR(INDEX(Lookup!$BJ$9:$BJ$3000,MATCH($A937,Lookup!$A$9:$A$3000,0)),0)</f>
        <v>0</v>
      </c>
      <c r="J937" s="204">
        <f>IFERROR(INDEX(Lookup!$BI$9:$BI$3000,MATCH($A937,Lookup!$A$9:$A$3000,0)),0)</f>
        <v>0</v>
      </c>
      <c r="K937" s="204">
        <f>IFERROR(INDEX(Lookup!$BH$9:$BH$3000,MATCH($A937,Lookup!$A$9:$A$3000,0)),0)</f>
        <v>0</v>
      </c>
      <c r="L937" s="204">
        <f t="shared" si="40"/>
        <v>0</v>
      </c>
      <c r="O937" s="182">
        <f t="shared" si="39"/>
        <v>0</v>
      </c>
    </row>
    <row r="938" spans="1:15" hidden="1" x14ac:dyDescent="0.2">
      <c r="A938" s="182">
        <f>'13'!A184</f>
        <v>0</v>
      </c>
      <c r="C938" s="182" t="str">
        <f>IFERROR(LEFT(IFERROR(INDEX(Sheet5!$C$2:$C$1300,MATCH($A938,Sheet5!$A$2:$A$1300,0)),"-"),FIND(",",IFERROR(INDEX(Sheet5!$C$2:$C$1300,MATCH($A938,Sheet5!$A$2:$A$1300,0)),"-"),1)-1),IFERROR(INDEX(Sheet5!$C$2:$C$1300,MATCH($A938,Sheet5!$A$2:$A$1300,0)),"-"))</f>
        <v>-</v>
      </c>
      <c r="D938" s="204">
        <f>IFERROR(INDEX(Lookup!$BG$9:$BG$3000,MATCH($A938,Lookup!$A$9:$A$3000,0)),0)</f>
        <v>0</v>
      </c>
      <c r="E938" s="204">
        <f>IFERROR(INDEX(Lookup!$BF$9:$BF$3000,MATCH($A938,Lookup!$A$9:$A$3000,0)),0)</f>
        <v>0</v>
      </c>
      <c r="F938" s="204">
        <f>IFERROR(INDEX(Lookup!$BE$9:$BE$3000,MATCH($A938,Lookup!$A$9:$A$3000,0)),0)</f>
        <v>0</v>
      </c>
      <c r="G938" s="205"/>
      <c r="H938" s="205"/>
      <c r="I938" s="204">
        <f>IFERROR(INDEX(Lookup!$BJ$9:$BJ$3000,MATCH($A938,Lookup!$A$9:$A$3000,0)),0)</f>
        <v>0</v>
      </c>
      <c r="J938" s="204">
        <f>IFERROR(INDEX(Lookup!$BI$9:$BI$3000,MATCH($A938,Lookup!$A$9:$A$3000,0)),0)</f>
        <v>0</v>
      </c>
      <c r="K938" s="204">
        <f>IFERROR(INDEX(Lookup!$BH$9:$BH$3000,MATCH($A938,Lookup!$A$9:$A$3000,0)),0)</f>
        <v>0</v>
      </c>
      <c r="L938" s="204">
        <f t="shared" si="40"/>
        <v>0</v>
      </c>
      <c r="O938" s="182">
        <f t="shared" si="39"/>
        <v>0</v>
      </c>
    </row>
    <row r="939" spans="1:15" hidden="1" x14ac:dyDescent="0.2">
      <c r="A939" s="182">
        <f>'13'!A185</f>
        <v>0</v>
      </c>
      <c r="C939" s="182" t="str">
        <f>IFERROR(LEFT(IFERROR(INDEX(Sheet5!$C$2:$C$1300,MATCH($A939,Sheet5!$A$2:$A$1300,0)),"-"),FIND(",",IFERROR(INDEX(Sheet5!$C$2:$C$1300,MATCH($A939,Sheet5!$A$2:$A$1300,0)),"-"),1)-1),IFERROR(INDEX(Sheet5!$C$2:$C$1300,MATCH($A939,Sheet5!$A$2:$A$1300,0)),"-"))</f>
        <v>-</v>
      </c>
      <c r="D939" s="204">
        <f>IFERROR(INDEX(Lookup!$BG$9:$BG$3000,MATCH($A939,Lookup!$A$9:$A$3000,0)),0)</f>
        <v>0</v>
      </c>
      <c r="E939" s="204">
        <f>IFERROR(INDEX(Lookup!$BF$9:$BF$3000,MATCH($A939,Lookup!$A$9:$A$3000,0)),0)</f>
        <v>0</v>
      </c>
      <c r="F939" s="204">
        <f>IFERROR(INDEX(Lookup!$BE$9:$BE$3000,MATCH($A939,Lookup!$A$9:$A$3000,0)),0)</f>
        <v>0</v>
      </c>
      <c r="G939" s="205"/>
      <c r="H939" s="205"/>
      <c r="I939" s="204">
        <f>IFERROR(INDEX(Lookup!$BJ$9:$BJ$3000,MATCH($A939,Lookup!$A$9:$A$3000,0)),0)</f>
        <v>0</v>
      </c>
      <c r="J939" s="204">
        <f>IFERROR(INDEX(Lookup!$BI$9:$BI$3000,MATCH($A939,Lookup!$A$9:$A$3000,0)),0)</f>
        <v>0</v>
      </c>
      <c r="K939" s="204">
        <f>IFERROR(INDEX(Lookup!$BH$9:$BH$3000,MATCH($A939,Lookup!$A$9:$A$3000,0)),0)</f>
        <v>0</v>
      </c>
      <c r="L939" s="204">
        <f t="shared" si="40"/>
        <v>0</v>
      </c>
      <c r="O939" s="182">
        <f t="shared" si="39"/>
        <v>0</v>
      </c>
    </row>
    <row r="940" spans="1:15" hidden="1" x14ac:dyDescent="0.2">
      <c r="A940" s="182">
        <f>'13'!A186</f>
        <v>0</v>
      </c>
      <c r="C940" s="182" t="str">
        <f>IFERROR(LEFT(IFERROR(INDEX(Sheet5!$C$2:$C$1300,MATCH($A940,Sheet5!$A$2:$A$1300,0)),"-"),FIND(",",IFERROR(INDEX(Sheet5!$C$2:$C$1300,MATCH($A940,Sheet5!$A$2:$A$1300,0)),"-"),1)-1),IFERROR(INDEX(Sheet5!$C$2:$C$1300,MATCH($A940,Sheet5!$A$2:$A$1300,0)),"-"))</f>
        <v>-</v>
      </c>
      <c r="D940" s="204">
        <f>IFERROR(INDEX(Lookup!$BG$9:$BG$3000,MATCH($A940,Lookup!$A$9:$A$3000,0)),0)</f>
        <v>0</v>
      </c>
      <c r="E940" s="204">
        <f>IFERROR(INDEX(Lookup!$BF$9:$BF$3000,MATCH($A940,Lookup!$A$9:$A$3000,0)),0)</f>
        <v>0</v>
      </c>
      <c r="F940" s="204">
        <f>IFERROR(INDEX(Lookup!$BE$9:$BE$3000,MATCH($A940,Lookup!$A$9:$A$3000,0)),0)</f>
        <v>0</v>
      </c>
      <c r="G940" s="205"/>
      <c r="H940" s="205"/>
      <c r="I940" s="204">
        <f>IFERROR(INDEX(Lookup!$BJ$9:$BJ$3000,MATCH($A940,Lookup!$A$9:$A$3000,0)),0)</f>
        <v>0</v>
      </c>
      <c r="J940" s="204">
        <f>IFERROR(INDEX(Lookup!$BI$9:$BI$3000,MATCH($A940,Lookup!$A$9:$A$3000,0)),0)</f>
        <v>0</v>
      </c>
      <c r="K940" s="204">
        <f>IFERROR(INDEX(Lookup!$BH$9:$BH$3000,MATCH($A940,Lookup!$A$9:$A$3000,0)),0)</f>
        <v>0</v>
      </c>
      <c r="L940" s="204">
        <f t="shared" si="40"/>
        <v>0</v>
      </c>
      <c r="O940" s="182">
        <f t="shared" si="39"/>
        <v>0</v>
      </c>
    </row>
    <row r="941" spans="1:15" hidden="1" x14ac:dyDescent="0.2">
      <c r="A941" s="182">
        <f>'13'!A187</f>
        <v>0</v>
      </c>
      <c r="C941" s="182" t="str">
        <f>IFERROR(LEFT(IFERROR(INDEX(Sheet5!$C$2:$C$1300,MATCH($A941,Sheet5!$A$2:$A$1300,0)),"-"),FIND(",",IFERROR(INDEX(Sheet5!$C$2:$C$1300,MATCH($A941,Sheet5!$A$2:$A$1300,0)),"-"),1)-1),IFERROR(INDEX(Sheet5!$C$2:$C$1300,MATCH($A941,Sheet5!$A$2:$A$1300,0)),"-"))</f>
        <v>-</v>
      </c>
      <c r="D941" s="204">
        <f>IFERROR(INDEX(Lookup!$BG$9:$BG$3000,MATCH($A941,Lookup!$A$9:$A$3000,0)),0)</f>
        <v>0</v>
      </c>
      <c r="E941" s="204">
        <f>IFERROR(INDEX(Lookup!$BF$9:$BF$3000,MATCH($A941,Lookup!$A$9:$A$3000,0)),0)</f>
        <v>0</v>
      </c>
      <c r="F941" s="204">
        <f>IFERROR(INDEX(Lookup!$BE$9:$BE$3000,MATCH($A941,Lookup!$A$9:$A$3000,0)),0)</f>
        <v>0</v>
      </c>
      <c r="G941" s="205"/>
      <c r="H941" s="205"/>
      <c r="I941" s="204">
        <f>IFERROR(INDEX(Lookup!$BJ$9:$BJ$3000,MATCH($A941,Lookup!$A$9:$A$3000,0)),0)</f>
        <v>0</v>
      </c>
      <c r="J941" s="204">
        <f>IFERROR(INDEX(Lookup!$BI$9:$BI$3000,MATCH($A941,Lookup!$A$9:$A$3000,0)),0)</f>
        <v>0</v>
      </c>
      <c r="K941" s="204">
        <f>IFERROR(INDEX(Lookup!$BH$9:$BH$3000,MATCH($A941,Lookup!$A$9:$A$3000,0)),0)</f>
        <v>0</v>
      </c>
      <c r="L941" s="204">
        <f t="shared" si="40"/>
        <v>0</v>
      </c>
      <c r="O941" s="182">
        <f t="shared" si="39"/>
        <v>0</v>
      </c>
    </row>
    <row r="942" spans="1:15" hidden="1" x14ac:dyDescent="0.2">
      <c r="A942" s="182">
        <f>'13'!A188</f>
        <v>0</v>
      </c>
      <c r="C942" s="182" t="str">
        <f>IFERROR(LEFT(IFERROR(INDEX(Sheet5!$C$2:$C$1300,MATCH($A942,Sheet5!$A$2:$A$1300,0)),"-"),FIND(",",IFERROR(INDEX(Sheet5!$C$2:$C$1300,MATCH($A942,Sheet5!$A$2:$A$1300,0)),"-"),1)-1),IFERROR(INDEX(Sheet5!$C$2:$C$1300,MATCH($A942,Sheet5!$A$2:$A$1300,0)),"-"))</f>
        <v>-</v>
      </c>
      <c r="D942" s="204">
        <f>IFERROR(INDEX(Lookup!$BG$9:$BG$3000,MATCH($A942,Lookup!$A$9:$A$3000,0)),0)</f>
        <v>0</v>
      </c>
      <c r="E942" s="204">
        <f>IFERROR(INDEX(Lookup!$BF$9:$BF$3000,MATCH($A942,Lookup!$A$9:$A$3000,0)),0)</f>
        <v>0</v>
      </c>
      <c r="F942" s="204">
        <f>IFERROR(INDEX(Lookup!$BE$9:$BE$3000,MATCH($A942,Lookup!$A$9:$A$3000,0)),0)</f>
        <v>0</v>
      </c>
      <c r="G942" s="205"/>
      <c r="H942" s="205"/>
      <c r="I942" s="204">
        <f>IFERROR(INDEX(Lookup!$BJ$9:$BJ$3000,MATCH($A942,Lookup!$A$9:$A$3000,0)),0)</f>
        <v>0</v>
      </c>
      <c r="J942" s="204">
        <f>IFERROR(INDEX(Lookup!$BI$9:$BI$3000,MATCH($A942,Lookup!$A$9:$A$3000,0)),0)</f>
        <v>0</v>
      </c>
      <c r="K942" s="204">
        <f>IFERROR(INDEX(Lookup!$BH$9:$BH$3000,MATCH($A942,Lookup!$A$9:$A$3000,0)),0)</f>
        <v>0</v>
      </c>
      <c r="L942" s="204">
        <f t="shared" si="40"/>
        <v>0</v>
      </c>
      <c r="O942" s="182">
        <f t="shared" si="39"/>
        <v>0</v>
      </c>
    </row>
    <row r="943" spans="1:15" hidden="1" x14ac:dyDescent="0.2">
      <c r="A943" s="182">
        <f>'13'!A189</f>
        <v>0</v>
      </c>
      <c r="C943" s="182" t="str">
        <f>IFERROR(LEFT(IFERROR(INDEX(Sheet5!$C$2:$C$1300,MATCH($A943,Sheet5!$A$2:$A$1300,0)),"-"),FIND(",",IFERROR(INDEX(Sheet5!$C$2:$C$1300,MATCH($A943,Sheet5!$A$2:$A$1300,0)),"-"),1)-1),IFERROR(INDEX(Sheet5!$C$2:$C$1300,MATCH($A943,Sheet5!$A$2:$A$1300,0)),"-"))</f>
        <v>-</v>
      </c>
      <c r="D943" s="204">
        <f>IFERROR(INDEX(Lookup!$BG$9:$BG$3000,MATCH($A943,Lookup!$A$9:$A$3000,0)),0)</f>
        <v>0</v>
      </c>
      <c r="E943" s="204">
        <f>IFERROR(INDEX(Lookup!$BF$9:$BF$3000,MATCH($A943,Lookup!$A$9:$A$3000,0)),0)</f>
        <v>0</v>
      </c>
      <c r="F943" s="204">
        <f>IFERROR(INDEX(Lookup!$BE$9:$BE$3000,MATCH($A943,Lookup!$A$9:$A$3000,0)),0)</f>
        <v>0</v>
      </c>
      <c r="G943" s="205"/>
      <c r="H943" s="205"/>
      <c r="I943" s="204">
        <f>IFERROR(INDEX(Lookup!$BJ$9:$BJ$3000,MATCH($A943,Lookup!$A$9:$A$3000,0)),0)</f>
        <v>0</v>
      </c>
      <c r="J943" s="204">
        <f>IFERROR(INDEX(Lookup!$BI$9:$BI$3000,MATCH($A943,Lookup!$A$9:$A$3000,0)),0)</f>
        <v>0</v>
      </c>
      <c r="K943" s="204">
        <f>IFERROR(INDEX(Lookup!$BH$9:$BH$3000,MATCH($A943,Lookup!$A$9:$A$3000,0)),0)</f>
        <v>0</v>
      </c>
      <c r="L943" s="204">
        <f t="shared" si="40"/>
        <v>0</v>
      </c>
      <c r="O943" s="182">
        <f t="shared" si="39"/>
        <v>0</v>
      </c>
    </row>
    <row r="944" spans="1:15" hidden="1" x14ac:dyDescent="0.2">
      <c r="A944" s="182">
        <f>'13'!A190</f>
        <v>0</v>
      </c>
      <c r="C944" s="182" t="str">
        <f>IFERROR(LEFT(IFERROR(INDEX(Sheet5!$C$2:$C$1300,MATCH($A944,Sheet5!$A$2:$A$1300,0)),"-"),FIND(",",IFERROR(INDEX(Sheet5!$C$2:$C$1300,MATCH($A944,Sheet5!$A$2:$A$1300,0)),"-"),1)-1),IFERROR(INDEX(Sheet5!$C$2:$C$1300,MATCH($A944,Sheet5!$A$2:$A$1300,0)),"-"))</f>
        <v>-</v>
      </c>
      <c r="D944" s="204">
        <f>IFERROR(INDEX(Lookup!$BG$9:$BG$3000,MATCH($A944,Lookup!$A$9:$A$3000,0)),0)</f>
        <v>0</v>
      </c>
      <c r="E944" s="204">
        <f>IFERROR(INDEX(Lookup!$BF$9:$BF$3000,MATCH($A944,Lookup!$A$9:$A$3000,0)),0)</f>
        <v>0</v>
      </c>
      <c r="F944" s="204">
        <f>IFERROR(INDEX(Lookup!$BE$9:$BE$3000,MATCH($A944,Lookup!$A$9:$A$3000,0)),0)</f>
        <v>0</v>
      </c>
      <c r="G944" s="205"/>
      <c r="H944" s="205"/>
      <c r="I944" s="204">
        <f>IFERROR(INDEX(Lookup!$BJ$9:$BJ$3000,MATCH($A944,Lookup!$A$9:$A$3000,0)),0)</f>
        <v>0</v>
      </c>
      <c r="J944" s="204">
        <f>IFERROR(INDEX(Lookup!$BI$9:$BI$3000,MATCH($A944,Lookup!$A$9:$A$3000,0)),0)</f>
        <v>0</v>
      </c>
      <c r="K944" s="204">
        <f>IFERROR(INDEX(Lookup!$BH$9:$BH$3000,MATCH($A944,Lookup!$A$9:$A$3000,0)),0)</f>
        <v>0</v>
      </c>
      <c r="L944" s="204">
        <f t="shared" si="40"/>
        <v>0</v>
      </c>
      <c r="O944" s="182">
        <f t="shared" si="39"/>
        <v>0</v>
      </c>
    </row>
    <row r="945" spans="1:15" hidden="1" x14ac:dyDescent="0.2">
      <c r="A945" s="182">
        <f>'13'!A191</f>
        <v>0</v>
      </c>
      <c r="C945" s="182" t="str">
        <f>IFERROR(LEFT(IFERROR(INDEX(Sheet5!$C$2:$C$1300,MATCH($A945,Sheet5!$A$2:$A$1300,0)),"-"),FIND(",",IFERROR(INDEX(Sheet5!$C$2:$C$1300,MATCH($A945,Sheet5!$A$2:$A$1300,0)),"-"),1)-1),IFERROR(INDEX(Sheet5!$C$2:$C$1300,MATCH($A945,Sheet5!$A$2:$A$1300,0)),"-"))</f>
        <v>-</v>
      </c>
      <c r="D945" s="204">
        <f>IFERROR(INDEX(Lookup!$BG$9:$BG$3000,MATCH($A945,Lookup!$A$9:$A$3000,0)),0)</f>
        <v>0</v>
      </c>
      <c r="E945" s="204">
        <f>IFERROR(INDEX(Lookup!$BF$9:$BF$3000,MATCH($A945,Lookup!$A$9:$A$3000,0)),0)</f>
        <v>0</v>
      </c>
      <c r="F945" s="204">
        <f>IFERROR(INDEX(Lookup!$BE$9:$BE$3000,MATCH($A945,Lookup!$A$9:$A$3000,0)),0)</f>
        <v>0</v>
      </c>
      <c r="G945" s="205"/>
      <c r="H945" s="205"/>
      <c r="I945" s="204">
        <f>IFERROR(INDEX(Lookup!$BJ$9:$BJ$3000,MATCH($A945,Lookup!$A$9:$A$3000,0)),0)</f>
        <v>0</v>
      </c>
      <c r="J945" s="204">
        <f>IFERROR(INDEX(Lookup!$BI$9:$BI$3000,MATCH($A945,Lookup!$A$9:$A$3000,0)),0)</f>
        <v>0</v>
      </c>
      <c r="K945" s="204">
        <f>IFERROR(INDEX(Lookup!$BH$9:$BH$3000,MATCH($A945,Lookup!$A$9:$A$3000,0)),0)</f>
        <v>0</v>
      </c>
      <c r="L945" s="204">
        <f t="shared" si="40"/>
        <v>0</v>
      </c>
      <c r="O945" s="182">
        <f t="shared" si="39"/>
        <v>0</v>
      </c>
    </row>
    <row r="946" spans="1:15" hidden="1" x14ac:dyDescent="0.2">
      <c r="A946" s="182">
        <f>'13'!A192</f>
        <v>0</v>
      </c>
      <c r="C946" s="182" t="str">
        <f>IFERROR(LEFT(IFERROR(INDEX(Sheet5!$C$2:$C$1300,MATCH($A946,Sheet5!$A$2:$A$1300,0)),"-"),FIND(",",IFERROR(INDEX(Sheet5!$C$2:$C$1300,MATCH($A946,Sheet5!$A$2:$A$1300,0)),"-"),1)-1),IFERROR(INDEX(Sheet5!$C$2:$C$1300,MATCH($A946,Sheet5!$A$2:$A$1300,0)),"-"))</f>
        <v>-</v>
      </c>
      <c r="D946" s="204">
        <f>IFERROR(INDEX(Lookup!$BG$9:$BG$3000,MATCH($A946,Lookup!$A$9:$A$3000,0)),0)</f>
        <v>0</v>
      </c>
      <c r="E946" s="204">
        <f>IFERROR(INDEX(Lookup!$BF$9:$BF$3000,MATCH($A946,Lookup!$A$9:$A$3000,0)),0)</f>
        <v>0</v>
      </c>
      <c r="F946" s="204">
        <f>IFERROR(INDEX(Lookup!$BE$9:$BE$3000,MATCH($A946,Lookup!$A$9:$A$3000,0)),0)</f>
        <v>0</v>
      </c>
      <c r="G946" s="205"/>
      <c r="H946" s="205"/>
      <c r="I946" s="204">
        <f>IFERROR(INDEX(Lookup!$BJ$9:$BJ$3000,MATCH($A946,Lookup!$A$9:$A$3000,0)),0)</f>
        <v>0</v>
      </c>
      <c r="J946" s="204">
        <f>IFERROR(INDEX(Lookup!$BI$9:$BI$3000,MATCH($A946,Lookup!$A$9:$A$3000,0)),0)</f>
        <v>0</v>
      </c>
      <c r="K946" s="204">
        <f>IFERROR(INDEX(Lookup!$BH$9:$BH$3000,MATCH($A946,Lookup!$A$9:$A$3000,0)),0)</f>
        <v>0</v>
      </c>
      <c r="L946" s="204">
        <f t="shared" si="40"/>
        <v>0</v>
      </c>
      <c r="O946" s="182">
        <f t="shared" si="39"/>
        <v>0</v>
      </c>
    </row>
    <row r="947" spans="1:15" hidden="1" x14ac:dyDescent="0.2">
      <c r="A947" s="182">
        <f>'13'!A193</f>
        <v>0</v>
      </c>
      <c r="C947" s="182" t="str">
        <f>IFERROR(LEFT(IFERROR(INDEX(Sheet5!$C$2:$C$1300,MATCH($A947,Sheet5!$A$2:$A$1300,0)),"-"),FIND(",",IFERROR(INDEX(Sheet5!$C$2:$C$1300,MATCH($A947,Sheet5!$A$2:$A$1300,0)),"-"),1)-1),IFERROR(INDEX(Sheet5!$C$2:$C$1300,MATCH($A947,Sheet5!$A$2:$A$1300,0)),"-"))</f>
        <v>-</v>
      </c>
      <c r="D947" s="204">
        <f>IFERROR(INDEX(Lookup!$BG$9:$BG$3000,MATCH($A947,Lookup!$A$9:$A$3000,0)),0)</f>
        <v>0</v>
      </c>
      <c r="E947" s="204">
        <f>IFERROR(INDEX(Lookup!$BF$9:$BF$3000,MATCH($A947,Lookup!$A$9:$A$3000,0)),0)</f>
        <v>0</v>
      </c>
      <c r="F947" s="204">
        <f>IFERROR(INDEX(Lookup!$BE$9:$BE$3000,MATCH($A947,Lookup!$A$9:$A$3000,0)),0)</f>
        <v>0</v>
      </c>
      <c r="G947" s="205"/>
      <c r="H947" s="205"/>
      <c r="I947" s="204">
        <f>IFERROR(INDEX(Lookup!$BJ$9:$BJ$3000,MATCH($A947,Lookup!$A$9:$A$3000,0)),0)</f>
        <v>0</v>
      </c>
      <c r="J947" s="204">
        <f>IFERROR(INDEX(Lookup!$BI$9:$BI$3000,MATCH($A947,Lookup!$A$9:$A$3000,0)),0)</f>
        <v>0</v>
      </c>
      <c r="K947" s="204">
        <f>IFERROR(INDEX(Lookup!$BH$9:$BH$3000,MATCH($A947,Lookup!$A$9:$A$3000,0)),0)</f>
        <v>0</v>
      </c>
      <c r="L947" s="204">
        <f t="shared" si="40"/>
        <v>0</v>
      </c>
      <c r="O947" s="182">
        <f t="shared" si="39"/>
        <v>0</v>
      </c>
    </row>
    <row r="948" spans="1:15" hidden="1" x14ac:dyDescent="0.2">
      <c r="A948" s="182">
        <f>'13'!A194</f>
        <v>0</v>
      </c>
      <c r="C948" s="182" t="str">
        <f>IFERROR(LEFT(IFERROR(INDEX(Sheet5!$C$2:$C$1300,MATCH($A948,Sheet5!$A$2:$A$1300,0)),"-"),FIND(",",IFERROR(INDEX(Sheet5!$C$2:$C$1300,MATCH($A948,Sheet5!$A$2:$A$1300,0)),"-"),1)-1),IFERROR(INDEX(Sheet5!$C$2:$C$1300,MATCH($A948,Sheet5!$A$2:$A$1300,0)),"-"))</f>
        <v>-</v>
      </c>
      <c r="D948" s="204">
        <f>IFERROR(INDEX(Lookup!$BG$9:$BG$3000,MATCH($A948,Lookup!$A$9:$A$3000,0)),0)</f>
        <v>0</v>
      </c>
      <c r="E948" s="204">
        <f>IFERROR(INDEX(Lookup!$BF$9:$BF$3000,MATCH($A948,Lookup!$A$9:$A$3000,0)),0)</f>
        <v>0</v>
      </c>
      <c r="F948" s="204">
        <f>IFERROR(INDEX(Lookup!$BE$9:$BE$3000,MATCH($A948,Lookup!$A$9:$A$3000,0)),0)</f>
        <v>0</v>
      </c>
      <c r="G948" s="205"/>
      <c r="H948" s="205"/>
      <c r="I948" s="204">
        <f>IFERROR(INDEX(Lookup!$BJ$9:$BJ$3000,MATCH($A948,Lookup!$A$9:$A$3000,0)),0)</f>
        <v>0</v>
      </c>
      <c r="J948" s="204">
        <f>IFERROR(INDEX(Lookup!$BI$9:$BI$3000,MATCH($A948,Lookup!$A$9:$A$3000,0)),0)</f>
        <v>0</v>
      </c>
      <c r="K948" s="204">
        <f>IFERROR(INDEX(Lookup!$BH$9:$BH$3000,MATCH($A948,Lookup!$A$9:$A$3000,0)),0)</f>
        <v>0</v>
      </c>
      <c r="L948" s="204">
        <f t="shared" si="40"/>
        <v>0</v>
      </c>
      <c r="O948" s="182">
        <f t="shared" ref="O948:O1011" si="41">+IF(A948&gt;0,1,0)</f>
        <v>0</v>
      </c>
    </row>
    <row r="949" spans="1:15" hidden="1" x14ac:dyDescent="0.2">
      <c r="A949" s="182">
        <f>'13'!A195</f>
        <v>0</v>
      </c>
      <c r="C949" s="182" t="str">
        <f>IFERROR(LEFT(IFERROR(INDEX(Sheet5!$C$2:$C$1300,MATCH($A949,Sheet5!$A$2:$A$1300,0)),"-"),FIND(",",IFERROR(INDEX(Sheet5!$C$2:$C$1300,MATCH($A949,Sheet5!$A$2:$A$1300,0)),"-"),1)-1),IFERROR(INDEX(Sheet5!$C$2:$C$1300,MATCH($A949,Sheet5!$A$2:$A$1300,0)),"-"))</f>
        <v>-</v>
      </c>
      <c r="D949" s="204">
        <f>IFERROR(INDEX(Lookup!$BG$9:$BG$3000,MATCH($A949,Lookup!$A$9:$A$3000,0)),0)</f>
        <v>0</v>
      </c>
      <c r="E949" s="204">
        <f>IFERROR(INDEX(Lookup!$BF$9:$BF$3000,MATCH($A949,Lookup!$A$9:$A$3000,0)),0)</f>
        <v>0</v>
      </c>
      <c r="F949" s="204">
        <f>IFERROR(INDEX(Lookup!$BE$9:$BE$3000,MATCH($A949,Lookup!$A$9:$A$3000,0)),0)</f>
        <v>0</v>
      </c>
      <c r="G949" s="205"/>
      <c r="H949" s="205"/>
      <c r="I949" s="204">
        <f>IFERROR(INDEX(Lookup!$BJ$9:$BJ$3000,MATCH($A949,Lookup!$A$9:$A$3000,0)),0)</f>
        <v>0</v>
      </c>
      <c r="J949" s="204">
        <f>IFERROR(INDEX(Lookup!$BI$9:$BI$3000,MATCH($A949,Lookup!$A$9:$A$3000,0)),0)</f>
        <v>0</v>
      </c>
      <c r="K949" s="204">
        <f>IFERROR(INDEX(Lookup!$BH$9:$BH$3000,MATCH($A949,Lookup!$A$9:$A$3000,0)),0)</f>
        <v>0</v>
      </c>
      <c r="L949" s="204">
        <f t="shared" ref="L949:L1012" si="42">K949-J949</f>
        <v>0</v>
      </c>
      <c r="O949" s="182">
        <f t="shared" si="41"/>
        <v>0</v>
      </c>
    </row>
    <row r="950" spans="1:15" hidden="1" x14ac:dyDescent="0.2">
      <c r="A950" s="182">
        <f>'13'!A196</f>
        <v>0</v>
      </c>
      <c r="C950" s="182" t="str">
        <f>IFERROR(LEFT(IFERROR(INDEX(Sheet5!$C$2:$C$1300,MATCH($A950,Sheet5!$A$2:$A$1300,0)),"-"),FIND(",",IFERROR(INDEX(Sheet5!$C$2:$C$1300,MATCH($A950,Sheet5!$A$2:$A$1300,0)),"-"),1)-1),IFERROR(INDEX(Sheet5!$C$2:$C$1300,MATCH($A950,Sheet5!$A$2:$A$1300,0)),"-"))</f>
        <v>-</v>
      </c>
      <c r="D950" s="204">
        <f>IFERROR(INDEX(Lookup!$BG$9:$BG$3000,MATCH($A950,Lookup!$A$9:$A$3000,0)),0)</f>
        <v>0</v>
      </c>
      <c r="E950" s="204">
        <f>IFERROR(INDEX(Lookup!$BF$9:$BF$3000,MATCH($A950,Lookup!$A$9:$A$3000,0)),0)</f>
        <v>0</v>
      </c>
      <c r="F950" s="204">
        <f>IFERROR(INDEX(Lookup!$BE$9:$BE$3000,MATCH($A950,Lookup!$A$9:$A$3000,0)),0)</f>
        <v>0</v>
      </c>
      <c r="G950" s="205"/>
      <c r="H950" s="205"/>
      <c r="I950" s="204">
        <f>IFERROR(INDEX(Lookup!$BJ$9:$BJ$3000,MATCH($A950,Lookup!$A$9:$A$3000,0)),0)</f>
        <v>0</v>
      </c>
      <c r="J950" s="204">
        <f>IFERROR(INDEX(Lookup!$BI$9:$BI$3000,MATCH($A950,Lookup!$A$9:$A$3000,0)),0)</f>
        <v>0</v>
      </c>
      <c r="K950" s="204">
        <f>IFERROR(INDEX(Lookup!$BH$9:$BH$3000,MATCH($A950,Lookup!$A$9:$A$3000,0)),0)</f>
        <v>0</v>
      </c>
      <c r="L950" s="204">
        <f t="shared" si="42"/>
        <v>0</v>
      </c>
      <c r="O950" s="182">
        <f t="shared" si="41"/>
        <v>0</v>
      </c>
    </row>
    <row r="951" spans="1:15" hidden="1" x14ac:dyDescent="0.2">
      <c r="A951" s="182">
        <f>'13'!A197</f>
        <v>0</v>
      </c>
      <c r="C951" s="182" t="str">
        <f>IFERROR(LEFT(IFERROR(INDEX(Sheet5!$C$2:$C$1300,MATCH($A951,Sheet5!$A$2:$A$1300,0)),"-"),FIND(",",IFERROR(INDEX(Sheet5!$C$2:$C$1300,MATCH($A951,Sheet5!$A$2:$A$1300,0)),"-"),1)-1),IFERROR(INDEX(Sheet5!$C$2:$C$1300,MATCH($A951,Sheet5!$A$2:$A$1300,0)),"-"))</f>
        <v>-</v>
      </c>
      <c r="D951" s="204">
        <f>IFERROR(INDEX(Lookup!$BG$9:$BG$3000,MATCH($A951,Lookup!$A$9:$A$3000,0)),0)</f>
        <v>0</v>
      </c>
      <c r="E951" s="204">
        <f>IFERROR(INDEX(Lookup!$BF$9:$BF$3000,MATCH($A951,Lookup!$A$9:$A$3000,0)),0)</f>
        <v>0</v>
      </c>
      <c r="F951" s="204">
        <f>IFERROR(INDEX(Lookup!$BE$9:$BE$3000,MATCH($A951,Lookup!$A$9:$A$3000,0)),0)</f>
        <v>0</v>
      </c>
      <c r="G951" s="205"/>
      <c r="H951" s="205"/>
      <c r="I951" s="204">
        <f>IFERROR(INDEX(Lookup!$BJ$9:$BJ$3000,MATCH($A951,Lookup!$A$9:$A$3000,0)),0)</f>
        <v>0</v>
      </c>
      <c r="J951" s="204">
        <f>IFERROR(INDEX(Lookup!$BI$9:$BI$3000,MATCH($A951,Lookup!$A$9:$A$3000,0)),0)</f>
        <v>0</v>
      </c>
      <c r="K951" s="204">
        <f>IFERROR(INDEX(Lookup!$BH$9:$BH$3000,MATCH($A951,Lookup!$A$9:$A$3000,0)),0)</f>
        <v>0</v>
      </c>
      <c r="L951" s="204">
        <f t="shared" si="42"/>
        <v>0</v>
      </c>
      <c r="O951" s="182">
        <f t="shared" si="41"/>
        <v>0</v>
      </c>
    </row>
    <row r="952" spans="1:15" hidden="1" x14ac:dyDescent="0.2">
      <c r="A952" s="182">
        <f>'13'!A198</f>
        <v>0</v>
      </c>
      <c r="C952" s="182" t="str">
        <f>IFERROR(LEFT(IFERROR(INDEX(Sheet5!$C$2:$C$1300,MATCH($A952,Sheet5!$A$2:$A$1300,0)),"-"),FIND(",",IFERROR(INDEX(Sheet5!$C$2:$C$1300,MATCH($A952,Sheet5!$A$2:$A$1300,0)),"-"),1)-1),IFERROR(INDEX(Sheet5!$C$2:$C$1300,MATCH($A952,Sheet5!$A$2:$A$1300,0)),"-"))</f>
        <v>-</v>
      </c>
      <c r="D952" s="204">
        <f>IFERROR(INDEX(Lookup!$BG$9:$BG$3000,MATCH($A952,Lookup!$A$9:$A$3000,0)),0)</f>
        <v>0</v>
      </c>
      <c r="E952" s="204">
        <f>IFERROR(INDEX(Lookup!$BF$9:$BF$3000,MATCH($A952,Lookup!$A$9:$A$3000,0)),0)</f>
        <v>0</v>
      </c>
      <c r="F952" s="204">
        <f>IFERROR(INDEX(Lookup!$BE$9:$BE$3000,MATCH($A952,Lookup!$A$9:$A$3000,0)),0)</f>
        <v>0</v>
      </c>
      <c r="G952" s="205"/>
      <c r="H952" s="205"/>
      <c r="I952" s="204">
        <f>IFERROR(INDEX(Lookup!$BJ$9:$BJ$3000,MATCH($A952,Lookup!$A$9:$A$3000,0)),0)</f>
        <v>0</v>
      </c>
      <c r="J952" s="204">
        <f>IFERROR(INDEX(Lookup!$BI$9:$BI$3000,MATCH($A952,Lookup!$A$9:$A$3000,0)),0)</f>
        <v>0</v>
      </c>
      <c r="K952" s="204">
        <f>IFERROR(INDEX(Lookup!$BH$9:$BH$3000,MATCH($A952,Lookup!$A$9:$A$3000,0)),0)</f>
        <v>0</v>
      </c>
      <c r="L952" s="204">
        <f t="shared" si="42"/>
        <v>0</v>
      </c>
      <c r="O952" s="182">
        <f t="shared" si="41"/>
        <v>0</v>
      </c>
    </row>
    <row r="953" spans="1:15" hidden="1" x14ac:dyDescent="0.2">
      <c r="A953" s="182">
        <f>'13'!A199</f>
        <v>0</v>
      </c>
      <c r="C953" s="182" t="str">
        <f>IFERROR(LEFT(IFERROR(INDEX(Sheet5!$C$2:$C$1300,MATCH($A953,Sheet5!$A$2:$A$1300,0)),"-"),FIND(",",IFERROR(INDEX(Sheet5!$C$2:$C$1300,MATCH($A953,Sheet5!$A$2:$A$1300,0)),"-"),1)-1),IFERROR(INDEX(Sheet5!$C$2:$C$1300,MATCH($A953,Sheet5!$A$2:$A$1300,0)),"-"))</f>
        <v>-</v>
      </c>
      <c r="D953" s="204">
        <f>IFERROR(INDEX(Lookup!$BG$9:$BG$3000,MATCH($A953,Lookup!$A$9:$A$3000,0)),0)</f>
        <v>0</v>
      </c>
      <c r="E953" s="204">
        <f>IFERROR(INDEX(Lookup!$BF$9:$BF$3000,MATCH($A953,Lookup!$A$9:$A$3000,0)),0)</f>
        <v>0</v>
      </c>
      <c r="F953" s="204">
        <f>IFERROR(INDEX(Lookup!$BE$9:$BE$3000,MATCH($A953,Lookup!$A$9:$A$3000,0)),0)</f>
        <v>0</v>
      </c>
      <c r="G953" s="205"/>
      <c r="H953" s="205"/>
      <c r="I953" s="204">
        <f>IFERROR(INDEX(Lookup!$BJ$9:$BJ$3000,MATCH($A953,Lookup!$A$9:$A$3000,0)),0)</f>
        <v>0</v>
      </c>
      <c r="J953" s="204">
        <f>IFERROR(INDEX(Lookup!$BI$9:$BI$3000,MATCH($A953,Lookup!$A$9:$A$3000,0)),0)</f>
        <v>0</v>
      </c>
      <c r="K953" s="204">
        <f>IFERROR(INDEX(Lookup!$BH$9:$BH$3000,MATCH($A953,Lookup!$A$9:$A$3000,0)),0)</f>
        <v>0</v>
      </c>
      <c r="L953" s="204">
        <f t="shared" si="42"/>
        <v>0</v>
      </c>
      <c r="O953" s="182">
        <f t="shared" si="41"/>
        <v>0</v>
      </c>
    </row>
    <row r="954" spans="1:15" hidden="1" x14ac:dyDescent="0.2">
      <c r="A954" s="182">
        <f>'13'!A200</f>
        <v>0</v>
      </c>
      <c r="C954" s="182" t="str">
        <f>IFERROR(LEFT(IFERROR(INDEX(Sheet5!$C$2:$C$1300,MATCH($A954,Sheet5!$A$2:$A$1300,0)),"-"),FIND(",",IFERROR(INDEX(Sheet5!$C$2:$C$1300,MATCH($A954,Sheet5!$A$2:$A$1300,0)),"-"),1)-1),IFERROR(INDEX(Sheet5!$C$2:$C$1300,MATCH($A954,Sheet5!$A$2:$A$1300,0)),"-"))</f>
        <v>-</v>
      </c>
      <c r="D954" s="204">
        <f>IFERROR(INDEX(Lookup!$BG$9:$BG$3000,MATCH($A954,Lookup!$A$9:$A$3000,0)),0)</f>
        <v>0</v>
      </c>
      <c r="E954" s="204">
        <f>IFERROR(INDEX(Lookup!$BF$9:$BF$3000,MATCH($A954,Lookup!$A$9:$A$3000,0)),0)</f>
        <v>0</v>
      </c>
      <c r="F954" s="204">
        <f>IFERROR(INDEX(Lookup!$BE$9:$BE$3000,MATCH($A954,Lookup!$A$9:$A$3000,0)),0)</f>
        <v>0</v>
      </c>
      <c r="G954" s="205"/>
      <c r="H954" s="205"/>
      <c r="I954" s="204">
        <f>IFERROR(INDEX(Lookup!$BJ$9:$BJ$3000,MATCH($A954,Lookup!$A$9:$A$3000,0)),0)</f>
        <v>0</v>
      </c>
      <c r="J954" s="204">
        <f>IFERROR(INDEX(Lookup!$BI$9:$BI$3000,MATCH($A954,Lookup!$A$9:$A$3000,0)),0)</f>
        <v>0</v>
      </c>
      <c r="K954" s="204">
        <f>IFERROR(INDEX(Lookup!$BH$9:$BH$3000,MATCH($A954,Lookup!$A$9:$A$3000,0)),0)</f>
        <v>0</v>
      </c>
      <c r="L954" s="204">
        <f t="shared" si="42"/>
        <v>0</v>
      </c>
      <c r="O954" s="182">
        <f t="shared" si="41"/>
        <v>0</v>
      </c>
    </row>
    <row r="955" spans="1:15" hidden="1" x14ac:dyDescent="0.2">
      <c r="A955" s="182">
        <f>'13'!A201</f>
        <v>0</v>
      </c>
      <c r="C955" s="182" t="str">
        <f>IFERROR(LEFT(IFERROR(INDEX(Sheet5!$C$2:$C$1300,MATCH($A955,Sheet5!$A$2:$A$1300,0)),"-"),FIND(",",IFERROR(INDEX(Sheet5!$C$2:$C$1300,MATCH($A955,Sheet5!$A$2:$A$1300,0)),"-"),1)-1),IFERROR(INDEX(Sheet5!$C$2:$C$1300,MATCH($A955,Sheet5!$A$2:$A$1300,0)),"-"))</f>
        <v>-</v>
      </c>
      <c r="D955" s="204">
        <f>IFERROR(INDEX(Lookup!$BG$9:$BG$3000,MATCH($A955,Lookup!$A$9:$A$3000,0)),0)</f>
        <v>0</v>
      </c>
      <c r="E955" s="204">
        <f>IFERROR(INDEX(Lookup!$BF$9:$BF$3000,MATCH($A955,Lookup!$A$9:$A$3000,0)),0)</f>
        <v>0</v>
      </c>
      <c r="F955" s="204">
        <f>IFERROR(INDEX(Lookup!$BE$9:$BE$3000,MATCH($A955,Lookup!$A$9:$A$3000,0)),0)</f>
        <v>0</v>
      </c>
      <c r="G955" s="205"/>
      <c r="H955" s="205"/>
      <c r="I955" s="204">
        <f>IFERROR(INDEX(Lookup!$BJ$9:$BJ$3000,MATCH($A955,Lookup!$A$9:$A$3000,0)),0)</f>
        <v>0</v>
      </c>
      <c r="J955" s="204">
        <f>IFERROR(INDEX(Lookup!$BI$9:$BI$3000,MATCH($A955,Lookup!$A$9:$A$3000,0)),0)</f>
        <v>0</v>
      </c>
      <c r="K955" s="204">
        <f>IFERROR(INDEX(Lookup!$BH$9:$BH$3000,MATCH($A955,Lookup!$A$9:$A$3000,0)),0)</f>
        <v>0</v>
      </c>
      <c r="L955" s="204">
        <f t="shared" si="42"/>
        <v>0</v>
      </c>
      <c r="O955" s="182">
        <f t="shared" si="41"/>
        <v>0</v>
      </c>
    </row>
    <row r="956" spans="1:15" hidden="1" x14ac:dyDescent="0.2">
      <c r="A956" s="182">
        <f>'13'!A202</f>
        <v>0</v>
      </c>
      <c r="C956" s="182" t="str">
        <f>IFERROR(LEFT(IFERROR(INDEX(Sheet5!$C$2:$C$1300,MATCH($A956,Sheet5!$A$2:$A$1300,0)),"-"),FIND(",",IFERROR(INDEX(Sheet5!$C$2:$C$1300,MATCH($A956,Sheet5!$A$2:$A$1300,0)),"-"),1)-1),IFERROR(INDEX(Sheet5!$C$2:$C$1300,MATCH($A956,Sheet5!$A$2:$A$1300,0)),"-"))</f>
        <v>-</v>
      </c>
      <c r="D956" s="204">
        <f>IFERROR(INDEX(Lookup!$BG$9:$BG$3000,MATCH($A956,Lookup!$A$9:$A$3000,0)),0)</f>
        <v>0</v>
      </c>
      <c r="E956" s="204">
        <f>IFERROR(INDEX(Lookup!$BF$9:$BF$3000,MATCH($A956,Lookup!$A$9:$A$3000,0)),0)</f>
        <v>0</v>
      </c>
      <c r="F956" s="204">
        <f>IFERROR(INDEX(Lookup!$BE$9:$BE$3000,MATCH($A956,Lookup!$A$9:$A$3000,0)),0)</f>
        <v>0</v>
      </c>
      <c r="G956" s="205"/>
      <c r="H956" s="205"/>
      <c r="I956" s="204">
        <f>IFERROR(INDEX(Lookup!$BJ$9:$BJ$3000,MATCH($A956,Lookup!$A$9:$A$3000,0)),0)</f>
        <v>0</v>
      </c>
      <c r="J956" s="204">
        <f>IFERROR(INDEX(Lookup!$BI$9:$BI$3000,MATCH($A956,Lookup!$A$9:$A$3000,0)),0)</f>
        <v>0</v>
      </c>
      <c r="K956" s="204">
        <f>IFERROR(INDEX(Lookup!$BH$9:$BH$3000,MATCH($A956,Lookup!$A$9:$A$3000,0)),0)</f>
        <v>0</v>
      </c>
      <c r="L956" s="204">
        <f t="shared" si="42"/>
        <v>0</v>
      </c>
      <c r="O956" s="182">
        <f t="shared" si="41"/>
        <v>0</v>
      </c>
    </row>
    <row r="957" spans="1:15" hidden="1" x14ac:dyDescent="0.2">
      <c r="A957" s="182">
        <f>'13'!A203</f>
        <v>0</v>
      </c>
      <c r="C957" s="182" t="str">
        <f>IFERROR(LEFT(IFERROR(INDEX(Sheet5!$C$2:$C$1300,MATCH($A957,Sheet5!$A$2:$A$1300,0)),"-"),FIND(",",IFERROR(INDEX(Sheet5!$C$2:$C$1300,MATCH($A957,Sheet5!$A$2:$A$1300,0)),"-"),1)-1),IFERROR(INDEX(Sheet5!$C$2:$C$1300,MATCH($A957,Sheet5!$A$2:$A$1300,0)),"-"))</f>
        <v>-</v>
      </c>
      <c r="D957" s="204">
        <f>IFERROR(INDEX(Lookup!$BG$9:$BG$3000,MATCH($A957,Lookup!$A$9:$A$3000,0)),0)</f>
        <v>0</v>
      </c>
      <c r="E957" s="204">
        <f>IFERROR(INDEX(Lookup!$BF$9:$BF$3000,MATCH($A957,Lookup!$A$9:$A$3000,0)),0)</f>
        <v>0</v>
      </c>
      <c r="F957" s="204">
        <f>IFERROR(INDEX(Lookup!$BE$9:$BE$3000,MATCH($A957,Lookup!$A$9:$A$3000,0)),0)</f>
        <v>0</v>
      </c>
      <c r="G957" s="205"/>
      <c r="H957" s="205"/>
      <c r="I957" s="204">
        <f>IFERROR(INDEX(Lookup!$BJ$9:$BJ$3000,MATCH($A957,Lookup!$A$9:$A$3000,0)),0)</f>
        <v>0</v>
      </c>
      <c r="J957" s="204">
        <f>IFERROR(INDEX(Lookup!$BI$9:$BI$3000,MATCH($A957,Lookup!$A$9:$A$3000,0)),0)</f>
        <v>0</v>
      </c>
      <c r="K957" s="204">
        <f>IFERROR(INDEX(Lookup!$BH$9:$BH$3000,MATCH($A957,Lookup!$A$9:$A$3000,0)),0)</f>
        <v>0</v>
      </c>
      <c r="L957" s="204">
        <f t="shared" si="42"/>
        <v>0</v>
      </c>
      <c r="O957" s="182">
        <f t="shared" si="41"/>
        <v>0</v>
      </c>
    </row>
    <row r="958" spans="1:15" hidden="1" x14ac:dyDescent="0.2">
      <c r="A958" s="182">
        <f>'13'!A204</f>
        <v>0</v>
      </c>
      <c r="C958" s="182" t="str">
        <f>IFERROR(LEFT(IFERROR(INDEX(Sheet5!$C$2:$C$1300,MATCH($A958,Sheet5!$A$2:$A$1300,0)),"-"),FIND(",",IFERROR(INDEX(Sheet5!$C$2:$C$1300,MATCH($A958,Sheet5!$A$2:$A$1300,0)),"-"),1)-1),IFERROR(INDEX(Sheet5!$C$2:$C$1300,MATCH($A958,Sheet5!$A$2:$A$1300,0)),"-"))</f>
        <v>-</v>
      </c>
      <c r="D958" s="204">
        <f>IFERROR(INDEX(Lookup!$BG$9:$BG$3000,MATCH($A958,Lookup!$A$9:$A$3000,0)),0)</f>
        <v>0</v>
      </c>
      <c r="E958" s="204">
        <f>IFERROR(INDEX(Lookup!$BF$9:$BF$3000,MATCH($A958,Lookup!$A$9:$A$3000,0)),0)</f>
        <v>0</v>
      </c>
      <c r="F958" s="204">
        <f>IFERROR(INDEX(Lookup!$BE$9:$BE$3000,MATCH($A958,Lookup!$A$9:$A$3000,0)),0)</f>
        <v>0</v>
      </c>
      <c r="G958" s="205"/>
      <c r="H958" s="205"/>
      <c r="I958" s="204">
        <f>IFERROR(INDEX(Lookup!$BJ$9:$BJ$3000,MATCH($A958,Lookup!$A$9:$A$3000,0)),0)</f>
        <v>0</v>
      </c>
      <c r="J958" s="204">
        <f>IFERROR(INDEX(Lookup!$BI$9:$BI$3000,MATCH($A958,Lookup!$A$9:$A$3000,0)),0)</f>
        <v>0</v>
      </c>
      <c r="K958" s="204">
        <f>IFERROR(INDEX(Lookup!$BH$9:$BH$3000,MATCH($A958,Lookup!$A$9:$A$3000,0)),0)</f>
        <v>0</v>
      </c>
      <c r="L958" s="204">
        <f t="shared" si="42"/>
        <v>0</v>
      </c>
      <c r="O958" s="182">
        <f t="shared" si="41"/>
        <v>0</v>
      </c>
    </row>
    <row r="959" spans="1:15" hidden="1" x14ac:dyDescent="0.2">
      <c r="A959" s="182">
        <f>'13'!A205</f>
        <v>0</v>
      </c>
      <c r="C959" s="182" t="str">
        <f>IFERROR(LEFT(IFERROR(INDEX(Sheet5!$C$2:$C$1300,MATCH($A959,Sheet5!$A$2:$A$1300,0)),"-"),FIND(",",IFERROR(INDEX(Sheet5!$C$2:$C$1300,MATCH($A959,Sheet5!$A$2:$A$1300,0)),"-"),1)-1),IFERROR(INDEX(Sheet5!$C$2:$C$1300,MATCH($A959,Sheet5!$A$2:$A$1300,0)),"-"))</f>
        <v>-</v>
      </c>
      <c r="D959" s="204">
        <f>IFERROR(INDEX(Lookup!$BG$9:$BG$3000,MATCH($A959,Lookup!$A$9:$A$3000,0)),0)</f>
        <v>0</v>
      </c>
      <c r="E959" s="204">
        <f>IFERROR(INDEX(Lookup!$BF$9:$BF$3000,MATCH($A959,Lookup!$A$9:$A$3000,0)),0)</f>
        <v>0</v>
      </c>
      <c r="F959" s="204">
        <f>IFERROR(INDEX(Lookup!$BE$9:$BE$3000,MATCH($A959,Lookup!$A$9:$A$3000,0)),0)</f>
        <v>0</v>
      </c>
      <c r="G959" s="205"/>
      <c r="H959" s="205"/>
      <c r="I959" s="204">
        <f>IFERROR(INDEX(Lookup!$BJ$9:$BJ$3000,MATCH($A959,Lookup!$A$9:$A$3000,0)),0)</f>
        <v>0</v>
      </c>
      <c r="J959" s="204">
        <f>IFERROR(INDEX(Lookup!$BI$9:$BI$3000,MATCH($A959,Lookup!$A$9:$A$3000,0)),0)</f>
        <v>0</v>
      </c>
      <c r="K959" s="204">
        <f>IFERROR(INDEX(Lookup!$BH$9:$BH$3000,MATCH($A959,Lookup!$A$9:$A$3000,0)),0)</f>
        <v>0</v>
      </c>
      <c r="L959" s="204">
        <f t="shared" si="42"/>
        <v>0</v>
      </c>
      <c r="O959" s="182">
        <f t="shared" si="41"/>
        <v>0</v>
      </c>
    </row>
    <row r="960" spans="1:15" hidden="1" x14ac:dyDescent="0.2">
      <c r="A960" s="182">
        <f>'13'!A206</f>
        <v>0</v>
      </c>
      <c r="C960" s="182" t="str">
        <f>IFERROR(LEFT(IFERROR(INDEX(Sheet5!$C$2:$C$1300,MATCH($A960,Sheet5!$A$2:$A$1300,0)),"-"),FIND(",",IFERROR(INDEX(Sheet5!$C$2:$C$1300,MATCH($A960,Sheet5!$A$2:$A$1300,0)),"-"),1)-1),IFERROR(INDEX(Sheet5!$C$2:$C$1300,MATCH($A960,Sheet5!$A$2:$A$1300,0)),"-"))</f>
        <v>-</v>
      </c>
      <c r="D960" s="204">
        <f>IFERROR(INDEX(Lookup!$BG$9:$BG$3000,MATCH($A960,Lookup!$A$9:$A$3000,0)),0)</f>
        <v>0</v>
      </c>
      <c r="E960" s="204">
        <f>IFERROR(INDEX(Lookup!$BF$9:$BF$3000,MATCH($A960,Lookup!$A$9:$A$3000,0)),0)</f>
        <v>0</v>
      </c>
      <c r="F960" s="204">
        <f>IFERROR(INDEX(Lookup!$BE$9:$BE$3000,MATCH($A960,Lookup!$A$9:$A$3000,0)),0)</f>
        <v>0</v>
      </c>
      <c r="G960" s="205"/>
      <c r="H960" s="205"/>
      <c r="I960" s="204">
        <f>IFERROR(INDEX(Lookup!$BJ$9:$BJ$3000,MATCH($A960,Lookup!$A$9:$A$3000,0)),0)</f>
        <v>0</v>
      </c>
      <c r="J960" s="204">
        <f>IFERROR(INDEX(Lookup!$BI$9:$BI$3000,MATCH($A960,Lookup!$A$9:$A$3000,0)),0)</f>
        <v>0</v>
      </c>
      <c r="K960" s="204">
        <f>IFERROR(INDEX(Lookup!$BH$9:$BH$3000,MATCH($A960,Lookup!$A$9:$A$3000,0)),0)</f>
        <v>0</v>
      </c>
      <c r="L960" s="204">
        <f t="shared" si="42"/>
        <v>0</v>
      </c>
      <c r="O960" s="182">
        <f t="shared" si="41"/>
        <v>0</v>
      </c>
    </row>
    <row r="961" spans="1:15" hidden="1" x14ac:dyDescent="0.2">
      <c r="A961" s="182">
        <f>'13'!A207</f>
        <v>0</v>
      </c>
      <c r="C961" s="182" t="str">
        <f>IFERROR(LEFT(IFERROR(INDEX(Sheet5!$C$2:$C$1300,MATCH($A961,Sheet5!$A$2:$A$1300,0)),"-"),FIND(",",IFERROR(INDEX(Sheet5!$C$2:$C$1300,MATCH($A961,Sheet5!$A$2:$A$1300,0)),"-"),1)-1),IFERROR(INDEX(Sheet5!$C$2:$C$1300,MATCH($A961,Sheet5!$A$2:$A$1300,0)),"-"))</f>
        <v>-</v>
      </c>
      <c r="D961" s="204">
        <f>IFERROR(INDEX(Lookup!$BG$9:$BG$3000,MATCH($A961,Lookup!$A$9:$A$3000,0)),0)</f>
        <v>0</v>
      </c>
      <c r="E961" s="204">
        <f>IFERROR(INDEX(Lookup!$BF$9:$BF$3000,MATCH($A961,Lookup!$A$9:$A$3000,0)),0)</f>
        <v>0</v>
      </c>
      <c r="F961" s="204">
        <f>IFERROR(INDEX(Lookup!$BE$9:$BE$3000,MATCH($A961,Lookup!$A$9:$A$3000,0)),0)</f>
        <v>0</v>
      </c>
      <c r="G961" s="205"/>
      <c r="H961" s="205"/>
      <c r="I961" s="204">
        <f>IFERROR(INDEX(Lookup!$BJ$9:$BJ$3000,MATCH($A961,Lookup!$A$9:$A$3000,0)),0)</f>
        <v>0</v>
      </c>
      <c r="J961" s="204">
        <f>IFERROR(INDEX(Lookup!$BI$9:$BI$3000,MATCH($A961,Lookup!$A$9:$A$3000,0)),0)</f>
        <v>0</v>
      </c>
      <c r="K961" s="204">
        <f>IFERROR(INDEX(Lookup!$BH$9:$BH$3000,MATCH($A961,Lookup!$A$9:$A$3000,0)),0)</f>
        <v>0</v>
      </c>
      <c r="L961" s="204">
        <f t="shared" si="42"/>
        <v>0</v>
      </c>
      <c r="O961" s="182">
        <f t="shared" si="41"/>
        <v>0</v>
      </c>
    </row>
    <row r="962" spans="1:15" hidden="1" x14ac:dyDescent="0.2">
      <c r="A962" s="182">
        <f>'13'!A208</f>
        <v>0</v>
      </c>
      <c r="C962" s="182" t="str">
        <f>IFERROR(LEFT(IFERROR(INDEX(Sheet5!$C$2:$C$1300,MATCH($A962,Sheet5!$A$2:$A$1300,0)),"-"),FIND(",",IFERROR(INDEX(Sheet5!$C$2:$C$1300,MATCH($A962,Sheet5!$A$2:$A$1300,0)),"-"),1)-1),IFERROR(INDEX(Sheet5!$C$2:$C$1300,MATCH($A962,Sheet5!$A$2:$A$1300,0)),"-"))</f>
        <v>-</v>
      </c>
      <c r="D962" s="204">
        <f>IFERROR(INDEX(Lookup!$BG$9:$BG$3000,MATCH($A962,Lookup!$A$9:$A$3000,0)),0)</f>
        <v>0</v>
      </c>
      <c r="E962" s="204">
        <f>IFERROR(INDEX(Lookup!$BF$9:$BF$3000,MATCH($A962,Lookup!$A$9:$A$3000,0)),0)</f>
        <v>0</v>
      </c>
      <c r="F962" s="204">
        <f>IFERROR(INDEX(Lookup!$BE$9:$BE$3000,MATCH($A962,Lookup!$A$9:$A$3000,0)),0)</f>
        <v>0</v>
      </c>
      <c r="G962" s="205"/>
      <c r="H962" s="205"/>
      <c r="I962" s="204">
        <f>IFERROR(INDEX(Lookup!$BJ$9:$BJ$3000,MATCH($A962,Lookup!$A$9:$A$3000,0)),0)</f>
        <v>0</v>
      </c>
      <c r="J962" s="204">
        <f>IFERROR(INDEX(Lookup!$BI$9:$BI$3000,MATCH($A962,Lookup!$A$9:$A$3000,0)),0)</f>
        <v>0</v>
      </c>
      <c r="K962" s="204">
        <f>IFERROR(INDEX(Lookup!$BH$9:$BH$3000,MATCH($A962,Lookup!$A$9:$A$3000,0)),0)</f>
        <v>0</v>
      </c>
      <c r="L962" s="204">
        <f t="shared" si="42"/>
        <v>0</v>
      </c>
      <c r="O962" s="182">
        <f t="shared" si="41"/>
        <v>0</v>
      </c>
    </row>
    <row r="963" spans="1:15" hidden="1" x14ac:dyDescent="0.2">
      <c r="A963" s="182">
        <f>'13'!A209</f>
        <v>0</v>
      </c>
      <c r="C963" s="182" t="str">
        <f>IFERROR(LEFT(IFERROR(INDEX(Sheet5!$C$2:$C$1300,MATCH($A963,Sheet5!$A$2:$A$1300,0)),"-"),FIND(",",IFERROR(INDEX(Sheet5!$C$2:$C$1300,MATCH($A963,Sheet5!$A$2:$A$1300,0)),"-"),1)-1),IFERROR(INDEX(Sheet5!$C$2:$C$1300,MATCH($A963,Sheet5!$A$2:$A$1300,0)),"-"))</f>
        <v>-</v>
      </c>
      <c r="D963" s="204">
        <f>IFERROR(INDEX(Lookup!$BG$9:$BG$3000,MATCH($A963,Lookup!$A$9:$A$3000,0)),0)</f>
        <v>0</v>
      </c>
      <c r="E963" s="204">
        <f>IFERROR(INDEX(Lookup!$BF$9:$BF$3000,MATCH($A963,Lookup!$A$9:$A$3000,0)),0)</f>
        <v>0</v>
      </c>
      <c r="F963" s="204">
        <f>IFERROR(INDEX(Lookup!$BE$9:$BE$3000,MATCH($A963,Lookup!$A$9:$A$3000,0)),0)</f>
        <v>0</v>
      </c>
      <c r="G963" s="205"/>
      <c r="H963" s="205"/>
      <c r="I963" s="204">
        <f>IFERROR(INDEX(Lookup!$BJ$9:$BJ$3000,MATCH($A963,Lookup!$A$9:$A$3000,0)),0)</f>
        <v>0</v>
      </c>
      <c r="J963" s="204">
        <f>IFERROR(INDEX(Lookup!$BI$9:$BI$3000,MATCH($A963,Lookup!$A$9:$A$3000,0)),0)</f>
        <v>0</v>
      </c>
      <c r="K963" s="204">
        <f>IFERROR(INDEX(Lookup!$BH$9:$BH$3000,MATCH($A963,Lookup!$A$9:$A$3000,0)),0)</f>
        <v>0</v>
      </c>
      <c r="L963" s="204">
        <f t="shared" si="42"/>
        <v>0</v>
      </c>
      <c r="O963" s="182">
        <f t="shared" si="41"/>
        <v>0</v>
      </c>
    </row>
    <row r="964" spans="1:15" hidden="1" x14ac:dyDescent="0.2">
      <c r="A964" s="182">
        <f>'13'!A210</f>
        <v>0</v>
      </c>
      <c r="C964" s="182" t="str">
        <f>IFERROR(LEFT(IFERROR(INDEX(Sheet5!$C$2:$C$1300,MATCH($A964,Sheet5!$A$2:$A$1300,0)),"-"),FIND(",",IFERROR(INDEX(Sheet5!$C$2:$C$1300,MATCH($A964,Sheet5!$A$2:$A$1300,0)),"-"),1)-1),IFERROR(INDEX(Sheet5!$C$2:$C$1300,MATCH($A964,Sheet5!$A$2:$A$1300,0)),"-"))</f>
        <v>-</v>
      </c>
      <c r="D964" s="204">
        <f>IFERROR(INDEX(Lookup!$BG$9:$BG$3000,MATCH($A964,Lookup!$A$9:$A$3000,0)),0)</f>
        <v>0</v>
      </c>
      <c r="E964" s="204">
        <f>IFERROR(INDEX(Lookup!$BF$9:$BF$3000,MATCH($A964,Lookup!$A$9:$A$3000,0)),0)</f>
        <v>0</v>
      </c>
      <c r="F964" s="204">
        <f>IFERROR(INDEX(Lookup!$BE$9:$BE$3000,MATCH($A964,Lookup!$A$9:$A$3000,0)),0)</f>
        <v>0</v>
      </c>
      <c r="G964" s="205"/>
      <c r="H964" s="205"/>
      <c r="I964" s="204">
        <f>IFERROR(INDEX(Lookup!$BJ$9:$BJ$3000,MATCH($A964,Lookup!$A$9:$A$3000,0)),0)</f>
        <v>0</v>
      </c>
      <c r="J964" s="204">
        <f>IFERROR(INDEX(Lookup!$BI$9:$BI$3000,MATCH($A964,Lookup!$A$9:$A$3000,0)),0)</f>
        <v>0</v>
      </c>
      <c r="K964" s="204">
        <f>IFERROR(INDEX(Lookup!$BH$9:$BH$3000,MATCH($A964,Lookup!$A$9:$A$3000,0)),0)</f>
        <v>0</v>
      </c>
      <c r="L964" s="204">
        <f t="shared" si="42"/>
        <v>0</v>
      </c>
      <c r="O964" s="182">
        <f t="shared" si="41"/>
        <v>0</v>
      </c>
    </row>
    <row r="965" spans="1:15" hidden="1" x14ac:dyDescent="0.2">
      <c r="A965" s="182">
        <f>'13'!A211</f>
        <v>0</v>
      </c>
      <c r="C965" s="182" t="str">
        <f>IFERROR(LEFT(IFERROR(INDEX(Sheet5!$C$2:$C$1300,MATCH($A965,Sheet5!$A$2:$A$1300,0)),"-"),FIND(",",IFERROR(INDEX(Sheet5!$C$2:$C$1300,MATCH($A965,Sheet5!$A$2:$A$1300,0)),"-"),1)-1),IFERROR(INDEX(Sheet5!$C$2:$C$1300,MATCH($A965,Sheet5!$A$2:$A$1300,0)),"-"))</f>
        <v>-</v>
      </c>
      <c r="D965" s="204">
        <f>IFERROR(INDEX(Lookup!$BG$9:$BG$3000,MATCH($A965,Lookup!$A$9:$A$3000,0)),0)</f>
        <v>0</v>
      </c>
      <c r="E965" s="204">
        <f>IFERROR(INDEX(Lookup!$BF$9:$BF$3000,MATCH($A965,Lookup!$A$9:$A$3000,0)),0)</f>
        <v>0</v>
      </c>
      <c r="F965" s="204">
        <f>IFERROR(INDEX(Lookup!$BE$9:$BE$3000,MATCH($A965,Lookup!$A$9:$A$3000,0)),0)</f>
        <v>0</v>
      </c>
      <c r="G965" s="205"/>
      <c r="H965" s="205"/>
      <c r="I965" s="204">
        <f>IFERROR(INDEX(Lookup!$BJ$9:$BJ$3000,MATCH($A965,Lookup!$A$9:$A$3000,0)),0)</f>
        <v>0</v>
      </c>
      <c r="J965" s="204">
        <f>IFERROR(INDEX(Lookup!$BI$9:$BI$3000,MATCH($A965,Lookup!$A$9:$A$3000,0)),0)</f>
        <v>0</v>
      </c>
      <c r="K965" s="204">
        <f>IFERROR(INDEX(Lookup!$BH$9:$BH$3000,MATCH($A965,Lookup!$A$9:$A$3000,0)),0)</f>
        <v>0</v>
      </c>
      <c r="L965" s="204">
        <f t="shared" si="42"/>
        <v>0</v>
      </c>
      <c r="O965" s="182">
        <f t="shared" si="41"/>
        <v>0</v>
      </c>
    </row>
    <row r="966" spans="1:15" hidden="1" x14ac:dyDescent="0.2">
      <c r="A966" s="182">
        <f>'13'!A212</f>
        <v>0</v>
      </c>
      <c r="C966" s="182" t="str">
        <f>IFERROR(LEFT(IFERROR(INDEX(Sheet5!$C$2:$C$1300,MATCH($A966,Sheet5!$A$2:$A$1300,0)),"-"),FIND(",",IFERROR(INDEX(Sheet5!$C$2:$C$1300,MATCH($A966,Sheet5!$A$2:$A$1300,0)),"-"),1)-1),IFERROR(INDEX(Sheet5!$C$2:$C$1300,MATCH($A966,Sheet5!$A$2:$A$1300,0)),"-"))</f>
        <v>-</v>
      </c>
      <c r="D966" s="204">
        <f>IFERROR(INDEX(Lookup!$BG$9:$BG$3000,MATCH($A966,Lookup!$A$9:$A$3000,0)),0)</f>
        <v>0</v>
      </c>
      <c r="E966" s="204">
        <f>IFERROR(INDEX(Lookup!$BF$9:$BF$3000,MATCH($A966,Lookup!$A$9:$A$3000,0)),0)</f>
        <v>0</v>
      </c>
      <c r="F966" s="204">
        <f>IFERROR(INDEX(Lookup!$BE$9:$BE$3000,MATCH($A966,Lookup!$A$9:$A$3000,0)),0)</f>
        <v>0</v>
      </c>
      <c r="G966" s="205"/>
      <c r="H966" s="205"/>
      <c r="I966" s="204">
        <f>IFERROR(INDEX(Lookup!$BJ$9:$BJ$3000,MATCH($A966,Lookup!$A$9:$A$3000,0)),0)</f>
        <v>0</v>
      </c>
      <c r="J966" s="204">
        <f>IFERROR(INDEX(Lookup!$BI$9:$BI$3000,MATCH($A966,Lookup!$A$9:$A$3000,0)),0)</f>
        <v>0</v>
      </c>
      <c r="K966" s="204">
        <f>IFERROR(INDEX(Lookup!$BH$9:$BH$3000,MATCH($A966,Lookup!$A$9:$A$3000,0)),0)</f>
        <v>0</v>
      </c>
      <c r="L966" s="204">
        <f t="shared" si="42"/>
        <v>0</v>
      </c>
      <c r="O966" s="182">
        <f t="shared" si="41"/>
        <v>0</v>
      </c>
    </row>
    <row r="967" spans="1:15" hidden="1" x14ac:dyDescent="0.2">
      <c r="A967" s="182">
        <f>'13'!A213</f>
        <v>0</v>
      </c>
      <c r="C967" s="182" t="str">
        <f>IFERROR(LEFT(IFERROR(INDEX(Sheet5!$C$2:$C$1300,MATCH($A967,Sheet5!$A$2:$A$1300,0)),"-"),FIND(",",IFERROR(INDEX(Sheet5!$C$2:$C$1300,MATCH($A967,Sheet5!$A$2:$A$1300,0)),"-"),1)-1),IFERROR(INDEX(Sheet5!$C$2:$C$1300,MATCH($A967,Sheet5!$A$2:$A$1300,0)),"-"))</f>
        <v>-</v>
      </c>
      <c r="D967" s="204">
        <f>IFERROR(INDEX(Lookup!$BG$9:$BG$3000,MATCH($A967,Lookup!$A$9:$A$3000,0)),0)</f>
        <v>0</v>
      </c>
      <c r="E967" s="204">
        <f>IFERROR(INDEX(Lookup!$BF$9:$BF$3000,MATCH($A967,Lookup!$A$9:$A$3000,0)),0)</f>
        <v>0</v>
      </c>
      <c r="F967" s="204">
        <f>IFERROR(INDEX(Lookup!$BE$9:$BE$3000,MATCH($A967,Lookup!$A$9:$A$3000,0)),0)</f>
        <v>0</v>
      </c>
      <c r="G967" s="205"/>
      <c r="H967" s="205"/>
      <c r="I967" s="204">
        <f>IFERROR(INDEX(Lookup!$BJ$9:$BJ$3000,MATCH($A967,Lookup!$A$9:$A$3000,0)),0)</f>
        <v>0</v>
      </c>
      <c r="J967" s="204">
        <f>IFERROR(INDEX(Lookup!$BI$9:$BI$3000,MATCH($A967,Lookup!$A$9:$A$3000,0)),0)</f>
        <v>0</v>
      </c>
      <c r="K967" s="204">
        <f>IFERROR(INDEX(Lookup!$BH$9:$BH$3000,MATCH($A967,Lookup!$A$9:$A$3000,0)),0)</f>
        <v>0</v>
      </c>
      <c r="L967" s="204">
        <f t="shared" si="42"/>
        <v>0</v>
      </c>
      <c r="O967" s="182">
        <f t="shared" si="41"/>
        <v>0</v>
      </c>
    </row>
    <row r="968" spans="1:15" hidden="1" x14ac:dyDescent="0.2">
      <c r="A968" s="182">
        <f>'13'!A214</f>
        <v>0</v>
      </c>
      <c r="C968" s="182" t="str">
        <f>IFERROR(LEFT(IFERROR(INDEX(Sheet5!$C$2:$C$1300,MATCH($A968,Sheet5!$A$2:$A$1300,0)),"-"),FIND(",",IFERROR(INDEX(Sheet5!$C$2:$C$1300,MATCH($A968,Sheet5!$A$2:$A$1300,0)),"-"),1)-1),IFERROR(INDEX(Sheet5!$C$2:$C$1300,MATCH($A968,Sheet5!$A$2:$A$1300,0)),"-"))</f>
        <v>-</v>
      </c>
      <c r="D968" s="204">
        <f>IFERROR(INDEX(Lookup!$BG$9:$BG$3000,MATCH($A968,Lookup!$A$9:$A$3000,0)),0)</f>
        <v>0</v>
      </c>
      <c r="E968" s="204">
        <f>IFERROR(INDEX(Lookup!$BF$9:$BF$3000,MATCH($A968,Lookup!$A$9:$A$3000,0)),0)</f>
        <v>0</v>
      </c>
      <c r="F968" s="204">
        <f>IFERROR(INDEX(Lookup!$BE$9:$BE$3000,MATCH($A968,Lookup!$A$9:$A$3000,0)),0)</f>
        <v>0</v>
      </c>
      <c r="G968" s="205"/>
      <c r="H968" s="205"/>
      <c r="I968" s="204">
        <f>IFERROR(INDEX(Lookup!$BJ$9:$BJ$3000,MATCH($A968,Lookup!$A$9:$A$3000,0)),0)</f>
        <v>0</v>
      </c>
      <c r="J968" s="204">
        <f>IFERROR(INDEX(Lookup!$BI$9:$BI$3000,MATCH($A968,Lookup!$A$9:$A$3000,0)),0)</f>
        <v>0</v>
      </c>
      <c r="K968" s="204">
        <f>IFERROR(INDEX(Lookup!$BH$9:$BH$3000,MATCH($A968,Lookup!$A$9:$A$3000,0)),0)</f>
        <v>0</v>
      </c>
      <c r="L968" s="204">
        <f t="shared" si="42"/>
        <v>0</v>
      </c>
      <c r="O968" s="182">
        <f t="shared" si="41"/>
        <v>0</v>
      </c>
    </row>
    <row r="969" spans="1:15" hidden="1" x14ac:dyDescent="0.2">
      <c r="A969" s="182">
        <f>'13'!A215</f>
        <v>0</v>
      </c>
      <c r="C969" s="182" t="str">
        <f>IFERROR(LEFT(IFERROR(INDEX(Sheet5!$C$2:$C$1300,MATCH($A969,Sheet5!$A$2:$A$1300,0)),"-"),FIND(",",IFERROR(INDEX(Sheet5!$C$2:$C$1300,MATCH($A969,Sheet5!$A$2:$A$1300,0)),"-"),1)-1),IFERROR(INDEX(Sheet5!$C$2:$C$1300,MATCH($A969,Sheet5!$A$2:$A$1300,0)),"-"))</f>
        <v>-</v>
      </c>
      <c r="D969" s="204">
        <f>IFERROR(INDEX(Lookup!$BG$9:$BG$3000,MATCH($A969,Lookup!$A$9:$A$3000,0)),0)</f>
        <v>0</v>
      </c>
      <c r="E969" s="204">
        <f>IFERROR(INDEX(Lookup!$BF$9:$BF$3000,MATCH($A969,Lookup!$A$9:$A$3000,0)),0)</f>
        <v>0</v>
      </c>
      <c r="F969" s="204">
        <f>IFERROR(INDEX(Lookup!$BE$9:$BE$3000,MATCH($A969,Lookup!$A$9:$A$3000,0)),0)</f>
        <v>0</v>
      </c>
      <c r="G969" s="205"/>
      <c r="H969" s="205"/>
      <c r="I969" s="204">
        <f>IFERROR(INDEX(Lookup!$BJ$9:$BJ$3000,MATCH($A969,Lookup!$A$9:$A$3000,0)),0)</f>
        <v>0</v>
      </c>
      <c r="J969" s="204">
        <f>IFERROR(INDEX(Lookup!$BI$9:$BI$3000,MATCH($A969,Lookup!$A$9:$A$3000,0)),0)</f>
        <v>0</v>
      </c>
      <c r="K969" s="204">
        <f>IFERROR(INDEX(Lookup!$BH$9:$BH$3000,MATCH($A969,Lookup!$A$9:$A$3000,0)),0)</f>
        <v>0</v>
      </c>
      <c r="L969" s="204">
        <f t="shared" si="42"/>
        <v>0</v>
      </c>
      <c r="O969" s="182">
        <f t="shared" si="41"/>
        <v>0</v>
      </c>
    </row>
    <row r="970" spans="1:15" hidden="1" x14ac:dyDescent="0.2">
      <c r="A970" s="182">
        <f>'13'!A216</f>
        <v>0</v>
      </c>
      <c r="C970" s="182" t="str">
        <f>IFERROR(LEFT(IFERROR(INDEX(Sheet5!$C$2:$C$1300,MATCH($A970,Sheet5!$A$2:$A$1300,0)),"-"),FIND(",",IFERROR(INDEX(Sheet5!$C$2:$C$1300,MATCH($A970,Sheet5!$A$2:$A$1300,0)),"-"),1)-1),IFERROR(INDEX(Sheet5!$C$2:$C$1300,MATCH($A970,Sheet5!$A$2:$A$1300,0)),"-"))</f>
        <v>-</v>
      </c>
      <c r="D970" s="204">
        <f>IFERROR(INDEX(Lookup!$BG$9:$BG$3000,MATCH($A970,Lookup!$A$9:$A$3000,0)),0)</f>
        <v>0</v>
      </c>
      <c r="E970" s="204">
        <f>IFERROR(INDEX(Lookup!$BF$9:$BF$3000,MATCH($A970,Lookup!$A$9:$A$3000,0)),0)</f>
        <v>0</v>
      </c>
      <c r="F970" s="204">
        <f>IFERROR(INDEX(Lookup!$BE$9:$BE$3000,MATCH($A970,Lookup!$A$9:$A$3000,0)),0)</f>
        <v>0</v>
      </c>
      <c r="G970" s="205"/>
      <c r="H970" s="205"/>
      <c r="I970" s="204">
        <f>IFERROR(INDEX(Lookup!$BJ$9:$BJ$3000,MATCH($A970,Lookup!$A$9:$A$3000,0)),0)</f>
        <v>0</v>
      </c>
      <c r="J970" s="204">
        <f>IFERROR(INDEX(Lookup!$BI$9:$BI$3000,MATCH($A970,Lookup!$A$9:$A$3000,0)),0)</f>
        <v>0</v>
      </c>
      <c r="K970" s="204">
        <f>IFERROR(INDEX(Lookup!$BH$9:$BH$3000,MATCH($A970,Lookup!$A$9:$A$3000,0)),0)</f>
        <v>0</v>
      </c>
      <c r="L970" s="204">
        <f t="shared" si="42"/>
        <v>0</v>
      </c>
      <c r="O970" s="182">
        <f t="shared" si="41"/>
        <v>0</v>
      </c>
    </row>
    <row r="971" spans="1:15" hidden="1" x14ac:dyDescent="0.2">
      <c r="A971" s="182">
        <f>'13'!A217</f>
        <v>0</v>
      </c>
      <c r="C971" s="182" t="str">
        <f>IFERROR(LEFT(IFERROR(INDEX(Sheet5!$C$2:$C$1300,MATCH($A971,Sheet5!$A$2:$A$1300,0)),"-"),FIND(",",IFERROR(INDEX(Sheet5!$C$2:$C$1300,MATCH($A971,Sheet5!$A$2:$A$1300,0)),"-"),1)-1),IFERROR(INDEX(Sheet5!$C$2:$C$1300,MATCH($A971,Sheet5!$A$2:$A$1300,0)),"-"))</f>
        <v>-</v>
      </c>
      <c r="D971" s="204">
        <f>IFERROR(INDEX(Lookup!$BG$9:$BG$3000,MATCH($A971,Lookup!$A$9:$A$3000,0)),0)</f>
        <v>0</v>
      </c>
      <c r="E971" s="204">
        <f>IFERROR(INDEX(Lookup!$BF$9:$BF$3000,MATCH($A971,Lookup!$A$9:$A$3000,0)),0)</f>
        <v>0</v>
      </c>
      <c r="F971" s="204">
        <f>IFERROR(INDEX(Lookup!$BE$9:$BE$3000,MATCH($A971,Lookup!$A$9:$A$3000,0)),0)</f>
        <v>0</v>
      </c>
      <c r="G971" s="205"/>
      <c r="H971" s="205"/>
      <c r="I971" s="204">
        <f>IFERROR(INDEX(Lookup!$BJ$9:$BJ$3000,MATCH($A971,Lookup!$A$9:$A$3000,0)),0)</f>
        <v>0</v>
      </c>
      <c r="J971" s="204">
        <f>IFERROR(INDEX(Lookup!$BI$9:$BI$3000,MATCH($A971,Lookup!$A$9:$A$3000,0)),0)</f>
        <v>0</v>
      </c>
      <c r="K971" s="204">
        <f>IFERROR(INDEX(Lookup!$BH$9:$BH$3000,MATCH($A971,Lookup!$A$9:$A$3000,0)),0)</f>
        <v>0</v>
      </c>
      <c r="L971" s="204">
        <f t="shared" si="42"/>
        <v>0</v>
      </c>
      <c r="O971" s="182">
        <f t="shared" si="41"/>
        <v>0</v>
      </c>
    </row>
    <row r="972" spans="1:15" hidden="1" x14ac:dyDescent="0.2">
      <c r="A972" s="182">
        <f>'13'!A218</f>
        <v>0</v>
      </c>
      <c r="C972" s="182" t="str">
        <f>IFERROR(LEFT(IFERROR(INDEX(Sheet5!$C$2:$C$1300,MATCH($A972,Sheet5!$A$2:$A$1300,0)),"-"),FIND(",",IFERROR(INDEX(Sheet5!$C$2:$C$1300,MATCH($A972,Sheet5!$A$2:$A$1300,0)),"-"),1)-1),IFERROR(INDEX(Sheet5!$C$2:$C$1300,MATCH($A972,Sheet5!$A$2:$A$1300,0)),"-"))</f>
        <v>-</v>
      </c>
      <c r="D972" s="204">
        <f>IFERROR(INDEX(Lookup!$BG$9:$BG$3000,MATCH($A972,Lookup!$A$9:$A$3000,0)),0)</f>
        <v>0</v>
      </c>
      <c r="E972" s="204">
        <f>IFERROR(INDEX(Lookup!$BF$9:$BF$3000,MATCH($A972,Lookup!$A$9:$A$3000,0)),0)</f>
        <v>0</v>
      </c>
      <c r="F972" s="204">
        <f>IFERROR(INDEX(Lookup!$BE$9:$BE$3000,MATCH($A972,Lookup!$A$9:$A$3000,0)),0)</f>
        <v>0</v>
      </c>
      <c r="G972" s="205"/>
      <c r="H972" s="205"/>
      <c r="I972" s="204">
        <f>IFERROR(INDEX(Lookup!$BJ$9:$BJ$3000,MATCH($A972,Lookup!$A$9:$A$3000,0)),0)</f>
        <v>0</v>
      </c>
      <c r="J972" s="204">
        <f>IFERROR(INDEX(Lookup!$BI$9:$BI$3000,MATCH($A972,Lookup!$A$9:$A$3000,0)),0)</f>
        <v>0</v>
      </c>
      <c r="K972" s="204">
        <f>IFERROR(INDEX(Lookup!$BH$9:$BH$3000,MATCH($A972,Lookup!$A$9:$A$3000,0)),0)</f>
        <v>0</v>
      </c>
      <c r="L972" s="204">
        <f t="shared" si="42"/>
        <v>0</v>
      </c>
      <c r="O972" s="182">
        <f t="shared" si="41"/>
        <v>0</v>
      </c>
    </row>
    <row r="973" spans="1:15" hidden="1" x14ac:dyDescent="0.2">
      <c r="A973" s="182">
        <f>'13'!A219</f>
        <v>0</v>
      </c>
      <c r="C973" s="182" t="str">
        <f>IFERROR(LEFT(IFERROR(INDEX(Sheet5!$C$2:$C$1300,MATCH($A973,Sheet5!$A$2:$A$1300,0)),"-"),FIND(",",IFERROR(INDEX(Sheet5!$C$2:$C$1300,MATCH($A973,Sheet5!$A$2:$A$1300,0)),"-"),1)-1),IFERROR(INDEX(Sheet5!$C$2:$C$1300,MATCH($A973,Sheet5!$A$2:$A$1300,0)),"-"))</f>
        <v>-</v>
      </c>
      <c r="D973" s="204">
        <f>IFERROR(INDEX(Lookup!$BG$9:$BG$3000,MATCH($A973,Lookup!$A$9:$A$3000,0)),0)</f>
        <v>0</v>
      </c>
      <c r="E973" s="204">
        <f>IFERROR(INDEX(Lookup!$BF$9:$BF$3000,MATCH($A973,Lookup!$A$9:$A$3000,0)),0)</f>
        <v>0</v>
      </c>
      <c r="F973" s="204">
        <f>IFERROR(INDEX(Lookup!$BE$9:$BE$3000,MATCH($A973,Lookup!$A$9:$A$3000,0)),0)</f>
        <v>0</v>
      </c>
      <c r="G973" s="205"/>
      <c r="H973" s="205"/>
      <c r="I973" s="204">
        <f>IFERROR(INDEX(Lookup!$BJ$9:$BJ$3000,MATCH($A973,Lookup!$A$9:$A$3000,0)),0)</f>
        <v>0</v>
      </c>
      <c r="J973" s="204">
        <f>IFERROR(INDEX(Lookup!$BI$9:$BI$3000,MATCH($A973,Lookup!$A$9:$A$3000,0)),0)</f>
        <v>0</v>
      </c>
      <c r="K973" s="204">
        <f>IFERROR(INDEX(Lookup!$BH$9:$BH$3000,MATCH($A973,Lookup!$A$9:$A$3000,0)),0)</f>
        <v>0</v>
      </c>
      <c r="L973" s="204">
        <f t="shared" si="42"/>
        <v>0</v>
      </c>
      <c r="O973" s="182">
        <f t="shared" si="41"/>
        <v>0</v>
      </c>
    </row>
    <row r="974" spans="1:15" hidden="1" x14ac:dyDescent="0.2">
      <c r="A974" s="182">
        <f>'13'!A220</f>
        <v>0</v>
      </c>
      <c r="C974" s="182" t="str">
        <f>IFERROR(LEFT(IFERROR(INDEX(Sheet5!$C$2:$C$1300,MATCH($A974,Sheet5!$A$2:$A$1300,0)),"-"),FIND(",",IFERROR(INDEX(Sheet5!$C$2:$C$1300,MATCH($A974,Sheet5!$A$2:$A$1300,0)),"-"),1)-1),IFERROR(INDEX(Sheet5!$C$2:$C$1300,MATCH($A974,Sheet5!$A$2:$A$1300,0)),"-"))</f>
        <v>-</v>
      </c>
      <c r="D974" s="204">
        <f>IFERROR(INDEX(Lookup!$BG$9:$BG$3000,MATCH($A974,Lookup!$A$9:$A$3000,0)),0)</f>
        <v>0</v>
      </c>
      <c r="E974" s="204">
        <f>IFERROR(INDEX(Lookup!$BF$9:$BF$3000,MATCH($A974,Lookup!$A$9:$A$3000,0)),0)</f>
        <v>0</v>
      </c>
      <c r="F974" s="204">
        <f>IFERROR(INDEX(Lookup!$BE$9:$BE$3000,MATCH($A974,Lookup!$A$9:$A$3000,0)),0)</f>
        <v>0</v>
      </c>
      <c r="G974" s="205"/>
      <c r="H974" s="205"/>
      <c r="I974" s="204">
        <f>IFERROR(INDEX(Lookup!$BJ$9:$BJ$3000,MATCH($A974,Lookup!$A$9:$A$3000,0)),0)</f>
        <v>0</v>
      </c>
      <c r="J974" s="204">
        <f>IFERROR(INDEX(Lookup!$BI$9:$BI$3000,MATCH($A974,Lookup!$A$9:$A$3000,0)),0)</f>
        <v>0</v>
      </c>
      <c r="K974" s="204">
        <f>IFERROR(INDEX(Lookup!$BH$9:$BH$3000,MATCH($A974,Lookup!$A$9:$A$3000,0)),0)</f>
        <v>0</v>
      </c>
      <c r="L974" s="204">
        <f t="shared" si="42"/>
        <v>0</v>
      </c>
      <c r="O974" s="182">
        <f t="shared" si="41"/>
        <v>0</v>
      </c>
    </row>
    <row r="975" spans="1:15" hidden="1" x14ac:dyDescent="0.2">
      <c r="A975" s="182">
        <f>'13'!A221</f>
        <v>0</v>
      </c>
      <c r="C975" s="182" t="str">
        <f>IFERROR(LEFT(IFERROR(INDEX(Sheet5!$C$2:$C$1300,MATCH($A975,Sheet5!$A$2:$A$1300,0)),"-"),FIND(",",IFERROR(INDEX(Sheet5!$C$2:$C$1300,MATCH($A975,Sheet5!$A$2:$A$1300,0)),"-"),1)-1),IFERROR(INDEX(Sheet5!$C$2:$C$1300,MATCH($A975,Sheet5!$A$2:$A$1300,0)),"-"))</f>
        <v>-</v>
      </c>
      <c r="D975" s="204">
        <f>IFERROR(INDEX(Lookup!$BG$9:$BG$3000,MATCH($A975,Lookup!$A$9:$A$3000,0)),0)</f>
        <v>0</v>
      </c>
      <c r="E975" s="204">
        <f>IFERROR(INDEX(Lookup!$BF$9:$BF$3000,MATCH($A975,Lookup!$A$9:$A$3000,0)),0)</f>
        <v>0</v>
      </c>
      <c r="F975" s="204">
        <f>IFERROR(INDEX(Lookup!$BE$9:$BE$3000,MATCH($A975,Lookup!$A$9:$A$3000,0)),0)</f>
        <v>0</v>
      </c>
      <c r="G975" s="205"/>
      <c r="H975" s="205"/>
      <c r="I975" s="204">
        <f>IFERROR(INDEX(Lookup!$BJ$9:$BJ$3000,MATCH($A975,Lookup!$A$9:$A$3000,0)),0)</f>
        <v>0</v>
      </c>
      <c r="J975" s="204">
        <f>IFERROR(INDEX(Lookup!$BI$9:$BI$3000,MATCH($A975,Lookup!$A$9:$A$3000,0)),0)</f>
        <v>0</v>
      </c>
      <c r="K975" s="204">
        <f>IFERROR(INDEX(Lookup!$BH$9:$BH$3000,MATCH($A975,Lookup!$A$9:$A$3000,0)),0)</f>
        <v>0</v>
      </c>
      <c r="L975" s="204">
        <f t="shared" si="42"/>
        <v>0</v>
      </c>
      <c r="O975" s="182">
        <f t="shared" si="41"/>
        <v>0</v>
      </c>
    </row>
    <row r="976" spans="1:15" hidden="1" x14ac:dyDescent="0.2">
      <c r="A976" s="182">
        <f>'13'!A222</f>
        <v>0</v>
      </c>
      <c r="C976" s="182" t="str">
        <f>IFERROR(LEFT(IFERROR(INDEX(Sheet5!$C$2:$C$1300,MATCH($A976,Sheet5!$A$2:$A$1300,0)),"-"),FIND(",",IFERROR(INDEX(Sheet5!$C$2:$C$1300,MATCH($A976,Sheet5!$A$2:$A$1300,0)),"-"),1)-1),IFERROR(INDEX(Sheet5!$C$2:$C$1300,MATCH($A976,Sheet5!$A$2:$A$1300,0)),"-"))</f>
        <v>-</v>
      </c>
      <c r="D976" s="204">
        <f>IFERROR(INDEX(Lookup!$BG$9:$BG$3000,MATCH($A976,Lookup!$A$9:$A$3000,0)),0)</f>
        <v>0</v>
      </c>
      <c r="E976" s="204">
        <f>IFERROR(INDEX(Lookup!$BF$9:$BF$3000,MATCH($A976,Lookup!$A$9:$A$3000,0)),0)</f>
        <v>0</v>
      </c>
      <c r="F976" s="204">
        <f>IFERROR(INDEX(Lookup!$BE$9:$BE$3000,MATCH($A976,Lookup!$A$9:$A$3000,0)),0)</f>
        <v>0</v>
      </c>
      <c r="G976" s="205"/>
      <c r="H976" s="205"/>
      <c r="I976" s="204">
        <f>IFERROR(INDEX(Lookup!$BJ$9:$BJ$3000,MATCH($A976,Lookup!$A$9:$A$3000,0)),0)</f>
        <v>0</v>
      </c>
      <c r="J976" s="204">
        <f>IFERROR(INDEX(Lookup!$BI$9:$BI$3000,MATCH($A976,Lookup!$A$9:$A$3000,0)),0)</f>
        <v>0</v>
      </c>
      <c r="K976" s="204">
        <f>IFERROR(INDEX(Lookup!$BH$9:$BH$3000,MATCH($A976,Lookup!$A$9:$A$3000,0)),0)</f>
        <v>0</v>
      </c>
      <c r="L976" s="204">
        <f t="shared" si="42"/>
        <v>0</v>
      </c>
      <c r="O976" s="182">
        <f t="shared" si="41"/>
        <v>0</v>
      </c>
    </row>
    <row r="977" spans="1:15" hidden="1" x14ac:dyDescent="0.2">
      <c r="A977" s="182">
        <f>'13'!A223</f>
        <v>0</v>
      </c>
      <c r="C977" s="182" t="str">
        <f>IFERROR(LEFT(IFERROR(INDEX(Sheet5!$C$2:$C$1300,MATCH($A977,Sheet5!$A$2:$A$1300,0)),"-"),FIND(",",IFERROR(INDEX(Sheet5!$C$2:$C$1300,MATCH($A977,Sheet5!$A$2:$A$1300,0)),"-"),1)-1),IFERROR(INDEX(Sheet5!$C$2:$C$1300,MATCH($A977,Sheet5!$A$2:$A$1300,0)),"-"))</f>
        <v>-</v>
      </c>
      <c r="D977" s="204">
        <f>IFERROR(INDEX(Lookup!$BG$9:$BG$3000,MATCH($A977,Lookup!$A$9:$A$3000,0)),0)</f>
        <v>0</v>
      </c>
      <c r="E977" s="204">
        <f>IFERROR(INDEX(Lookup!$BF$9:$BF$3000,MATCH($A977,Lookup!$A$9:$A$3000,0)),0)</f>
        <v>0</v>
      </c>
      <c r="F977" s="204">
        <f>IFERROR(INDEX(Lookup!$BE$9:$BE$3000,MATCH($A977,Lookup!$A$9:$A$3000,0)),0)</f>
        <v>0</v>
      </c>
      <c r="G977" s="205"/>
      <c r="H977" s="205"/>
      <c r="I977" s="204">
        <f>IFERROR(INDEX(Lookup!$BJ$9:$BJ$3000,MATCH($A977,Lookup!$A$9:$A$3000,0)),0)</f>
        <v>0</v>
      </c>
      <c r="J977" s="204">
        <f>IFERROR(INDEX(Lookup!$BI$9:$BI$3000,MATCH($A977,Lookup!$A$9:$A$3000,0)),0)</f>
        <v>0</v>
      </c>
      <c r="K977" s="204">
        <f>IFERROR(INDEX(Lookup!$BH$9:$BH$3000,MATCH($A977,Lookup!$A$9:$A$3000,0)),0)</f>
        <v>0</v>
      </c>
      <c r="L977" s="204">
        <f t="shared" si="42"/>
        <v>0</v>
      </c>
      <c r="O977" s="182">
        <f t="shared" si="41"/>
        <v>0</v>
      </c>
    </row>
    <row r="978" spans="1:15" hidden="1" x14ac:dyDescent="0.2">
      <c r="A978" s="182">
        <f>'13'!A224</f>
        <v>0</v>
      </c>
      <c r="C978" s="182" t="str">
        <f>IFERROR(LEFT(IFERROR(INDEX(Sheet5!$C$2:$C$1300,MATCH($A978,Sheet5!$A$2:$A$1300,0)),"-"),FIND(",",IFERROR(INDEX(Sheet5!$C$2:$C$1300,MATCH($A978,Sheet5!$A$2:$A$1300,0)),"-"),1)-1),IFERROR(INDEX(Sheet5!$C$2:$C$1300,MATCH($A978,Sheet5!$A$2:$A$1300,0)),"-"))</f>
        <v>-</v>
      </c>
      <c r="D978" s="204">
        <f>IFERROR(INDEX(Lookup!$BG$9:$BG$3000,MATCH($A978,Lookup!$A$9:$A$3000,0)),0)</f>
        <v>0</v>
      </c>
      <c r="E978" s="204">
        <f>IFERROR(INDEX(Lookup!$BF$9:$BF$3000,MATCH($A978,Lookup!$A$9:$A$3000,0)),0)</f>
        <v>0</v>
      </c>
      <c r="F978" s="204">
        <f>IFERROR(INDEX(Lookup!$BE$9:$BE$3000,MATCH($A978,Lookup!$A$9:$A$3000,0)),0)</f>
        <v>0</v>
      </c>
      <c r="G978" s="205"/>
      <c r="H978" s="205"/>
      <c r="I978" s="204">
        <f>IFERROR(INDEX(Lookup!$BJ$9:$BJ$3000,MATCH($A978,Lookup!$A$9:$A$3000,0)),0)</f>
        <v>0</v>
      </c>
      <c r="J978" s="204">
        <f>IFERROR(INDEX(Lookup!$BI$9:$BI$3000,MATCH($A978,Lookup!$A$9:$A$3000,0)),0)</f>
        <v>0</v>
      </c>
      <c r="K978" s="204">
        <f>IFERROR(INDEX(Lookup!$BH$9:$BH$3000,MATCH($A978,Lookup!$A$9:$A$3000,0)),0)</f>
        <v>0</v>
      </c>
      <c r="L978" s="204">
        <f t="shared" si="42"/>
        <v>0</v>
      </c>
      <c r="O978" s="182">
        <f t="shared" si="41"/>
        <v>0</v>
      </c>
    </row>
    <row r="979" spans="1:15" hidden="1" x14ac:dyDescent="0.2">
      <c r="A979" s="182">
        <f>'13'!A225</f>
        <v>0</v>
      </c>
      <c r="C979" s="182" t="str">
        <f>IFERROR(LEFT(IFERROR(INDEX(Sheet5!$C$2:$C$1300,MATCH($A979,Sheet5!$A$2:$A$1300,0)),"-"),FIND(",",IFERROR(INDEX(Sheet5!$C$2:$C$1300,MATCH($A979,Sheet5!$A$2:$A$1300,0)),"-"),1)-1),IFERROR(INDEX(Sheet5!$C$2:$C$1300,MATCH($A979,Sheet5!$A$2:$A$1300,0)),"-"))</f>
        <v>-</v>
      </c>
      <c r="D979" s="204">
        <f>IFERROR(INDEX(Lookup!$BG$9:$BG$3000,MATCH($A979,Lookup!$A$9:$A$3000,0)),0)</f>
        <v>0</v>
      </c>
      <c r="E979" s="204">
        <f>IFERROR(INDEX(Lookup!$BF$9:$BF$3000,MATCH($A979,Lookup!$A$9:$A$3000,0)),0)</f>
        <v>0</v>
      </c>
      <c r="F979" s="204">
        <f>IFERROR(INDEX(Lookup!$BE$9:$BE$3000,MATCH($A979,Lookup!$A$9:$A$3000,0)),0)</f>
        <v>0</v>
      </c>
      <c r="G979" s="205"/>
      <c r="H979" s="205"/>
      <c r="I979" s="204">
        <f>IFERROR(INDEX(Lookup!$BJ$9:$BJ$3000,MATCH($A979,Lookup!$A$9:$A$3000,0)),0)</f>
        <v>0</v>
      </c>
      <c r="J979" s="204">
        <f>IFERROR(INDEX(Lookup!$BI$9:$BI$3000,MATCH($A979,Lookup!$A$9:$A$3000,0)),0)</f>
        <v>0</v>
      </c>
      <c r="K979" s="204">
        <f>IFERROR(INDEX(Lookup!$BH$9:$BH$3000,MATCH($A979,Lookup!$A$9:$A$3000,0)),0)</f>
        <v>0</v>
      </c>
      <c r="L979" s="204">
        <f t="shared" si="42"/>
        <v>0</v>
      </c>
      <c r="O979" s="182">
        <f t="shared" si="41"/>
        <v>0</v>
      </c>
    </row>
    <row r="980" spans="1:15" hidden="1" x14ac:dyDescent="0.2">
      <c r="A980" s="182">
        <f>'13'!A226</f>
        <v>0</v>
      </c>
      <c r="C980" s="182" t="str">
        <f>IFERROR(LEFT(IFERROR(INDEX(Sheet5!$C$2:$C$1300,MATCH($A980,Sheet5!$A$2:$A$1300,0)),"-"),FIND(",",IFERROR(INDEX(Sheet5!$C$2:$C$1300,MATCH($A980,Sheet5!$A$2:$A$1300,0)),"-"),1)-1),IFERROR(INDEX(Sheet5!$C$2:$C$1300,MATCH($A980,Sheet5!$A$2:$A$1300,0)),"-"))</f>
        <v>-</v>
      </c>
      <c r="D980" s="204">
        <f>IFERROR(INDEX(Lookup!$BG$9:$BG$3000,MATCH($A980,Lookup!$A$9:$A$3000,0)),0)</f>
        <v>0</v>
      </c>
      <c r="E980" s="204">
        <f>IFERROR(INDEX(Lookup!$BF$9:$BF$3000,MATCH($A980,Lookup!$A$9:$A$3000,0)),0)</f>
        <v>0</v>
      </c>
      <c r="F980" s="204">
        <f>IFERROR(INDEX(Lookup!$BE$9:$BE$3000,MATCH($A980,Lookup!$A$9:$A$3000,0)),0)</f>
        <v>0</v>
      </c>
      <c r="G980" s="205"/>
      <c r="H980" s="205"/>
      <c r="I980" s="204">
        <f>IFERROR(INDEX(Lookup!$BJ$9:$BJ$3000,MATCH($A980,Lookup!$A$9:$A$3000,0)),0)</f>
        <v>0</v>
      </c>
      <c r="J980" s="204">
        <f>IFERROR(INDEX(Lookup!$BI$9:$BI$3000,MATCH($A980,Lookup!$A$9:$A$3000,0)),0)</f>
        <v>0</v>
      </c>
      <c r="K980" s="204">
        <f>IFERROR(INDEX(Lookup!$BH$9:$BH$3000,MATCH($A980,Lookup!$A$9:$A$3000,0)),0)</f>
        <v>0</v>
      </c>
      <c r="L980" s="204">
        <f t="shared" si="42"/>
        <v>0</v>
      </c>
      <c r="O980" s="182">
        <f t="shared" si="41"/>
        <v>0</v>
      </c>
    </row>
    <row r="981" spans="1:15" hidden="1" x14ac:dyDescent="0.2">
      <c r="A981" s="182">
        <f>'13'!A227</f>
        <v>0</v>
      </c>
      <c r="C981" s="182" t="str">
        <f>IFERROR(LEFT(IFERROR(INDEX(Sheet5!$C$2:$C$1300,MATCH($A981,Sheet5!$A$2:$A$1300,0)),"-"),FIND(",",IFERROR(INDEX(Sheet5!$C$2:$C$1300,MATCH($A981,Sheet5!$A$2:$A$1300,0)),"-"),1)-1),IFERROR(INDEX(Sheet5!$C$2:$C$1300,MATCH($A981,Sheet5!$A$2:$A$1300,0)),"-"))</f>
        <v>-</v>
      </c>
      <c r="D981" s="204">
        <f>IFERROR(INDEX(Lookup!$BG$9:$BG$3000,MATCH($A981,Lookup!$A$9:$A$3000,0)),0)</f>
        <v>0</v>
      </c>
      <c r="E981" s="204">
        <f>IFERROR(INDEX(Lookup!$BF$9:$BF$3000,MATCH($A981,Lookup!$A$9:$A$3000,0)),0)</f>
        <v>0</v>
      </c>
      <c r="F981" s="204">
        <f>IFERROR(INDEX(Lookup!$BE$9:$BE$3000,MATCH($A981,Lookup!$A$9:$A$3000,0)),0)</f>
        <v>0</v>
      </c>
      <c r="G981" s="205"/>
      <c r="H981" s="205"/>
      <c r="I981" s="204">
        <f>IFERROR(INDEX(Lookup!$BJ$9:$BJ$3000,MATCH($A981,Lookup!$A$9:$A$3000,0)),0)</f>
        <v>0</v>
      </c>
      <c r="J981" s="204">
        <f>IFERROR(INDEX(Lookup!$BI$9:$BI$3000,MATCH($A981,Lookup!$A$9:$A$3000,0)),0)</f>
        <v>0</v>
      </c>
      <c r="K981" s="204">
        <f>IFERROR(INDEX(Lookup!$BH$9:$BH$3000,MATCH($A981,Lookup!$A$9:$A$3000,0)),0)</f>
        <v>0</v>
      </c>
      <c r="L981" s="204">
        <f t="shared" si="42"/>
        <v>0</v>
      </c>
      <c r="O981" s="182">
        <f t="shared" si="41"/>
        <v>0</v>
      </c>
    </row>
    <row r="982" spans="1:15" hidden="1" x14ac:dyDescent="0.2">
      <c r="A982" s="182">
        <f>'13'!A228</f>
        <v>0</v>
      </c>
      <c r="C982" s="182" t="str">
        <f>IFERROR(LEFT(IFERROR(INDEX(Sheet5!$C$2:$C$1300,MATCH($A982,Sheet5!$A$2:$A$1300,0)),"-"),FIND(",",IFERROR(INDEX(Sheet5!$C$2:$C$1300,MATCH($A982,Sheet5!$A$2:$A$1300,0)),"-"),1)-1),IFERROR(INDEX(Sheet5!$C$2:$C$1300,MATCH($A982,Sheet5!$A$2:$A$1300,0)),"-"))</f>
        <v>-</v>
      </c>
      <c r="D982" s="204">
        <f>IFERROR(INDEX(Lookup!$BG$9:$BG$3000,MATCH($A982,Lookup!$A$9:$A$3000,0)),0)</f>
        <v>0</v>
      </c>
      <c r="E982" s="204">
        <f>IFERROR(INDEX(Lookup!$BF$9:$BF$3000,MATCH($A982,Lookup!$A$9:$A$3000,0)),0)</f>
        <v>0</v>
      </c>
      <c r="F982" s="204">
        <f>IFERROR(INDEX(Lookup!$BE$9:$BE$3000,MATCH($A982,Lookup!$A$9:$A$3000,0)),0)</f>
        <v>0</v>
      </c>
      <c r="G982" s="205"/>
      <c r="H982" s="205"/>
      <c r="I982" s="204">
        <f>IFERROR(INDEX(Lookup!$BJ$9:$BJ$3000,MATCH($A982,Lookup!$A$9:$A$3000,0)),0)</f>
        <v>0</v>
      </c>
      <c r="J982" s="204">
        <f>IFERROR(INDEX(Lookup!$BI$9:$BI$3000,MATCH($A982,Lookup!$A$9:$A$3000,0)),0)</f>
        <v>0</v>
      </c>
      <c r="K982" s="204">
        <f>IFERROR(INDEX(Lookup!$BH$9:$BH$3000,MATCH($A982,Lookup!$A$9:$A$3000,0)),0)</f>
        <v>0</v>
      </c>
      <c r="L982" s="204">
        <f t="shared" si="42"/>
        <v>0</v>
      </c>
      <c r="O982" s="182">
        <f t="shared" si="41"/>
        <v>0</v>
      </c>
    </row>
    <row r="983" spans="1:15" hidden="1" x14ac:dyDescent="0.2">
      <c r="A983" s="182">
        <f>'13'!A229</f>
        <v>0</v>
      </c>
      <c r="C983" s="182" t="str">
        <f>IFERROR(LEFT(IFERROR(INDEX(Sheet5!$C$2:$C$1300,MATCH($A983,Sheet5!$A$2:$A$1300,0)),"-"),FIND(",",IFERROR(INDEX(Sheet5!$C$2:$C$1300,MATCH($A983,Sheet5!$A$2:$A$1300,0)),"-"),1)-1),IFERROR(INDEX(Sheet5!$C$2:$C$1300,MATCH($A983,Sheet5!$A$2:$A$1300,0)),"-"))</f>
        <v>-</v>
      </c>
      <c r="D983" s="204">
        <f>IFERROR(INDEX(Lookup!$BG$9:$BG$3000,MATCH($A983,Lookup!$A$9:$A$3000,0)),0)</f>
        <v>0</v>
      </c>
      <c r="E983" s="204">
        <f>IFERROR(INDEX(Lookup!$BF$9:$BF$3000,MATCH($A983,Lookup!$A$9:$A$3000,0)),0)</f>
        <v>0</v>
      </c>
      <c r="F983" s="204">
        <f>IFERROR(INDEX(Lookup!$BE$9:$BE$3000,MATCH($A983,Lookup!$A$9:$A$3000,0)),0)</f>
        <v>0</v>
      </c>
      <c r="G983" s="205"/>
      <c r="H983" s="205"/>
      <c r="I983" s="204">
        <f>IFERROR(INDEX(Lookup!$BJ$9:$BJ$3000,MATCH($A983,Lookup!$A$9:$A$3000,0)),0)</f>
        <v>0</v>
      </c>
      <c r="J983" s="204">
        <f>IFERROR(INDEX(Lookup!$BI$9:$BI$3000,MATCH($A983,Lookup!$A$9:$A$3000,0)),0)</f>
        <v>0</v>
      </c>
      <c r="K983" s="204">
        <f>IFERROR(INDEX(Lookup!$BH$9:$BH$3000,MATCH($A983,Lookup!$A$9:$A$3000,0)),0)</f>
        <v>0</v>
      </c>
      <c r="L983" s="204">
        <f t="shared" si="42"/>
        <v>0</v>
      </c>
      <c r="O983" s="182">
        <f t="shared" si="41"/>
        <v>0</v>
      </c>
    </row>
    <row r="984" spans="1:15" hidden="1" x14ac:dyDescent="0.2">
      <c r="A984" s="182">
        <f>'13'!A230</f>
        <v>0</v>
      </c>
      <c r="C984" s="182" t="str">
        <f>IFERROR(LEFT(IFERROR(INDEX(Sheet5!$C$2:$C$1300,MATCH($A984,Sheet5!$A$2:$A$1300,0)),"-"),FIND(",",IFERROR(INDEX(Sheet5!$C$2:$C$1300,MATCH($A984,Sheet5!$A$2:$A$1300,0)),"-"),1)-1),IFERROR(INDEX(Sheet5!$C$2:$C$1300,MATCH($A984,Sheet5!$A$2:$A$1300,0)),"-"))</f>
        <v>-</v>
      </c>
      <c r="D984" s="204">
        <f>IFERROR(INDEX(Lookup!$BG$9:$BG$3000,MATCH($A984,Lookup!$A$9:$A$3000,0)),0)</f>
        <v>0</v>
      </c>
      <c r="E984" s="204">
        <f>IFERROR(INDEX(Lookup!$BF$9:$BF$3000,MATCH($A984,Lookup!$A$9:$A$3000,0)),0)</f>
        <v>0</v>
      </c>
      <c r="F984" s="204">
        <f>IFERROR(INDEX(Lookup!$BE$9:$BE$3000,MATCH($A984,Lookup!$A$9:$A$3000,0)),0)</f>
        <v>0</v>
      </c>
      <c r="G984" s="205"/>
      <c r="H984" s="205"/>
      <c r="I984" s="204">
        <f>IFERROR(INDEX(Lookup!$BJ$9:$BJ$3000,MATCH($A984,Lookup!$A$9:$A$3000,0)),0)</f>
        <v>0</v>
      </c>
      <c r="J984" s="204">
        <f>IFERROR(INDEX(Lookup!$BI$9:$BI$3000,MATCH($A984,Lookup!$A$9:$A$3000,0)),0)</f>
        <v>0</v>
      </c>
      <c r="K984" s="204">
        <f>IFERROR(INDEX(Lookup!$BH$9:$BH$3000,MATCH($A984,Lookup!$A$9:$A$3000,0)),0)</f>
        <v>0</v>
      </c>
      <c r="L984" s="204">
        <f t="shared" si="42"/>
        <v>0</v>
      </c>
      <c r="O984" s="182">
        <f t="shared" si="41"/>
        <v>0</v>
      </c>
    </row>
    <row r="985" spans="1:15" hidden="1" x14ac:dyDescent="0.2">
      <c r="A985" s="182">
        <f>'13'!A231</f>
        <v>0</v>
      </c>
      <c r="C985" s="182" t="str">
        <f>IFERROR(LEFT(IFERROR(INDEX(Sheet5!$C$2:$C$1300,MATCH($A985,Sheet5!$A$2:$A$1300,0)),"-"),FIND(",",IFERROR(INDEX(Sheet5!$C$2:$C$1300,MATCH($A985,Sheet5!$A$2:$A$1300,0)),"-"),1)-1),IFERROR(INDEX(Sheet5!$C$2:$C$1300,MATCH($A985,Sheet5!$A$2:$A$1300,0)),"-"))</f>
        <v>-</v>
      </c>
      <c r="D985" s="204">
        <f>IFERROR(INDEX(Lookup!$BG$9:$BG$3000,MATCH($A985,Lookup!$A$9:$A$3000,0)),0)</f>
        <v>0</v>
      </c>
      <c r="E985" s="204">
        <f>IFERROR(INDEX(Lookup!$BF$9:$BF$3000,MATCH($A985,Lookup!$A$9:$A$3000,0)),0)</f>
        <v>0</v>
      </c>
      <c r="F985" s="204">
        <f>IFERROR(INDEX(Lookup!$BE$9:$BE$3000,MATCH($A985,Lookup!$A$9:$A$3000,0)),0)</f>
        <v>0</v>
      </c>
      <c r="G985" s="205"/>
      <c r="H985" s="205"/>
      <c r="I985" s="204">
        <f>IFERROR(INDEX(Lookup!$BJ$9:$BJ$3000,MATCH($A985,Lookup!$A$9:$A$3000,0)),0)</f>
        <v>0</v>
      </c>
      <c r="J985" s="204">
        <f>IFERROR(INDEX(Lookup!$BI$9:$BI$3000,MATCH($A985,Lookup!$A$9:$A$3000,0)),0)</f>
        <v>0</v>
      </c>
      <c r="K985" s="204">
        <f>IFERROR(INDEX(Lookup!$BH$9:$BH$3000,MATCH($A985,Lookup!$A$9:$A$3000,0)),0)</f>
        <v>0</v>
      </c>
      <c r="L985" s="204">
        <f t="shared" si="42"/>
        <v>0</v>
      </c>
      <c r="O985" s="182">
        <f t="shared" si="41"/>
        <v>0</v>
      </c>
    </row>
    <row r="986" spans="1:15" hidden="1" x14ac:dyDescent="0.2">
      <c r="A986" s="182">
        <f>'13'!A232</f>
        <v>0</v>
      </c>
      <c r="C986" s="182" t="str">
        <f>IFERROR(LEFT(IFERROR(INDEX(Sheet5!$C$2:$C$1300,MATCH($A986,Sheet5!$A$2:$A$1300,0)),"-"),FIND(",",IFERROR(INDEX(Sheet5!$C$2:$C$1300,MATCH($A986,Sheet5!$A$2:$A$1300,0)),"-"),1)-1),IFERROR(INDEX(Sheet5!$C$2:$C$1300,MATCH($A986,Sheet5!$A$2:$A$1300,0)),"-"))</f>
        <v>-</v>
      </c>
      <c r="D986" s="204">
        <f>IFERROR(INDEX(Lookup!$BG$9:$BG$3000,MATCH($A986,Lookup!$A$9:$A$3000,0)),0)</f>
        <v>0</v>
      </c>
      <c r="E986" s="204">
        <f>IFERROR(INDEX(Lookup!$BF$9:$BF$3000,MATCH($A986,Lookup!$A$9:$A$3000,0)),0)</f>
        <v>0</v>
      </c>
      <c r="F986" s="204">
        <f>IFERROR(INDEX(Lookup!$BE$9:$BE$3000,MATCH($A986,Lookup!$A$9:$A$3000,0)),0)</f>
        <v>0</v>
      </c>
      <c r="G986" s="205"/>
      <c r="H986" s="205"/>
      <c r="I986" s="204">
        <f>IFERROR(INDEX(Lookup!$BJ$9:$BJ$3000,MATCH($A986,Lookup!$A$9:$A$3000,0)),0)</f>
        <v>0</v>
      </c>
      <c r="J986" s="204">
        <f>IFERROR(INDEX(Lookup!$BI$9:$BI$3000,MATCH($A986,Lookup!$A$9:$A$3000,0)),0)</f>
        <v>0</v>
      </c>
      <c r="K986" s="204">
        <f>IFERROR(INDEX(Lookup!$BH$9:$BH$3000,MATCH($A986,Lookup!$A$9:$A$3000,0)),0)</f>
        <v>0</v>
      </c>
      <c r="L986" s="204">
        <f t="shared" si="42"/>
        <v>0</v>
      </c>
      <c r="O986" s="182">
        <f t="shared" si="41"/>
        <v>0</v>
      </c>
    </row>
    <row r="987" spans="1:15" hidden="1" x14ac:dyDescent="0.2">
      <c r="A987" s="182">
        <f>'13'!A233</f>
        <v>0</v>
      </c>
      <c r="C987" s="182" t="str">
        <f>IFERROR(LEFT(IFERROR(INDEX(Sheet5!$C$2:$C$1300,MATCH($A987,Sheet5!$A$2:$A$1300,0)),"-"),FIND(",",IFERROR(INDEX(Sheet5!$C$2:$C$1300,MATCH($A987,Sheet5!$A$2:$A$1300,0)),"-"),1)-1),IFERROR(INDEX(Sheet5!$C$2:$C$1300,MATCH($A987,Sheet5!$A$2:$A$1300,0)),"-"))</f>
        <v>-</v>
      </c>
      <c r="D987" s="204">
        <f>IFERROR(INDEX(Lookup!$BG$9:$BG$3000,MATCH($A987,Lookup!$A$9:$A$3000,0)),0)</f>
        <v>0</v>
      </c>
      <c r="E987" s="204">
        <f>IFERROR(INDEX(Lookup!$BF$9:$BF$3000,MATCH($A987,Lookup!$A$9:$A$3000,0)),0)</f>
        <v>0</v>
      </c>
      <c r="F987" s="204">
        <f>IFERROR(INDEX(Lookup!$BE$9:$BE$3000,MATCH($A987,Lookup!$A$9:$A$3000,0)),0)</f>
        <v>0</v>
      </c>
      <c r="G987" s="205"/>
      <c r="H987" s="205"/>
      <c r="I987" s="204">
        <f>IFERROR(INDEX(Lookup!$BJ$9:$BJ$3000,MATCH($A987,Lookup!$A$9:$A$3000,0)),0)</f>
        <v>0</v>
      </c>
      <c r="J987" s="204">
        <f>IFERROR(INDEX(Lookup!$BI$9:$BI$3000,MATCH($A987,Lookup!$A$9:$A$3000,0)),0)</f>
        <v>0</v>
      </c>
      <c r="K987" s="204">
        <f>IFERROR(INDEX(Lookup!$BH$9:$BH$3000,MATCH($A987,Lookup!$A$9:$A$3000,0)),0)</f>
        <v>0</v>
      </c>
      <c r="L987" s="204">
        <f t="shared" si="42"/>
        <v>0</v>
      </c>
      <c r="O987" s="182">
        <f t="shared" si="41"/>
        <v>0</v>
      </c>
    </row>
    <row r="988" spans="1:15" hidden="1" x14ac:dyDescent="0.2">
      <c r="A988" s="182">
        <f>'13'!A234</f>
        <v>0</v>
      </c>
      <c r="C988" s="182" t="str">
        <f>IFERROR(LEFT(IFERROR(INDEX(Sheet5!$C$2:$C$1300,MATCH($A988,Sheet5!$A$2:$A$1300,0)),"-"),FIND(",",IFERROR(INDEX(Sheet5!$C$2:$C$1300,MATCH($A988,Sheet5!$A$2:$A$1300,0)),"-"),1)-1),IFERROR(INDEX(Sheet5!$C$2:$C$1300,MATCH($A988,Sheet5!$A$2:$A$1300,0)),"-"))</f>
        <v>-</v>
      </c>
      <c r="D988" s="204">
        <f>IFERROR(INDEX(Lookup!$BG$9:$BG$3000,MATCH($A988,Lookup!$A$9:$A$3000,0)),0)</f>
        <v>0</v>
      </c>
      <c r="E988" s="204">
        <f>IFERROR(INDEX(Lookup!$BF$9:$BF$3000,MATCH($A988,Lookup!$A$9:$A$3000,0)),0)</f>
        <v>0</v>
      </c>
      <c r="F988" s="204">
        <f>IFERROR(INDEX(Lookup!$BE$9:$BE$3000,MATCH($A988,Lookup!$A$9:$A$3000,0)),0)</f>
        <v>0</v>
      </c>
      <c r="G988" s="205"/>
      <c r="H988" s="205"/>
      <c r="I988" s="204">
        <f>IFERROR(INDEX(Lookup!$BJ$9:$BJ$3000,MATCH($A988,Lookup!$A$9:$A$3000,0)),0)</f>
        <v>0</v>
      </c>
      <c r="J988" s="204">
        <f>IFERROR(INDEX(Lookup!$BI$9:$BI$3000,MATCH($A988,Lookup!$A$9:$A$3000,0)),0)</f>
        <v>0</v>
      </c>
      <c r="K988" s="204">
        <f>IFERROR(INDEX(Lookup!$BH$9:$BH$3000,MATCH($A988,Lookup!$A$9:$A$3000,0)),0)</f>
        <v>0</v>
      </c>
      <c r="L988" s="204">
        <f t="shared" si="42"/>
        <v>0</v>
      </c>
      <c r="O988" s="182">
        <f t="shared" si="41"/>
        <v>0</v>
      </c>
    </row>
    <row r="989" spans="1:15" hidden="1" x14ac:dyDescent="0.2">
      <c r="A989" s="182">
        <f>'13'!A235</f>
        <v>0</v>
      </c>
      <c r="C989" s="182" t="str">
        <f>IFERROR(LEFT(IFERROR(INDEX(Sheet5!$C$2:$C$1300,MATCH($A989,Sheet5!$A$2:$A$1300,0)),"-"),FIND(",",IFERROR(INDEX(Sheet5!$C$2:$C$1300,MATCH($A989,Sheet5!$A$2:$A$1300,0)),"-"),1)-1),IFERROR(INDEX(Sheet5!$C$2:$C$1300,MATCH($A989,Sheet5!$A$2:$A$1300,0)),"-"))</f>
        <v>-</v>
      </c>
      <c r="D989" s="204">
        <f>IFERROR(INDEX(Lookup!$BG$9:$BG$3000,MATCH($A989,Lookup!$A$9:$A$3000,0)),0)</f>
        <v>0</v>
      </c>
      <c r="E989" s="204">
        <f>IFERROR(INDEX(Lookup!$BF$9:$BF$3000,MATCH($A989,Lookup!$A$9:$A$3000,0)),0)</f>
        <v>0</v>
      </c>
      <c r="F989" s="204">
        <f>IFERROR(INDEX(Lookup!$BE$9:$BE$3000,MATCH($A989,Lookup!$A$9:$A$3000,0)),0)</f>
        <v>0</v>
      </c>
      <c r="G989" s="205"/>
      <c r="H989" s="205"/>
      <c r="I989" s="204">
        <f>IFERROR(INDEX(Lookup!$BJ$9:$BJ$3000,MATCH($A989,Lookup!$A$9:$A$3000,0)),0)</f>
        <v>0</v>
      </c>
      <c r="J989" s="204">
        <f>IFERROR(INDEX(Lookup!$BI$9:$BI$3000,MATCH($A989,Lookup!$A$9:$A$3000,0)),0)</f>
        <v>0</v>
      </c>
      <c r="K989" s="204">
        <f>IFERROR(INDEX(Lookup!$BH$9:$BH$3000,MATCH($A989,Lookup!$A$9:$A$3000,0)),0)</f>
        <v>0</v>
      </c>
      <c r="L989" s="204">
        <f t="shared" si="42"/>
        <v>0</v>
      </c>
      <c r="O989" s="182">
        <f t="shared" si="41"/>
        <v>0</v>
      </c>
    </row>
    <row r="990" spans="1:15" hidden="1" x14ac:dyDescent="0.2">
      <c r="A990" s="182">
        <f>'13'!A236</f>
        <v>0</v>
      </c>
      <c r="C990" s="182" t="str">
        <f>IFERROR(LEFT(IFERROR(INDEX(Sheet5!$C$2:$C$1300,MATCH($A990,Sheet5!$A$2:$A$1300,0)),"-"),FIND(",",IFERROR(INDEX(Sheet5!$C$2:$C$1300,MATCH($A990,Sheet5!$A$2:$A$1300,0)),"-"),1)-1),IFERROR(INDEX(Sheet5!$C$2:$C$1300,MATCH($A990,Sheet5!$A$2:$A$1300,0)),"-"))</f>
        <v>-</v>
      </c>
      <c r="D990" s="204">
        <f>IFERROR(INDEX(Lookup!$BG$9:$BG$3000,MATCH($A990,Lookup!$A$9:$A$3000,0)),0)</f>
        <v>0</v>
      </c>
      <c r="E990" s="204">
        <f>IFERROR(INDEX(Lookup!$BF$9:$BF$3000,MATCH($A990,Lookup!$A$9:$A$3000,0)),0)</f>
        <v>0</v>
      </c>
      <c r="F990" s="204">
        <f>IFERROR(INDEX(Lookup!$BE$9:$BE$3000,MATCH($A990,Lookup!$A$9:$A$3000,0)),0)</f>
        <v>0</v>
      </c>
      <c r="G990" s="205"/>
      <c r="H990" s="205"/>
      <c r="I990" s="204">
        <f>IFERROR(INDEX(Lookup!$BJ$9:$BJ$3000,MATCH($A990,Lookup!$A$9:$A$3000,0)),0)</f>
        <v>0</v>
      </c>
      <c r="J990" s="204">
        <f>IFERROR(INDEX(Lookup!$BI$9:$BI$3000,MATCH($A990,Lookup!$A$9:$A$3000,0)),0)</f>
        <v>0</v>
      </c>
      <c r="K990" s="204">
        <f>IFERROR(INDEX(Lookup!$BH$9:$BH$3000,MATCH($A990,Lookup!$A$9:$A$3000,0)),0)</f>
        <v>0</v>
      </c>
      <c r="L990" s="204">
        <f t="shared" si="42"/>
        <v>0</v>
      </c>
      <c r="O990" s="182">
        <f t="shared" si="41"/>
        <v>0</v>
      </c>
    </row>
    <row r="991" spans="1:15" hidden="1" x14ac:dyDescent="0.2">
      <c r="A991" s="182">
        <f>'13'!A237</f>
        <v>0</v>
      </c>
      <c r="C991" s="182" t="str">
        <f>IFERROR(LEFT(IFERROR(INDEX(Sheet5!$C$2:$C$1300,MATCH($A991,Sheet5!$A$2:$A$1300,0)),"-"),FIND(",",IFERROR(INDEX(Sheet5!$C$2:$C$1300,MATCH($A991,Sheet5!$A$2:$A$1300,0)),"-"),1)-1),IFERROR(INDEX(Sheet5!$C$2:$C$1300,MATCH($A991,Sheet5!$A$2:$A$1300,0)),"-"))</f>
        <v>-</v>
      </c>
      <c r="D991" s="204">
        <f>IFERROR(INDEX(Lookup!$BG$9:$BG$3000,MATCH($A991,Lookup!$A$9:$A$3000,0)),0)</f>
        <v>0</v>
      </c>
      <c r="E991" s="204">
        <f>IFERROR(INDEX(Lookup!$BF$9:$BF$3000,MATCH($A991,Lookup!$A$9:$A$3000,0)),0)</f>
        <v>0</v>
      </c>
      <c r="F991" s="204">
        <f>IFERROR(INDEX(Lookup!$BE$9:$BE$3000,MATCH($A991,Lookup!$A$9:$A$3000,0)),0)</f>
        <v>0</v>
      </c>
      <c r="G991" s="205"/>
      <c r="H991" s="205"/>
      <c r="I991" s="204">
        <f>IFERROR(INDEX(Lookup!$BJ$9:$BJ$3000,MATCH($A991,Lookup!$A$9:$A$3000,0)),0)</f>
        <v>0</v>
      </c>
      <c r="J991" s="204">
        <f>IFERROR(INDEX(Lookup!$BI$9:$BI$3000,MATCH($A991,Lookup!$A$9:$A$3000,0)),0)</f>
        <v>0</v>
      </c>
      <c r="K991" s="204">
        <f>IFERROR(INDEX(Lookup!$BH$9:$BH$3000,MATCH($A991,Lookup!$A$9:$A$3000,0)),0)</f>
        <v>0</v>
      </c>
      <c r="L991" s="204">
        <f t="shared" si="42"/>
        <v>0</v>
      </c>
      <c r="O991" s="182">
        <f t="shared" si="41"/>
        <v>0</v>
      </c>
    </row>
    <row r="992" spans="1:15" hidden="1" x14ac:dyDescent="0.2">
      <c r="A992" s="182">
        <f>'13'!A238</f>
        <v>0</v>
      </c>
      <c r="C992" s="182" t="str">
        <f>IFERROR(LEFT(IFERROR(INDEX(Sheet5!$C$2:$C$1300,MATCH($A992,Sheet5!$A$2:$A$1300,0)),"-"),FIND(",",IFERROR(INDEX(Sheet5!$C$2:$C$1300,MATCH($A992,Sheet5!$A$2:$A$1300,0)),"-"),1)-1),IFERROR(INDEX(Sheet5!$C$2:$C$1300,MATCH($A992,Sheet5!$A$2:$A$1300,0)),"-"))</f>
        <v>-</v>
      </c>
      <c r="D992" s="204">
        <f>IFERROR(INDEX(Lookup!$BG$9:$BG$3000,MATCH($A992,Lookup!$A$9:$A$3000,0)),0)</f>
        <v>0</v>
      </c>
      <c r="E992" s="204">
        <f>IFERROR(INDEX(Lookup!$BF$9:$BF$3000,MATCH($A992,Lookup!$A$9:$A$3000,0)),0)</f>
        <v>0</v>
      </c>
      <c r="F992" s="204">
        <f>IFERROR(INDEX(Lookup!$BE$9:$BE$3000,MATCH($A992,Lookup!$A$9:$A$3000,0)),0)</f>
        <v>0</v>
      </c>
      <c r="G992" s="205"/>
      <c r="H992" s="205"/>
      <c r="I992" s="204">
        <f>IFERROR(INDEX(Lookup!$BJ$9:$BJ$3000,MATCH($A992,Lookup!$A$9:$A$3000,0)),0)</f>
        <v>0</v>
      </c>
      <c r="J992" s="204">
        <f>IFERROR(INDEX(Lookup!$BI$9:$BI$3000,MATCH($A992,Lookup!$A$9:$A$3000,0)),0)</f>
        <v>0</v>
      </c>
      <c r="K992" s="204">
        <f>IFERROR(INDEX(Lookup!$BH$9:$BH$3000,MATCH($A992,Lookup!$A$9:$A$3000,0)),0)</f>
        <v>0</v>
      </c>
      <c r="L992" s="204">
        <f t="shared" si="42"/>
        <v>0</v>
      </c>
      <c r="O992" s="182">
        <f t="shared" si="41"/>
        <v>0</v>
      </c>
    </row>
    <row r="993" spans="1:15" hidden="1" x14ac:dyDescent="0.2">
      <c r="A993" s="182">
        <f>'13'!A239</f>
        <v>0</v>
      </c>
      <c r="C993" s="182" t="str">
        <f>IFERROR(LEFT(IFERROR(INDEX(Sheet5!$C$2:$C$1300,MATCH($A993,Sheet5!$A$2:$A$1300,0)),"-"),FIND(",",IFERROR(INDEX(Sheet5!$C$2:$C$1300,MATCH($A993,Sheet5!$A$2:$A$1300,0)),"-"),1)-1),IFERROR(INDEX(Sheet5!$C$2:$C$1300,MATCH($A993,Sheet5!$A$2:$A$1300,0)),"-"))</f>
        <v>-</v>
      </c>
      <c r="D993" s="204">
        <f>IFERROR(INDEX(Lookup!$BG$9:$BG$3000,MATCH($A993,Lookup!$A$9:$A$3000,0)),0)</f>
        <v>0</v>
      </c>
      <c r="E993" s="204">
        <f>IFERROR(INDEX(Lookup!$BF$9:$BF$3000,MATCH($A993,Lookup!$A$9:$A$3000,0)),0)</f>
        <v>0</v>
      </c>
      <c r="F993" s="204">
        <f>IFERROR(INDEX(Lookup!$BE$9:$BE$3000,MATCH($A993,Lookup!$A$9:$A$3000,0)),0)</f>
        <v>0</v>
      </c>
      <c r="G993" s="205"/>
      <c r="H993" s="205"/>
      <c r="I993" s="204">
        <f>IFERROR(INDEX(Lookup!$BJ$9:$BJ$3000,MATCH($A993,Lookup!$A$9:$A$3000,0)),0)</f>
        <v>0</v>
      </c>
      <c r="J993" s="204">
        <f>IFERROR(INDEX(Lookup!$BI$9:$BI$3000,MATCH($A993,Lookup!$A$9:$A$3000,0)),0)</f>
        <v>0</v>
      </c>
      <c r="K993" s="204">
        <f>IFERROR(INDEX(Lookup!$BH$9:$BH$3000,MATCH($A993,Lookup!$A$9:$A$3000,0)),0)</f>
        <v>0</v>
      </c>
      <c r="L993" s="204">
        <f t="shared" si="42"/>
        <v>0</v>
      </c>
      <c r="O993" s="182">
        <f t="shared" si="41"/>
        <v>0</v>
      </c>
    </row>
    <row r="994" spans="1:15" hidden="1" x14ac:dyDescent="0.2">
      <c r="A994" s="182">
        <f>'13'!A240</f>
        <v>0</v>
      </c>
      <c r="C994" s="182" t="str">
        <f>IFERROR(LEFT(IFERROR(INDEX(Sheet5!$C$2:$C$1300,MATCH($A994,Sheet5!$A$2:$A$1300,0)),"-"),FIND(",",IFERROR(INDEX(Sheet5!$C$2:$C$1300,MATCH($A994,Sheet5!$A$2:$A$1300,0)),"-"),1)-1),IFERROR(INDEX(Sheet5!$C$2:$C$1300,MATCH($A994,Sheet5!$A$2:$A$1300,0)),"-"))</f>
        <v>-</v>
      </c>
      <c r="D994" s="204">
        <f>IFERROR(INDEX(Lookup!$BG$9:$BG$3000,MATCH($A994,Lookup!$A$9:$A$3000,0)),0)</f>
        <v>0</v>
      </c>
      <c r="E994" s="204">
        <f>IFERROR(INDEX(Lookup!$BF$9:$BF$3000,MATCH($A994,Lookup!$A$9:$A$3000,0)),0)</f>
        <v>0</v>
      </c>
      <c r="F994" s="204">
        <f>IFERROR(INDEX(Lookup!$BE$9:$BE$3000,MATCH($A994,Lookup!$A$9:$A$3000,0)),0)</f>
        <v>0</v>
      </c>
      <c r="G994" s="205"/>
      <c r="H994" s="205"/>
      <c r="I994" s="204">
        <f>IFERROR(INDEX(Lookup!$BJ$9:$BJ$3000,MATCH($A994,Lookup!$A$9:$A$3000,0)),0)</f>
        <v>0</v>
      </c>
      <c r="J994" s="204">
        <f>IFERROR(INDEX(Lookup!$BI$9:$BI$3000,MATCH($A994,Lookup!$A$9:$A$3000,0)),0)</f>
        <v>0</v>
      </c>
      <c r="K994" s="204">
        <f>IFERROR(INDEX(Lookup!$BH$9:$BH$3000,MATCH($A994,Lookup!$A$9:$A$3000,0)),0)</f>
        <v>0</v>
      </c>
      <c r="L994" s="204">
        <f t="shared" si="42"/>
        <v>0</v>
      </c>
      <c r="O994" s="182">
        <f t="shared" si="41"/>
        <v>0</v>
      </c>
    </row>
    <row r="995" spans="1:15" hidden="1" x14ac:dyDescent="0.2">
      <c r="A995" s="182">
        <f>'13'!A241</f>
        <v>0</v>
      </c>
      <c r="C995" s="182" t="str">
        <f>IFERROR(LEFT(IFERROR(INDEX(Sheet5!$C$2:$C$1300,MATCH($A995,Sheet5!$A$2:$A$1300,0)),"-"),FIND(",",IFERROR(INDEX(Sheet5!$C$2:$C$1300,MATCH($A995,Sheet5!$A$2:$A$1300,0)),"-"),1)-1),IFERROR(INDEX(Sheet5!$C$2:$C$1300,MATCH($A995,Sheet5!$A$2:$A$1300,0)),"-"))</f>
        <v>-</v>
      </c>
      <c r="D995" s="204">
        <f>IFERROR(INDEX(Lookup!$BG$9:$BG$3000,MATCH($A995,Lookup!$A$9:$A$3000,0)),0)</f>
        <v>0</v>
      </c>
      <c r="E995" s="204">
        <f>IFERROR(INDEX(Lookup!$BF$9:$BF$3000,MATCH($A995,Lookup!$A$9:$A$3000,0)),0)</f>
        <v>0</v>
      </c>
      <c r="F995" s="204">
        <f>IFERROR(INDEX(Lookup!$BE$9:$BE$3000,MATCH($A995,Lookup!$A$9:$A$3000,0)),0)</f>
        <v>0</v>
      </c>
      <c r="G995" s="205"/>
      <c r="H995" s="205"/>
      <c r="I995" s="204">
        <f>IFERROR(INDEX(Lookup!$BJ$9:$BJ$3000,MATCH($A995,Lookup!$A$9:$A$3000,0)),0)</f>
        <v>0</v>
      </c>
      <c r="J995" s="204">
        <f>IFERROR(INDEX(Lookup!$BI$9:$BI$3000,MATCH($A995,Lookup!$A$9:$A$3000,0)),0)</f>
        <v>0</v>
      </c>
      <c r="K995" s="204">
        <f>IFERROR(INDEX(Lookup!$BH$9:$BH$3000,MATCH($A995,Lookup!$A$9:$A$3000,0)),0)</f>
        <v>0</v>
      </c>
      <c r="L995" s="204">
        <f t="shared" si="42"/>
        <v>0</v>
      </c>
      <c r="O995" s="182">
        <f t="shared" si="41"/>
        <v>0</v>
      </c>
    </row>
    <row r="996" spans="1:15" hidden="1" x14ac:dyDescent="0.2">
      <c r="A996" s="182">
        <f>'13'!A242</f>
        <v>0</v>
      </c>
      <c r="C996" s="182" t="str">
        <f>IFERROR(LEFT(IFERROR(INDEX(Sheet5!$C$2:$C$1300,MATCH($A996,Sheet5!$A$2:$A$1300,0)),"-"),FIND(",",IFERROR(INDEX(Sheet5!$C$2:$C$1300,MATCH($A996,Sheet5!$A$2:$A$1300,0)),"-"),1)-1),IFERROR(INDEX(Sheet5!$C$2:$C$1300,MATCH($A996,Sheet5!$A$2:$A$1300,0)),"-"))</f>
        <v>-</v>
      </c>
      <c r="D996" s="204">
        <f>IFERROR(INDEX(Lookup!$BG$9:$BG$3000,MATCH($A996,Lookup!$A$9:$A$3000,0)),0)</f>
        <v>0</v>
      </c>
      <c r="E996" s="204">
        <f>IFERROR(INDEX(Lookup!$BF$9:$BF$3000,MATCH($A996,Lookup!$A$9:$A$3000,0)),0)</f>
        <v>0</v>
      </c>
      <c r="F996" s="204">
        <f>IFERROR(INDEX(Lookup!$BE$9:$BE$3000,MATCH($A996,Lookup!$A$9:$A$3000,0)),0)</f>
        <v>0</v>
      </c>
      <c r="G996" s="205"/>
      <c r="H996" s="205"/>
      <c r="I996" s="204">
        <f>IFERROR(INDEX(Lookup!$BJ$9:$BJ$3000,MATCH($A996,Lookup!$A$9:$A$3000,0)),0)</f>
        <v>0</v>
      </c>
      <c r="J996" s="204">
        <f>IFERROR(INDEX(Lookup!$BI$9:$BI$3000,MATCH($A996,Lookup!$A$9:$A$3000,0)),0)</f>
        <v>0</v>
      </c>
      <c r="K996" s="204">
        <f>IFERROR(INDEX(Lookup!$BH$9:$BH$3000,MATCH($A996,Lookup!$A$9:$A$3000,0)),0)</f>
        <v>0</v>
      </c>
      <c r="L996" s="204">
        <f t="shared" si="42"/>
        <v>0</v>
      </c>
      <c r="O996" s="182">
        <f t="shared" si="41"/>
        <v>0</v>
      </c>
    </row>
    <row r="997" spans="1:15" hidden="1" x14ac:dyDescent="0.2">
      <c r="A997" s="182">
        <f>'13'!A243</f>
        <v>0</v>
      </c>
      <c r="C997" s="182" t="str">
        <f>IFERROR(LEFT(IFERROR(INDEX(Sheet5!$C$2:$C$1300,MATCH($A997,Sheet5!$A$2:$A$1300,0)),"-"),FIND(",",IFERROR(INDEX(Sheet5!$C$2:$C$1300,MATCH($A997,Sheet5!$A$2:$A$1300,0)),"-"),1)-1),IFERROR(INDEX(Sheet5!$C$2:$C$1300,MATCH($A997,Sheet5!$A$2:$A$1300,0)),"-"))</f>
        <v>-</v>
      </c>
      <c r="D997" s="204">
        <f>IFERROR(INDEX(Lookup!$BG$9:$BG$3000,MATCH($A997,Lookup!$A$9:$A$3000,0)),0)</f>
        <v>0</v>
      </c>
      <c r="E997" s="204">
        <f>IFERROR(INDEX(Lookup!$BF$9:$BF$3000,MATCH($A997,Lookup!$A$9:$A$3000,0)),0)</f>
        <v>0</v>
      </c>
      <c r="F997" s="204">
        <f>IFERROR(INDEX(Lookup!$BE$9:$BE$3000,MATCH($A997,Lookup!$A$9:$A$3000,0)),0)</f>
        <v>0</v>
      </c>
      <c r="G997" s="205"/>
      <c r="H997" s="205"/>
      <c r="I997" s="204">
        <f>IFERROR(INDEX(Lookup!$BJ$9:$BJ$3000,MATCH($A997,Lookup!$A$9:$A$3000,0)),0)</f>
        <v>0</v>
      </c>
      <c r="J997" s="204">
        <f>IFERROR(INDEX(Lookup!$BI$9:$BI$3000,MATCH($A997,Lookup!$A$9:$A$3000,0)),0)</f>
        <v>0</v>
      </c>
      <c r="K997" s="204">
        <f>IFERROR(INDEX(Lookup!$BH$9:$BH$3000,MATCH($A997,Lookup!$A$9:$A$3000,0)),0)</f>
        <v>0</v>
      </c>
      <c r="L997" s="204">
        <f t="shared" si="42"/>
        <v>0</v>
      </c>
      <c r="O997" s="182">
        <f t="shared" si="41"/>
        <v>0</v>
      </c>
    </row>
    <row r="998" spans="1:15" hidden="1" x14ac:dyDescent="0.2">
      <c r="A998" s="182">
        <f>'13'!A244</f>
        <v>0</v>
      </c>
      <c r="C998" s="182" t="str">
        <f>IFERROR(LEFT(IFERROR(INDEX(Sheet5!$C$2:$C$1300,MATCH($A998,Sheet5!$A$2:$A$1300,0)),"-"),FIND(",",IFERROR(INDEX(Sheet5!$C$2:$C$1300,MATCH($A998,Sheet5!$A$2:$A$1300,0)),"-"),1)-1),IFERROR(INDEX(Sheet5!$C$2:$C$1300,MATCH($A998,Sheet5!$A$2:$A$1300,0)),"-"))</f>
        <v>-</v>
      </c>
      <c r="D998" s="204">
        <f>IFERROR(INDEX(Lookup!$BG$9:$BG$3000,MATCH($A998,Lookup!$A$9:$A$3000,0)),0)</f>
        <v>0</v>
      </c>
      <c r="E998" s="204">
        <f>IFERROR(INDEX(Lookup!$BF$9:$BF$3000,MATCH($A998,Lookup!$A$9:$A$3000,0)),0)</f>
        <v>0</v>
      </c>
      <c r="F998" s="204">
        <f>IFERROR(INDEX(Lookup!$BE$9:$BE$3000,MATCH($A998,Lookup!$A$9:$A$3000,0)),0)</f>
        <v>0</v>
      </c>
      <c r="G998" s="205"/>
      <c r="H998" s="205"/>
      <c r="I998" s="204">
        <f>IFERROR(INDEX(Lookup!$BJ$9:$BJ$3000,MATCH($A998,Lookup!$A$9:$A$3000,0)),0)</f>
        <v>0</v>
      </c>
      <c r="J998" s="204">
        <f>IFERROR(INDEX(Lookup!$BI$9:$BI$3000,MATCH($A998,Lookup!$A$9:$A$3000,0)),0)</f>
        <v>0</v>
      </c>
      <c r="K998" s="204">
        <f>IFERROR(INDEX(Lookup!$BH$9:$BH$3000,MATCH($A998,Lookup!$A$9:$A$3000,0)),0)</f>
        <v>0</v>
      </c>
      <c r="L998" s="204">
        <f t="shared" si="42"/>
        <v>0</v>
      </c>
      <c r="O998" s="182">
        <f t="shared" si="41"/>
        <v>0</v>
      </c>
    </row>
    <row r="999" spans="1:15" hidden="1" x14ac:dyDescent="0.2">
      <c r="A999" s="182">
        <f>'13'!A245</f>
        <v>0</v>
      </c>
      <c r="C999" s="182" t="str">
        <f>IFERROR(LEFT(IFERROR(INDEX(Sheet5!$C$2:$C$1300,MATCH($A999,Sheet5!$A$2:$A$1300,0)),"-"),FIND(",",IFERROR(INDEX(Sheet5!$C$2:$C$1300,MATCH($A999,Sheet5!$A$2:$A$1300,0)),"-"),1)-1),IFERROR(INDEX(Sheet5!$C$2:$C$1300,MATCH($A999,Sheet5!$A$2:$A$1300,0)),"-"))</f>
        <v>-</v>
      </c>
      <c r="D999" s="204">
        <f>IFERROR(INDEX(Lookup!$BG$9:$BG$3000,MATCH($A999,Lookup!$A$9:$A$3000,0)),0)</f>
        <v>0</v>
      </c>
      <c r="E999" s="204">
        <f>IFERROR(INDEX(Lookup!$BF$9:$BF$3000,MATCH($A999,Lookup!$A$9:$A$3000,0)),0)</f>
        <v>0</v>
      </c>
      <c r="F999" s="204">
        <f>IFERROR(INDEX(Lookup!$BE$9:$BE$3000,MATCH($A999,Lookup!$A$9:$A$3000,0)),0)</f>
        <v>0</v>
      </c>
      <c r="G999" s="205"/>
      <c r="H999" s="205"/>
      <c r="I999" s="204">
        <f>IFERROR(INDEX(Lookup!$BJ$9:$BJ$3000,MATCH($A999,Lookup!$A$9:$A$3000,0)),0)</f>
        <v>0</v>
      </c>
      <c r="J999" s="204">
        <f>IFERROR(INDEX(Lookup!$BI$9:$BI$3000,MATCH($A999,Lookup!$A$9:$A$3000,0)),0)</f>
        <v>0</v>
      </c>
      <c r="K999" s="204">
        <f>IFERROR(INDEX(Lookup!$BH$9:$BH$3000,MATCH($A999,Lookup!$A$9:$A$3000,0)),0)</f>
        <v>0</v>
      </c>
      <c r="L999" s="204">
        <f t="shared" si="42"/>
        <v>0</v>
      </c>
      <c r="O999" s="182">
        <f t="shared" si="41"/>
        <v>0</v>
      </c>
    </row>
    <row r="1000" spans="1:15" hidden="1" x14ac:dyDescent="0.2">
      <c r="A1000" s="182">
        <f>'13'!A246</f>
        <v>0</v>
      </c>
      <c r="C1000" s="182" t="str">
        <f>IFERROR(LEFT(IFERROR(INDEX(Sheet5!$C$2:$C$1300,MATCH($A1000,Sheet5!$A$2:$A$1300,0)),"-"),FIND(",",IFERROR(INDEX(Sheet5!$C$2:$C$1300,MATCH($A1000,Sheet5!$A$2:$A$1300,0)),"-"),1)-1),IFERROR(INDEX(Sheet5!$C$2:$C$1300,MATCH($A1000,Sheet5!$A$2:$A$1300,0)),"-"))</f>
        <v>-</v>
      </c>
      <c r="D1000" s="204">
        <f>IFERROR(INDEX(Lookup!$BG$9:$BG$3000,MATCH($A1000,Lookup!$A$9:$A$3000,0)),0)</f>
        <v>0</v>
      </c>
      <c r="E1000" s="204">
        <f>IFERROR(INDEX(Lookup!$BF$9:$BF$3000,MATCH($A1000,Lookup!$A$9:$A$3000,0)),0)</f>
        <v>0</v>
      </c>
      <c r="F1000" s="204">
        <f>IFERROR(INDEX(Lookup!$BE$9:$BE$3000,MATCH($A1000,Lookup!$A$9:$A$3000,0)),0)</f>
        <v>0</v>
      </c>
      <c r="G1000" s="205"/>
      <c r="H1000" s="205"/>
      <c r="I1000" s="204">
        <f>IFERROR(INDEX(Lookup!$BJ$9:$BJ$3000,MATCH($A1000,Lookup!$A$9:$A$3000,0)),0)</f>
        <v>0</v>
      </c>
      <c r="J1000" s="204">
        <f>IFERROR(INDEX(Lookup!$BI$9:$BI$3000,MATCH($A1000,Lookup!$A$9:$A$3000,0)),0)</f>
        <v>0</v>
      </c>
      <c r="K1000" s="204">
        <f>IFERROR(INDEX(Lookup!$BH$9:$BH$3000,MATCH($A1000,Lookup!$A$9:$A$3000,0)),0)</f>
        <v>0</v>
      </c>
      <c r="L1000" s="204">
        <f t="shared" si="42"/>
        <v>0</v>
      </c>
      <c r="O1000" s="182">
        <f t="shared" si="41"/>
        <v>0</v>
      </c>
    </row>
    <row r="1001" spans="1:15" hidden="1" x14ac:dyDescent="0.2">
      <c r="A1001" s="182">
        <f>'13'!A247</f>
        <v>0</v>
      </c>
      <c r="C1001" s="182" t="str">
        <f>IFERROR(LEFT(IFERROR(INDEX(Sheet5!$C$2:$C$1300,MATCH($A1001,Sheet5!$A$2:$A$1300,0)),"-"),FIND(",",IFERROR(INDEX(Sheet5!$C$2:$C$1300,MATCH($A1001,Sheet5!$A$2:$A$1300,0)),"-"),1)-1),IFERROR(INDEX(Sheet5!$C$2:$C$1300,MATCH($A1001,Sheet5!$A$2:$A$1300,0)),"-"))</f>
        <v>-</v>
      </c>
      <c r="D1001" s="204">
        <f>IFERROR(INDEX(Lookup!$BG$9:$BG$3000,MATCH($A1001,Lookup!$A$9:$A$3000,0)),0)</f>
        <v>0</v>
      </c>
      <c r="E1001" s="204">
        <f>IFERROR(INDEX(Lookup!$BF$9:$BF$3000,MATCH($A1001,Lookup!$A$9:$A$3000,0)),0)</f>
        <v>0</v>
      </c>
      <c r="F1001" s="204">
        <f>IFERROR(INDEX(Lookup!$BE$9:$BE$3000,MATCH($A1001,Lookup!$A$9:$A$3000,0)),0)</f>
        <v>0</v>
      </c>
      <c r="G1001" s="205"/>
      <c r="H1001" s="205"/>
      <c r="I1001" s="204">
        <f>IFERROR(INDEX(Lookup!$BJ$9:$BJ$3000,MATCH($A1001,Lookup!$A$9:$A$3000,0)),0)</f>
        <v>0</v>
      </c>
      <c r="J1001" s="204">
        <f>IFERROR(INDEX(Lookup!$BI$9:$BI$3000,MATCH($A1001,Lookup!$A$9:$A$3000,0)),0)</f>
        <v>0</v>
      </c>
      <c r="K1001" s="204">
        <f>IFERROR(INDEX(Lookup!$BH$9:$BH$3000,MATCH($A1001,Lookup!$A$9:$A$3000,0)),0)</f>
        <v>0</v>
      </c>
      <c r="L1001" s="204">
        <f t="shared" si="42"/>
        <v>0</v>
      </c>
      <c r="O1001" s="182">
        <f t="shared" si="41"/>
        <v>0</v>
      </c>
    </row>
    <row r="1002" spans="1:15" hidden="1" x14ac:dyDescent="0.2">
      <c r="A1002" s="182">
        <f>'13'!A248</f>
        <v>0</v>
      </c>
      <c r="C1002" s="182" t="str">
        <f>IFERROR(LEFT(IFERROR(INDEX(Sheet5!$C$2:$C$1300,MATCH($A1002,Sheet5!$A$2:$A$1300,0)),"-"),FIND(",",IFERROR(INDEX(Sheet5!$C$2:$C$1300,MATCH($A1002,Sheet5!$A$2:$A$1300,0)),"-"),1)-1),IFERROR(INDEX(Sheet5!$C$2:$C$1300,MATCH($A1002,Sheet5!$A$2:$A$1300,0)),"-"))</f>
        <v>-</v>
      </c>
      <c r="D1002" s="204">
        <f>IFERROR(INDEX(Lookup!$BG$9:$BG$3000,MATCH($A1002,Lookup!$A$9:$A$3000,0)),0)</f>
        <v>0</v>
      </c>
      <c r="E1002" s="204">
        <f>IFERROR(INDEX(Lookup!$BF$9:$BF$3000,MATCH($A1002,Lookup!$A$9:$A$3000,0)),0)</f>
        <v>0</v>
      </c>
      <c r="F1002" s="204">
        <f>IFERROR(INDEX(Lookup!$BE$9:$BE$3000,MATCH($A1002,Lookup!$A$9:$A$3000,0)),0)</f>
        <v>0</v>
      </c>
      <c r="G1002" s="205"/>
      <c r="H1002" s="205"/>
      <c r="I1002" s="204">
        <f>IFERROR(INDEX(Lookup!$BJ$9:$BJ$3000,MATCH($A1002,Lookup!$A$9:$A$3000,0)),0)</f>
        <v>0</v>
      </c>
      <c r="J1002" s="204">
        <f>IFERROR(INDEX(Lookup!$BI$9:$BI$3000,MATCH($A1002,Lookup!$A$9:$A$3000,0)),0)</f>
        <v>0</v>
      </c>
      <c r="K1002" s="204">
        <f>IFERROR(INDEX(Lookup!$BH$9:$BH$3000,MATCH($A1002,Lookup!$A$9:$A$3000,0)),0)</f>
        <v>0</v>
      </c>
      <c r="L1002" s="204">
        <f t="shared" si="42"/>
        <v>0</v>
      </c>
      <c r="O1002" s="182">
        <f t="shared" si="41"/>
        <v>0</v>
      </c>
    </row>
    <row r="1003" spans="1:15" hidden="1" x14ac:dyDescent="0.2">
      <c r="A1003" s="182">
        <f>'13'!A249</f>
        <v>0</v>
      </c>
      <c r="C1003" s="182" t="str">
        <f>IFERROR(LEFT(IFERROR(INDEX(Sheet5!$C$2:$C$1300,MATCH($A1003,Sheet5!$A$2:$A$1300,0)),"-"),FIND(",",IFERROR(INDEX(Sheet5!$C$2:$C$1300,MATCH($A1003,Sheet5!$A$2:$A$1300,0)),"-"),1)-1),IFERROR(INDEX(Sheet5!$C$2:$C$1300,MATCH($A1003,Sheet5!$A$2:$A$1300,0)),"-"))</f>
        <v>-</v>
      </c>
      <c r="D1003" s="204">
        <f>IFERROR(INDEX(Lookup!$BG$9:$BG$3000,MATCH($A1003,Lookup!$A$9:$A$3000,0)),0)</f>
        <v>0</v>
      </c>
      <c r="E1003" s="204">
        <f>IFERROR(INDEX(Lookup!$BF$9:$BF$3000,MATCH($A1003,Lookup!$A$9:$A$3000,0)),0)</f>
        <v>0</v>
      </c>
      <c r="F1003" s="204">
        <f>IFERROR(INDEX(Lookup!$BE$9:$BE$3000,MATCH($A1003,Lookup!$A$9:$A$3000,0)),0)</f>
        <v>0</v>
      </c>
      <c r="G1003" s="205"/>
      <c r="H1003" s="205"/>
      <c r="I1003" s="204">
        <f>IFERROR(INDEX(Lookup!$BJ$9:$BJ$3000,MATCH($A1003,Lookup!$A$9:$A$3000,0)),0)</f>
        <v>0</v>
      </c>
      <c r="J1003" s="204">
        <f>IFERROR(INDEX(Lookup!$BI$9:$BI$3000,MATCH($A1003,Lookup!$A$9:$A$3000,0)),0)</f>
        <v>0</v>
      </c>
      <c r="K1003" s="204">
        <f>IFERROR(INDEX(Lookup!$BH$9:$BH$3000,MATCH($A1003,Lookup!$A$9:$A$3000,0)),0)</f>
        <v>0</v>
      </c>
      <c r="L1003" s="204">
        <f t="shared" si="42"/>
        <v>0</v>
      </c>
      <c r="O1003" s="182">
        <f t="shared" si="41"/>
        <v>0</v>
      </c>
    </row>
    <row r="1004" spans="1:15" hidden="1" x14ac:dyDescent="0.2">
      <c r="A1004" s="182">
        <f>'13'!A250</f>
        <v>0</v>
      </c>
      <c r="C1004" s="182" t="str">
        <f>IFERROR(LEFT(IFERROR(INDEX(Sheet5!$C$2:$C$1300,MATCH($A1004,Sheet5!$A$2:$A$1300,0)),"-"),FIND(",",IFERROR(INDEX(Sheet5!$C$2:$C$1300,MATCH($A1004,Sheet5!$A$2:$A$1300,0)),"-"),1)-1),IFERROR(INDEX(Sheet5!$C$2:$C$1300,MATCH($A1004,Sheet5!$A$2:$A$1300,0)),"-"))</f>
        <v>-</v>
      </c>
      <c r="D1004" s="204">
        <f>IFERROR(INDEX(Lookup!$BG$9:$BG$3000,MATCH($A1004,Lookup!$A$9:$A$3000,0)),0)</f>
        <v>0</v>
      </c>
      <c r="E1004" s="204">
        <f>IFERROR(INDEX(Lookup!$BF$9:$BF$3000,MATCH($A1004,Lookup!$A$9:$A$3000,0)),0)</f>
        <v>0</v>
      </c>
      <c r="F1004" s="204">
        <f>IFERROR(INDEX(Lookup!$BE$9:$BE$3000,MATCH($A1004,Lookup!$A$9:$A$3000,0)),0)</f>
        <v>0</v>
      </c>
      <c r="G1004" s="205"/>
      <c r="H1004" s="205"/>
      <c r="I1004" s="204">
        <f>IFERROR(INDEX(Lookup!$BJ$9:$BJ$3000,MATCH($A1004,Lookup!$A$9:$A$3000,0)),0)</f>
        <v>0</v>
      </c>
      <c r="J1004" s="204">
        <f>IFERROR(INDEX(Lookup!$BI$9:$BI$3000,MATCH($A1004,Lookup!$A$9:$A$3000,0)),0)</f>
        <v>0</v>
      </c>
      <c r="K1004" s="204">
        <f>IFERROR(INDEX(Lookup!$BH$9:$BH$3000,MATCH($A1004,Lookup!$A$9:$A$3000,0)),0)</f>
        <v>0</v>
      </c>
      <c r="L1004" s="204">
        <f t="shared" si="42"/>
        <v>0</v>
      </c>
      <c r="O1004" s="182">
        <f t="shared" si="41"/>
        <v>0</v>
      </c>
    </row>
    <row r="1005" spans="1:15" hidden="1" x14ac:dyDescent="0.2">
      <c r="A1005" s="182">
        <f>'13'!A251</f>
        <v>0</v>
      </c>
      <c r="C1005" s="182" t="str">
        <f>IFERROR(LEFT(IFERROR(INDEX(Sheet5!$C$2:$C$1300,MATCH($A1005,Sheet5!$A$2:$A$1300,0)),"-"),FIND(",",IFERROR(INDEX(Sheet5!$C$2:$C$1300,MATCH($A1005,Sheet5!$A$2:$A$1300,0)),"-"),1)-1),IFERROR(INDEX(Sheet5!$C$2:$C$1300,MATCH($A1005,Sheet5!$A$2:$A$1300,0)),"-"))</f>
        <v>-</v>
      </c>
      <c r="D1005" s="204">
        <f>IFERROR(INDEX(Lookup!$BG$9:$BG$3000,MATCH($A1005,Lookup!$A$9:$A$3000,0)),0)</f>
        <v>0</v>
      </c>
      <c r="E1005" s="204">
        <f>IFERROR(INDEX(Lookup!$BF$9:$BF$3000,MATCH($A1005,Lookup!$A$9:$A$3000,0)),0)</f>
        <v>0</v>
      </c>
      <c r="F1005" s="204">
        <f>IFERROR(INDEX(Lookup!$BE$9:$BE$3000,MATCH($A1005,Lookup!$A$9:$A$3000,0)),0)</f>
        <v>0</v>
      </c>
      <c r="G1005" s="205"/>
      <c r="H1005" s="205"/>
      <c r="I1005" s="204">
        <f>IFERROR(INDEX(Lookup!$BJ$9:$BJ$3000,MATCH($A1005,Lookup!$A$9:$A$3000,0)),0)</f>
        <v>0</v>
      </c>
      <c r="J1005" s="204">
        <f>IFERROR(INDEX(Lookup!$BI$9:$BI$3000,MATCH($A1005,Lookup!$A$9:$A$3000,0)),0)</f>
        <v>0</v>
      </c>
      <c r="K1005" s="204">
        <f>IFERROR(INDEX(Lookup!$BH$9:$BH$3000,MATCH($A1005,Lookup!$A$9:$A$3000,0)),0)</f>
        <v>0</v>
      </c>
      <c r="L1005" s="204">
        <f t="shared" si="42"/>
        <v>0</v>
      </c>
      <c r="O1005" s="182">
        <f t="shared" si="41"/>
        <v>0</v>
      </c>
    </row>
    <row r="1006" spans="1:15" hidden="1" x14ac:dyDescent="0.2">
      <c r="A1006" s="182">
        <f>'13'!A252</f>
        <v>0</v>
      </c>
      <c r="C1006" s="182" t="str">
        <f>IFERROR(LEFT(IFERROR(INDEX(Sheet5!$C$2:$C$1300,MATCH($A1006,Sheet5!$A$2:$A$1300,0)),"-"),FIND(",",IFERROR(INDEX(Sheet5!$C$2:$C$1300,MATCH($A1006,Sheet5!$A$2:$A$1300,0)),"-"),1)-1),IFERROR(INDEX(Sheet5!$C$2:$C$1300,MATCH($A1006,Sheet5!$A$2:$A$1300,0)),"-"))</f>
        <v>-</v>
      </c>
      <c r="D1006" s="204">
        <f>IFERROR(INDEX(Lookup!$BG$9:$BG$3000,MATCH($A1006,Lookup!$A$9:$A$3000,0)),0)</f>
        <v>0</v>
      </c>
      <c r="E1006" s="204">
        <f>IFERROR(INDEX(Lookup!$BF$9:$BF$3000,MATCH($A1006,Lookup!$A$9:$A$3000,0)),0)</f>
        <v>0</v>
      </c>
      <c r="F1006" s="204">
        <f>IFERROR(INDEX(Lookup!$BE$9:$BE$3000,MATCH($A1006,Lookup!$A$9:$A$3000,0)),0)</f>
        <v>0</v>
      </c>
      <c r="G1006" s="205"/>
      <c r="H1006" s="205"/>
      <c r="I1006" s="204">
        <f>IFERROR(INDEX(Lookup!$BJ$9:$BJ$3000,MATCH($A1006,Lookup!$A$9:$A$3000,0)),0)</f>
        <v>0</v>
      </c>
      <c r="J1006" s="204">
        <f>IFERROR(INDEX(Lookup!$BI$9:$BI$3000,MATCH($A1006,Lookup!$A$9:$A$3000,0)),0)</f>
        <v>0</v>
      </c>
      <c r="K1006" s="204">
        <f>IFERROR(INDEX(Lookup!$BH$9:$BH$3000,MATCH($A1006,Lookup!$A$9:$A$3000,0)),0)</f>
        <v>0</v>
      </c>
      <c r="L1006" s="204">
        <f t="shared" si="42"/>
        <v>0</v>
      </c>
      <c r="O1006" s="182">
        <f t="shared" si="41"/>
        <v>0</v>
      </c>
    </row>
    <row r="1007" spans="1:15" hidden="1" x14ac:dyDescent="0.2">
      <c r="A1007" s="182">
        <f>'13'!A253</f>
        <v>0</v>
      </c>
      <c r="C1007" s="182" t="str">
        <f>IFERROR(LEFT(IFERROR(INDEX(Sheet5!$C$2:$C$1300,MATCH($A1007,Sheet5!$A$2:$A$1300,0)),"-"),FIND(",",IFERROR(INDEX(Sheet5!$C$2:$C$1300,MATCH($A1007,Sheet5!$A$2:$A$1300,0)),"-"),1)-1),IFERROR(INDEX(Sheet5!$C$2:$C$1300,MATCH($A1007,Sheet5!$A$2:$A$1300,0)),"-"))</f>
        <v>-</v>
      </c>
      <c r="D1007" s="204">
        <f>IFERROR(INDEX(Lookup!$BG$9:$BG$3000,MATCH($A1007,Lookup!$A$9:$A$3000,0)),0)</f>
        <v>0</v>
      </c>
      <c r="E1007" s="204">
        <f>IFERROR(INDEX(Lookup!$BF$9:$BF$3000,MATCH($A1007,Lookup!$A$9:$A$3000,0)),0)</f>
        <v>0</v>
      </c>
      <c r="F1007" s="204">
        <f>IFERROR(INDEX(Lookup!$BE$9:$BE$3000,MATCH($A1007,Lookup!$A$9:$A$3000,0)),0)</f>
        <v>0</v>
      </c>
      <c r="G1007" s="205"/>
      <c r="H1007" s="205"/>
      <c r="I1007" s="204">
        <f>IFERROR(INDEX(Lookup!$BJ$9:$BJ$3000,MATCH($A1007,Lookup!$A$9:$A$3000,0)),0)</f>
        <v>0</v>
      </c>
      <c r="J1007" s="204">
        <f>IFERROR(INDEX(Lookup!$BI$9:$BI$3000,MATCH($A1007,Lookup!$A$9:$A$3000,0)),0)</f>
        <v>0</v>
      </c>
      <c r="K1007" s="204">
        <f>IFERROR(INDEX(Lookup!$BH$9:$BH$3000,MATCH($A1007,Lookup!$A$9:$A$3000,0)),0)</f>
        <v>0</v>
      </c>
      <c r="L1007" s="204">
        <f t="shared" si="42"/>
        <v>0</v>
      </c>
      <c r="O1007" s="182">
        <f t="shared" si="41"/>
        <v>0</v>
      </c>
    </row>
    <row r="1008" spans="1:15" hidden="1" x14ac:dyDescent="0.2">
      <c r="A1008" s="182">
        <f>'13'!A254</f>
        <v>0</v>
      </c>
      <c r="C1008" s="182" t="str">
        <f>IFERROR(LEFT(IFERROR(INDEX(Sheet5!$C$2:$C$1300,MATCH($A1008,Sheet5!$A$2:$A$1300,0)),"-"),FIND(",",IFERROR(INDEX(Sheet5!$C$2:$C$1300,MATCH($A1008,Sheet5!$A$2:$A$1300,0)),"-"),1)-1),IFERROR(INDEX(Sheet5!$C$2:$C$1300,MATCH($A1008,Sheet5!$A$2:$A$1300,0)),"-"))</f>
        <v>-</v>
      </c>
      <c r="D1008" s="204">
        <f>IFERROR(INDEX(Lookup!$BG$9:$BG$3000,MATCH($A1008,Lookup!$A$9:$A$3000,0)),0)</f>
        <v>0</v>
      </c>
      <c r="E1008" s="204">
        <f>IFERROR(INDEX(Lookup!$BF$9:$BF$3000,MATCH($A1008,Lookup!$A$9:$A$3000,0)),0)</f>
        <v>0</v>
      </c>
      <c r="F1008" s="204">
        <f>IFERROR(INDEX(Lookup!$BE$9:$BE$3000,MATCH($A1008,Lookup!$A$9:$A$3000,0)),0)</f>
        <v>0</v>
      </c>
      <c r="G1008" s="205"/>
      <c r="H1008" s="205"/>
      <c r="I1008" s="204">
        <f>IFERROR(INDEX(Lookup!$BJ$9:$BJ$3000,MATCH($A1008,Lookup!$A$9:$A$3000,0)),0)</f>
        <v>0</v>
      </c>
      <c r="J1008" s="204">
        <f>IFERROR(INDEX(Lookup!$BI$9:$BI$3000,MATCH($A1008,Lookup!$A$9:$A$3000,0)),0)</f>
        <v>0</v>
      </c>
      <c r="K1008" s="204">
        <f>IFERROR(INDEX(Lookup!$BH$9:$BH$3000,MATCH($A1008,Lookup!$A$9:$A$3000,0)),0)</f>
        <v>0</v>
      </c>
      <c r="L1008" s="204">
        <f t="shared" si="42"/>
        <v>0</v>
      </c>
      <c r="O1008" s="182">
        <f t="shared" si="41"/>
        <v>0</v>
      </c>
    </row>
    <row r="1009" spans="1:15" hidden="1" x14ac:dyDescent="0.2">
      <c r="A1009" s="182">
        <f>'13'!A255</f>
        <v>0</v>
      </c>
      <c r="C1009" s="182" t="str">
        <f>IFERROR(LEFT(IFERROR(INDEX(Sheet5!$C$2:$C$1300,MATCH($A1009,Sheet5!$A$2:$A$1300,0)),"-"),FIND(",",IFERROR(INDEX(Sheet5!$C$2:$C$1300,MATCH($A1009,Sheet5!$A$2:$A$1300,0)),"-"),1)-1),IFERROR(INDEX(Sheet5!$C$2:$C$1300,MATCH($A1009,Sheet5!$A$2:$A$1300,0)),"-"))</f>
        <v>-</v>
      </c>
      <c r="D1009" s="204">
        <f>IFERROR(INDEX(Lookup!$BG$9:$BG$3000,MATCH($A1009,Lookup!$A$9:$A$3000,0)),0)</f>
        <v>0</v>
      </c>
      <c r="E1009" s="204">
        <f>IFERROR(INDEX(Lookup!$BF$9:$BF$3000,MATCH($A1009,Lookup!$A$9:$A$3000,0)),0)</f>
        <v>0</v>
      </c>
      <c r="F1009" s="204">
        <f>IFERROR(INDEX(Lookup!$BE$9:$BE$3000,MATCH($A1009,Lookup!$A$9:$A$3000,0)),0)</f>
        <v>0</v>
      </c>
      <c r="G1009" s="205"/>
      <c r="H1009" s="205"/>
      <c r="I1009" s="204">
        <f>IFERROR(INDEX(Lookup!$BJ$9:$BJ$3000,MATCH($A1009,Lookup!$A$9:$A$3000,0)),0)</f>
        <v>0</v>
      </c>
      <c r="J1009" s="204">
        <f>IFERROR(INDEX(Lookup!$BI$9:$BI$3000,MATCH($A1009,Lookup!$A$9:$A$3000,0)),0)</f>
        <v>0</v>
      </c>
      <c r="K1009" s="204">
        <f>IFERROR(INDEX(Lookup!$BH$9:$BH$3000,MATCH($A1009,Lookup!$A$9:$A$3000,0)),0)</f>
        <v>0</v>
      </c>
      <c r="L1009" s="204">
        <f t="shared" si="42"/>
        <v>0</v>
      </c>
      <c r="O1009" s="182">
        <f t="shared" si="41"/>
        <v>0</v>
      </c>
    </row>
    <row r="1010" spans="1:15" hidden="1" x14ac:dyDescent="0.2">
      <c r="A1010" s="182">
        <f>'13'!A256</f>
        <v>0</v>
      </c>
      <c r="C1010" s="182" t="str">
        <f>IFERROR(LEFT(IFERROR(INDEX(Sheet5!$C$2:$C$1300,MATCH($A1010,Sheet5!$A$2:$A$1300,0)),"-"),FIND(",",IFERROR(INDEX(Sheet5!$C$2:$C$1300,MATCH($A1010,Sheet5!$A$2:$A$1300,0)),"-"),1)-1),IFERROR(INDEX(Sheet5!$C$2:$C$1300,MATCH($A1010,Sheet5!$A$2:$A$1300,0)),"-"))</f>
        <v>-</v>
      </c>
      <c r="D1010" s="204">
        <f>IFERROR(INDEX(Lookup!$BG$9:$BG$3000,MATCH($A1010,Lookup!$A$9:$A$3000,0)),0)</f>
        <v>0</v>
      </c>
      <c r="E1010" s="204">
        <f>IFERROR(INDEX(Lookup!$BF$9:$BF$3000,MATCH($A1010,Lookup!$A$9:$A$3000,0)),0)</f>
        <v>0</v>
      </c>
      <c r="F1010" s="204">
        <f>IFERROR(INDEX(Lookup!$BE$9:$BE$3000,MATCH($A1010,Lookup!$A$9:$A$3000,0)),0)</f>
        <v>0</v>
      </c>
      <c r="G1010" s="205"/>
      <c r="H1010" s="205"/>
      <c r="I1010" s="204">
        <f>IFERROR(INDEX(Lookup!$BJ$9:$BJ$3000,MATCH($A1010,Lookup!$A$9:$A$3000,0)),0)</f>
        <v>0</v>
      </c>
      <c r="J1010" s="204">
        <f>IFERROR(INDEX(Lookup!$BI$9:$BI$3000,MATCH($A1010,Lookup!$A$9:$A$3000,0)),0)</f>
        <v>0</v>
      </c>
      <c r="K1010" s="204">
        <f>IFERROR(INDEX(Lookup!$BH$9:$BH$3000,MATCH($A1010,Lookup!$A$9:$A$3000,0)),0)</f>
        <v>0</v>
      </c>
      <c r="L1010" s="204">
        <f t="shared" si="42"/>
        <v>0</v>
      </c>
      <c r="O1010" s="182">
        <f t="shared" si="41"/>
        <v>0</v>
      </c>
    </row>
    <row r="1011" spans="1:15" hidden="1" x14ac:dyDescent="0.2">
      <c r="A1011" s="182">
        <f>'13'!A257</f>
        <v>0</v>
      </c>
      <c r="C1011" s="182" t="str">
        <f>IFERROR(LEFT(IFERROR(INDEX(Sheet5!$C$2:$C$1300,MATCH($A1011,Sheet5!$A$2:$A$1300,0)),"-"),FIND(",",IFERROR(INDEX(Sheet5!$C$2:$C$1300,MATCH($A1011,Sheet5!$A$2:$A$1300,0)),"-"),1)-1),IFERROR(INDEX(Sheet5!$C$2:$C$1300,MATCH($A1011,Sheet5!$A$2:$A$1300,0)),"-"))</f>
        <v>-</v>
      </c>
      <c r="D1011" s="204">
        <f>IFERROR(INDEX(Lookup!$BG$9:$BG$3000,MATCH($A1011,Lookup!$A$9:$A$3000,0)),0)</f>
        <v>0</v>
      </c>
      <c r="E1011" s="204">
        <f>IFERROR(INDEX(Lookup!$BF$9:$BF$3000,MATCH($A1011,Lookup!$A$9:$A$3000,0)),0)</f>
        <v>0</v>
      </c>
      <c r="F1011" s="204">
        <f>IFERROR(INDEX(Lookup!$BE$9:$BE$3000,MATCH($A1011,Lookup!$A$9:$A$3000,0)),0)</f>
        <v>0</v>
      </c>
      <c r="G1011" s="205"/>
      <c r="H1011" s="205"/>
      <c r="I1011" s="204">
        <f>IFERROR(INDEX(Lookup!$BJ$9:$BJ$3000,MATCH($A1011,Lookup!$A$9:$A$3000,0)),0)</f>
        <v>0</v>
      </c>
      <c r="J1011" s="204">
        <f>IFERROR(INDEX(Lookup!$BI$9:$BI$3000,MATCH($A1011,Lookup!$A$9:$A$3000,0)),0)</f>
        <v>0</v>
      </c>
      <c r="K1011" s="204">
        <f>IFERROR(INDEX(Lookup!$BH$9:$BH$3000,MATCH($A1011,Lookup!$A$9:$A$3000,0)),0)</f>
        <v>0</v>
      </c>
      <c r="L1011" s="204">
        <f t="shared" si="42"/>
        <v>0</v>
      </c>
      <c r="O1011" s="182">
        <f t="shared" si="41"/>
        <v>0</v>
      </c>
    </row>
    <row r="1012" spans="1:15" hidden="1" x14ac:dyDescent="0.2">
      <c r="A1012" s="182">
        <f>'13'!A258</f>
        <v>0</v>
      </c>
      <c r="C1012" s="182" t="str">
        <f>IFERROR(LEFT(IFERROR(INDEX(Sheet5!$C$2:$C$1300,MATCH($A1012,Sheet5!$A$2:$A$1300,0)),"-"),FIND(",",IFERROR(INDEX(Sheet5!$C$2:$C$1300,MATCH($A1012,Sheet5!$A$2:$A$1300,0)),"-"),1)-1),IFERROR(INDEX(Sheet5!$C$2:$C$1300,MATCH($A1012,Sheet5!$A$2:$A$1300,0)),"-"))</f>
        <v>-</v>
      </c>
      <c r="D1012" s="204">
        <f>IFERROR(INDEX(Lookup!$BG$9:$BG$3000,MATCH($A1012,Lookup!$A$9:$A$3000,0)),0)</f>
        <v>0</v>
      </c>
      <c r="E1012" s="204">
        <f>IFERROR(INDEX(Lookup!$BF$9:$BF$3000,MATCH($A1012,Lookup!$A$9:$A$3000,0)),0)</f>
        <v>0</v>
      </c>
      <c r="F1012" s="204">
        <f>IFERROR(INDEX(Lookup!$BE$9:$BE$3000,MATCH($A1012,Lookup!$A$9:$A$3000,0)),0)</f>
        <v>0</v>
      </c>
      <c r="G1012" s="205"/>
      <c r="H1012" s="205"/>
      <c r="I1012" s="204">
        <f>IFERROR(INDEX(Lookup!$BJ$9:$BJ$3000,MATCH($A1012,Lookup!$A$9:$A$3000,0)),0)</f>
        <v>0</v>
      </c>
      <c r="J1012" s="204">
        <f>IFERROR(INDEX(Lookup!$BI$9:$BI$3000,MATCH($A1012,Lookup!$A$9:$A$3000,0)),0)</f>
        <v>0</v>
      </c>
      <c r="K1012" s="204">
        <f>IFERROR(INDEX(Lookup!$BH$9:$BH$3000,MATCH($A1012,Lookup!$A$9:$A$3000,0)),0)</f>
        <v>0</v>
      </c>
      <c r="L1012" s="204">
        <f t="shared" si="42"/>
        <v>0</v>
      </c>
      <c r="O1012" s="182">
        <f t="shared" ref="O1012:O1031" si="43">+IF(A1012&gt;0,1,0)</f>
        <v>0</v>
      </c>
    </row>
    <row r="1013" spans="1:15" hidden="1" x14ac:dyDescent="0.2">
      <c r="A1013" s="182">
        <f>'13'!A259</f>
        <v>0</v>
      </c>
      <c r="C1013" s="182" t="str">
        <f>IFERROR(LEFT(IFERROR(INDEX(Sheet5!$C$2:$C$1300,MATCH($A1013,Sheet5!$A$2:$A$1300,0)),"-"),FIND(",",IFERROR(INDEX(Sheet5!$C$2:$C$1300,MATCH($A1013,Sheet5!$A$2:$A$1300,0)),"-"),1)-1),IFERROR(INDEX(Sheet5!$C$2:$C$1300,MATCH($A1013,Sheet5!$A$2:$A$1300,0)),"-"))</f>
        <v>-</v>
      </c>
      <c r="D1013" s="204">
        <f>IFERROR(INDEX(Lookup!$BG$9:$BG$3000,MATCH($A1013,Lookup!$A$9:$A$3000,0)),0)</f>
        <v>0</v>
      </c>
      <c r="E1013" s="204">
        <f>IFERROR(INDEX(Lookup!$BF$9:$BF$3000,MATCH($A1013,Lookup!$A$9:$A$3000,0)),0)</f>
        <v>0</v>
      </c>
      <c r="F1013" s="204">
        <f>IFERROR(INDEX(Lookup!$BE$9:$BE$3000,MATCH($A1013,Lookup!$A$9:$A$3000,0)),0)</f>
        <v>0</v>
      </c>
      <c r="G1013" s="205"/>
      <c r="H1013" s="205"/>
      <c r="I1013" s="204">
        <f>IFERROR(INDEX(Lookup!$BJ$9:$BJ$3000,MATCH($A1013,Lookup!$A$9:$A$3000,0)),0)</f>
        <v>0</v>
      </c>
      <c r="J1013" s="204">
        <f>IFERROR(INDEX(Lookup!$BI$9:$BI$3000,MATCH($A1013,Lookup!$A$9:$A$3000,0)),0)</f>
        <v>0</v>
      </c>
      <c r="K1013" s="204">
        <f>IFERROR(INDEX(Lookup!$BH$9:$BH$3000,MATCH($A1013,Lookup!$A$9:$A$3000,0)),0)</f>
        <v>0</v>
      </c>
      <c r="L1013" s="204">
        <f t="shared" ref="L1013:L1031" si="44">K1013-J1013</f>
        <v>0</v>
      </c>
      <c r="O1013" s="182">
        <f t="shared" si="43"/>
        <v>0</v>
      </c>
    </row>
    <row r="1014" spans="1:15" hidden="1" x14ac:dyDescent="0.2">
      <c r="A1014" s="182">
        <f>'13'!A260</f>
        <v>0</v>
      </c>
      <c r="C1014" s="182" t="str">
        <f>IFERROR(LEFT(IFERROR(INDEX(Sheet5!$C$2:$C$1300,MATCH($A1014,Sheet5!$A$2:$A$1300,0)),"-"),FIND(",",IFERROR(INDEX(Sheet5!$C$2:$C$1300,MATCH($A1014,Sheet5!$A$2:$A$1300,0)),"-"),1)-1),IFERROR(INDEX(Sheet5!$C$2:$C$1300,MATCH($A1014,Sheet5!$A$2:$A$1300,0)),"-"))</f>
        <v>-</v>
      </c>
      <c r="D1014" s="204">
        <f>IFERROR(INDEX(Lookup!$BG$9:$BG$3000,MATCH($A1014,Lookup!$A$9:$A$3000,0)),0)</f>
        <v>0</v>
      </c>
      <c r="E1014" s="204">
        <f>IFERROR(INDEX(Lookup!$BF$9:$BF$3000,MATCH($A1014,Lookup!$A$9:$A$3000,0)),0)</f>
        <v>0</v>
      </c>
      <c r="F1014" s="204">
        <f>IFERROR(INDEX(Lookup!$BE$9:$BE$3000,MATCH($A1014,Lookup!$A$9:$A$3000,0)),0)</f>
        <v>0</v>
      </c>
      <c r="G1014" s="205"/>
      <c r="H1014" s="205"/>
      <c r="I1014" s="204">
        <f>IFERROR(INDEX(Lookup!$BJ$9:$BJ$3000,MATCH($A1014,Lookup!$A$9:$A$3000,0)),0)</f>
        <v>0</v>
      </c>
      <c r="J1014" s="204">
        <f>IFERROR(INDEX(Lookup!$BI$9:$BI$3000,MATCH($A1014,Lookup!$A$9:$A$3000,0)),0)</f>
        <v>0</v>
      </c>
      <c r="K1014" s="204">
        <f>IFERROR(INDEX(Lookup!$BH$9:$BH$3000,MATCH($A1014,Lookup!$A$9:$A$3000,0)),0)</f>
        <v>0</v>
      </c>
      <c r="L1014" s="204">
        <f t="shared" si="44"/>
        <v>0</v>
      </c>
      <c r="O1014" s="182">
        <f t="shared" si="43"/>
        <v>0</v>
      </c>
    </row>
    <row r="1015" spans="1:15" hidden="1" x14ac:dyDescent="0.2">
      <c r="A1015" s="182">
        <f>'13'!A261</f>
        <v>0</v>
      </c>
      <c r="C1015" s="182" t="str">
        <f>IFERROR(LEFT(IFERROR(INDEX(Sheet5!$C$2:$C$1300,MATCH($A1015,Sheet5!$A$2:$A$1300,0)),"-"),FIND(",",IFERROR(INDEX(Sheet5!$C$2:$C$1300,MATCH($A1015,Sheet5!$A$2:$A$1300,0)),"-"),1)-1),IFERROR(INDEX(Sheet5!$C$2:$C$1300,MATCH($A1015,Sheet5!$A$2:$A$1300,0)),"-"))</f>
        <v>-</v>
      </c>
      <c r="D1015" s="204">
        <f>IFERROR(INDEX(Lookup!$BG$9:$BG$3000,MATCH($A1015,Lookup!$A$9:$A$3000,0)),0)</f>
        <v>0</v>
      </c>
      <c r="E1015" s="204">
        <f>IFERROR(INDEX(Lookup!$BF$9:$BF$3000,MATCH($A1015,Lookup!$A$9:$A$3000,0)),0)</f>
        <v>0</v>
      </c>
      <c r="F1015" s="204">
        <f>IFERROR(INDEX(Lookup!$BE$9:$BE$3000,MATCH($A1015,Lookup!$A$9:$A$3000,0)),0)</f>
        <v>0</v>
      </c>
      <c r="G1015" s="205"/>
      <c r="H1015" s="205"/>
      <c r="I1015" s="204">
        <f>IFERROR(INDEX(Lookup!$BJ$9:$BJ$3000,MATCH($A1015,Lookup!$A$9:$A$3000,0)),0)</f>
        <v>0</v>
      </c>
      <c r="J1015" s="204">
        <f>IFERROR(INDEX(Lookup!$BI$9:$BI$3000,MATCH($A1015,Lookup!$A$9:$A$3000,0)),0)</f>
        <v>0</v>
      </c>
      <c r="K1015" s="204">
        <f>IFERROR(INDEX(Lookup!$BH$9:$BH$3000,MATCH($A1015,Lookup!$A$9:$A$3000,0)),0)</f>
        <v>0</v>
      </c>
      <c r="L1015" s="204">
        <f t="shared" si="44"/>
        <v>0</v>
      </c>
      <c r="O1015" s="182">
        <f t="shared" si="43"/>
        <v>0</v>
      </c>
    </row>
    <row r="1016" spans="1:15" hidden="1" x14ac:dyDescent="0.2">
      <c r="A1016" s="182">
        <f>'13'!A262</f>
        <v>0</v>
      </c>
      <c r="C1016" s="182" t="str">
        <f>IFERROR(LEFT(IFERROR(INDEX(Sheet5!$C$2:$C$1300,MATCH($A1016,Sheet5!$A$2:$A$1300,0)),"-"),FIND(",",IFERROR(INDEX(Sheet5!$C$2:$C$1300,MATCH($A1016,Sheet5!$A$2:$A$1300,0)),"-"),1)-1),IFERROR(INDEX(Sheet5!$C$2:$C$1300,MATCH($A1016,Sheet5!$A$2:$A$1300,0)),"-"))</f>
        <v>-</v>
      </c>
      <c r="D1016" s="204">
        <f>IFERROR(INDEX(Lookup!$BG$9:$BG$3000,MATCH($A1016,Lookup!$A$9:$A$3000,0)),0)</f>
        <v>0</v>
      </c>
      <c r="E1016" s="204">
        <f>IFERROR(INDEX(Lookup!$BF$9:$BF$3000,MATCH($A1016,Lookup!$A$9:$A$3000,0)),0)</f>
        <v>0</v>
      </c>
      <c r="F1016" s="204">
        <f>IFERROR(INDEX(Lookup!$BE$9:$BE$3000,MATCH($A1016,Lookup!$A$9:$A$3000,0)),0)</f>
        <v>0</v>
      </c>
      <c r="G1016" s="205"/>
      <c r="H1016" s="205"/>
      <c r="I1016" s="204">
        <f>IFERROR(INDEX(Lookup!$BJ$9:$BJ$3000,MATCH($A1016,Lookup!$A$9:$A$3000,0)),0)</f>
        <v>0</v>
      </c>
      <c r="J1016" s="204">
        <f>IFERROR(INDEX(Lookup!$BI$9:$BI$3000,MATCH($A1016,Lookup!$A$9:$A$3000,0)),0)</f>
        <v>0</v>
      </c>
      <c r="K1016" s="204">
        <f>IFERROR(INDEX(Lookup!$BH$9:$BH$3000,MATCH($A1016,Lookup!$A$9:$A$3000,0)),0)</f>
        <v>0</v>
      </c>
      <c r="L1016" s="204">
        <f t="shared" si="44"/>
        <v>0</v>
      </c>
      <c r="O1016" s="182">
        <f t="shared" si="43"/>
        <v>0</v>
      </c>
    </row>
    <row r="1017" spans="1:15" hidden="1" x14ac:dyDescent="0.2">
      <c r="A1017" s="182">
        <f>'13'!A263</f>
        <v>0</v>
      </c>
      <c r="C1017" s="182" t="str">
        <f>IFERROR(LEFT(IFERROR(INDEX(Sheet5!$C$2:$C$1300,MATCH($A1017,Sheet5!$A$2:$A$1300,0)),"-"),FIND(",",IFERROR(INDEX(Sheet5!$C$2:$C$1300,MATCH($A1017,Sheet5!$A$2:$A$1300,0)),"-"),1)-1),IFERROR(INDEX(Sheet5!$C$2:$C$1300,MATCH($A1017,Sheet5!$A$2:$A$1300,0)),"-"))</f>
        <v>-</v>
      </c>
      <c r="D1017" s="204">
        <f>IFERROR(INDEX(Lookup!$BG$9:$BG$3000,MATCH($A1017,Lookup!$A$9:$A$3000,0)),0)</f>
        <v>0</v>
      </c>
      <c r="E1017" s="204">
        <f>IFERROR(INDEX(Lookup!$BF$9:$BF$3000,MATCH($A1017,Lookup!$A$9:$A$3000,0)),0)</f>
        <v>0</v>
      </c>
      <c r="F1017" s="204">
        <f>IFERROR(INDEX(Lookup!$BE$9:$BE$3000,MATCH($A1017,Lookup!$A$9:$A$3000,0)),0)</f>
        <v>0</v>
      </c>
      <c r="G1017" s="205"/>
      <c r="H1017" s="205"/>
      <c r="I1017" s="204">
        <f>IFERROR(INDEX(Lookup!$BJ$9:$BJ$3000,MATCH($A1017,Lookup!$A$9:$A$3000,0)),0)</f>
        <v>0</v>
      </c>
      <c r="J1017" s="204">
        <f>IFERROR(INDEX(Lookup!$BI$9:$BI$3000,MATCH($A1017,Lookup!$A$9:$A$3000,0)),0)</f>
        <v>0</v>
      </c>
      <c r="K1017" s="204">
        <f>IFERROR(INDEX(Lookup!$BH$9:$BH$3000,MATCH($A1017,Lookup!$A$9:$A$3000,0)),0)</f>
        <v>0</v>
      </c>
      <c r="L1017" s="204">
        <f t="shared" si="44"/>
        <v>0</v>
      </c>
      <c r="O1017" s="182">
        <f t="shared" si="43"/>
        <v>0</v>
      </c>
    </row>
    <row r="1018" spans="1:15" hidden="1" x14ac:dyDescent="0.2">
      <c r="A1018" s="182">
        <f>'13'!A264</f>
        <v>0</v>
      </c>
      <c r="C1018" s="182" t="str">
        <f>IFERROR(LEFT(IFERROR(INDEX(Sheet5!$C$2:$C$1300,MATCH($A1018,Sheet5!$A$2:$A$1300,0)),"-"),FIND(",",IFERROR(INDEX(Sheet5!$C$2:$C$1300,MATCH($A1018,Sheet5!$A$2:$A$1300,0)),"-"),1)-1),IFERROR(INDEX(Sheet5!$C$2:$C$1300,MATCH($A1018,Sheet5!$A$2:$A$1300,0)),"-"))</f>
        <v>-</v>
      </c>
      <c r="D1018" s="204">
        <f>IFERROR(INDEX(Lookup!$BG$9:$BG$3000,MATCH($A1018,Lookup!$A$9:$A$3000,0)),0)</f>
        <v>0</v>
      </c>
      <c r="E1018" s="204">
        <f>IFERROR(INDEX(Lookup!$BF$9:$BF$3000,MATCH($A1018,Lookup!$A$9:$A$3000,0)),0)</f>
        <v>0</v>
      </c>
      <c r="F1018" s="204">
        <f>IFERROR(INDEX(Lookup!$BE$9:$BE$3000,MATCH($A1018,Lookup!$A$9:$A$3000,0)),0)</f>
        <v>0</v>
      </c>
      <c r="G1018" s="205"/>
      <c r="H1018" s="205"/>
      <c r="I1018" s="204">
        <f>IFERROR(INDEX(Lookup!$BJ$9:$BJ$3000,MATCH($A1018,Lookup!$A$9:$A$3000,0)),0)</f>
        <v>0</v>
      </c>
      <c r="J1018" s="204">
        <f>IFERROR(INDEX(Lookup!$BI$9:$BI$3000,MATCH($A1018,Lookup!$A$9:$A$3000,0)),0)</f>
        <v>0</v>
      </c>
      <c r="K1018" s="204">
        <f>IFERROR(INDEX(Lookup!$BH$9:$BH$3000,MATCH($A1018,Lookup!$A$9:$A$3000,0)),0)</f>
        <v>0</v>
      </c>
      <c r="L1018" s="204">
        <f t="shared" si="44"/>
        <v>0</v>
      </c>
      <c r="O1018" s="182">
        <f t="shared" si="43"/>
        <v>0</v>
      </c>
    </row>
    <row r="1019" spans="1:15" hidden="1" x14ac:dyDescent="0.2">
      <c r="A1019" s="182">
        <f>'13'!A265</f>
        <v>0</v>
      </c>
      <c r="C1019" s="182" t="str">
        <f>IFERROR(LEFT(IFERROR(INDEX(Sheet5!$C$2:$C$1300,MATCH($A1019,Sheet5!$A$2:$A$1300,0)),"-"),FIND(",",IFERROR(INDEX(Sheet5!$C$2:$C$1300,MATCH($A1019,Sheet5!$A$2:$A$1300,0)),"-"),1)-1),IFERROR(INDEX(Sheet5!$C$2:$C$1300,MATCH($A1019,Sheet5!$A$2:$A$1300,0)),"-"))</f>
        <v>-</v>
      </c>
      <c r="D1019" s="204">
        <f>IFERROR(INDEX(Lookup!$BG$9:$BG$3000,MATCH($A1019,Lookup!$A$9:$A$3000,0)),0)</f>
        <v>0</v>
      </c>
      <c r="E1019" s="204">
        <f>IFERROR(INDEX(Lookup!$BF$9:$BF$3000,MATCH($A1019,Lookup!$A$9:$A$3000,0)),0)</f>
        <v>0</v>
      </c>
      <c r="F1019" s="204">
        <f>IFERROR(INDEX(Lookup!$BE$9:$BE$3000,MATCH($A1019,Lookup!$A$9:$A$3000,0)),0)</f>
        <v>0</v>
      </c>
      <c r="G1019" s="205"/>
      <c r="H1019" s="205"/>
      <c r="I1019" s="204">
        <f>IFERROR(INDEX(Lookup!$BJ$9:$BJ$3000,MATCH($A1019,Lookup!$A$9:$A$3000,0)),0)</f>
        <v>0</v>
      </c>
      <c r="J1019" s="204">
        <f>IFERROR(INDEX(Lookup!$BI$9:$BI$3000,MATCH($A1019,Lookup!$A$9:$A$3000,0)),0)</f>
        <v>0</v>
      </c>
      <c r="K1019" s="204">
        <f>IFERROR(INDEX(Lookup!$BH$9:$BH$3000,MATCH($A1019,Lookup!$A$9:$A$3000,0)),0)</f>
        <v>0</v>
      </c>
      <c r="L1019" s="204">
        <f t="shared" si="44"/>
        <v>0</v>
      </c>
      <c r="O1019" s="182">
        <f t="shared" si="43"/>
        <v>0</v>
      </c>
    </row>
    <row r="1020" spans="1:15" hidden="1" x14ac:dyDescent="0.2">
      <c r="A1020" s="182">
        <f>'13'!A266</f>
        <v>0</v>
      </c>
      <c r="C1020" s="182" t="str">
        <f>IFERROR(LEFT(IFERROR(INDEX(Sheet5!$C$2:$C$1300,MATCH($A1020,Sheet5!$A$2:$A$1300,0)),"-"),FIND(",",IFERROR(INDEX(Sheet5!$C$2:$C$1300,MATCH($A1020,Sheet5!$A$2:$A$1300,0)),"-"),1)-1),IFERROR(INDEX(Sheet5!$C$2:$C$1300,MATCH($A1020,Sheet5!$A$2:$A$1300,0)),"-"))</f>
        <v>-</v>
      </c>
      <c r="D1020" s="204">
        <f>IFERROR(INDEX(Lookup!$BG$9:$BG$3000,MATCH($A1020,Lookup!$A$9:$A$3000,0)),0)</f>
        <v>0</v>
      </c>
      <c r="E1020" s="204">
        <f>IFERROR(INDEX(Lookup!$BF$9:$BF$3000,MATCH($A1020,Lookup!$A$9:$A$3000,0)),0)</f>
        <v>0</v>
      </c>
      <c r="F1020" s="204">
        <f>IFERROR(INDEX(Lookup!$BE$9:$BE$3000,MATCH($A1020,Lookup!$A$9:$A$3000,0)),0)</f>
        <v>0</v>
      </c>
      <c r="G1020" s="205"/>
      <c r="H1020" s="205"/>
      <c r="I1020" s="204">
        <f>IFERROR(INDEX(Lookup!$BJ$9:$BJ$3000,MATCH($A1020,Lookup!$A$9:$A$3000,0)),0)</f>
        <v>0</v>
      </c>
      <c r="J1020" s="204">
        <f>IFERROR(INDEX(Lookup!$BI$9:$BI$3000,MATCH($A1020,Lookup!$A$9:$A$3000,0)),0)</f>
        <v>0</v>
      </c>
      <c r="K1020" s="204">
        <f>IFERROR(INDEX(Lookup!$BH$9:$BH$3000,MATCH($A1020,Lookup!$A$9:$A$3000,0)),0)</f>
        <v>0</v>
      </c>
      <c r="L1020" s="204">
        <f t="shared" si="44"/>
        <v>0</v>
      </c>
      <c r="O1020" s="182">
        <f t="shared" si="43"/>
        <v>0</v>
      </c>
    </row>
    <row r="1021" spans="1:15" hidden="1" x14ac:dyDescent="0.2">
      <c r="A1021" s="182">
        <f>'13'!A267</f>
        <v>0</v>
      </c>
      <c r="C1021" s="182" t="str">
        <f>IFERROR(LEFT(IFERROR(INDEX(Sheet5!$C$2:$C$1300,MATCH($A1021,Sheet5!$A$2:$A$1300,0)),"-"),FIND(",",IFERROR(INDEX(Sheet5!$C$2:$C$1300,MATCH($A1021,Sheet5!$A$2:$A$1300,0)),"-"),1)-1),IFERROR(INDEX(Sheet5!$C$2:$C$1300,MATCH($A1021,Sheet5!$A$2:$A$1300,0)),"-"))</f>
        <v>-</v>
      </c>
      <c r="D1021" s="204">
        <f>IFERROR(INDEX(Lookup!$BG$9:$BG$3000,MATCH($A1021,Lookup!$A$9:$A$3000,0)),0)</f>
        <v>0</v>
      </c>
      <c r="E1021" s="204">
        <f>IFERROR(INDEX(Lookup!$BF$9:$BF$3000,MATCH($A1021,Lookup!$A$9:$A$3000,0)),0)</f>
        <v>0</v>
      </c>
      <c r="F1021" s="204">
        <f>IFERROR(INDEX(Lookup!$BE$9:$BE$3000,MATCH($A1021,Lookup!$A$9:$A$3000,0)),0)</f>
        <v>0</v>
      </c>
      <c r="G1021" s="205"/>
      <c r="H1021" s="205"/>
      <c r="I1021" s="204">
        <f>IFERROR(INDEX(Lookup!$BJ$9:$BJ$3000,MATCH($A1021,Lookup!$A$9:$A$3000,0)),0)</f>
        <v>0</v>
      </c>
      <c r="J1021" s="204">
        <f>IFERROR(INDEX(Lookup!$BI$9:$BI$3000,MATCH($A1021,Lookup!$A$9:$A$3000,0)),0)</f>
        <v>0</v>
      </c>
      <c r="K1021" s="204">
        <f>IFERROR(INDEX(Lookup!$BH$9:$BH$3000,MATCH($A1021,Lookup!$A$9:$A$3000,0)),0)</f>
        <v>0</v>
      </c>
      <c r="L1021" s="204">
        <f t="shared" si="44"/>
        <v>0</v>
      </c>
      <c r="O1021" s="182">
        <f t="shared" si="43"/>
        <v>0</v>
      </c>
    </row>
    <row r="1022" spans="1:15" hidden="1" x14ac:dyDescent="0.2">
      <c r="A1022" s="182">
        <f>'13'!A268</f>
        <v>0</v>
      </c>
      <c r="C1022" s="182" t="str">
        <f>IFERROR(LEFT(IFERROR(INDEX(Sheet5!$C$2:$C$1300,MATCH($A1022,Sheet5!$A$2:$A$1300,0)),"-"),FIND(",",IFERROR(INDEX(Sheet5!$C$2:$C$1300,MATCH($A1022,Sheet5!$A$2:$A$1300,0)),"-"),1)-1),IFERROR(INDEX(Sheet5!$C$2:$C$1300,MATCH($A1022,Sheet5!$A$2:$A$1300,0)),"-"))</f>
        <v>-</v>
      </c>
      <c r="D1022" s="204">
        <f>IFERROR(INDEX(Lookup!$BG$9:$BG$3000,MATCH($A1022,Lookup!$A$9:$A$3000,0)),0)</f>
        <v>0</v>
      </c>
      <c r="E1022" s="204">
        <f>IFERROR(INDEX(Lookup!$BF$9:$BF$3000,MATCH($A1022,Lookup!$A$9:$A$3000,0)),0)</f>
        <v>0</v>
      </c>
      <c r="F1022" s="204">
        <f>IFERROR(INDEX(Lookup!$BE$9:$BE$3000,MATCH($A1022,Lookup!$A$9:$A$3000,0)),0)</f>
        <v>0</v>
      </c>
      <c r="G1022" s="205"/>
      <c r="H1022" s="205"/>
      <c r="I1022" s="204">
        <f>IFERROR(INDEX(Lookup!$BJ$9:$BJ$3000,MATCH($A1022,Lookup!$A$9:$A$3000,0)),0)</f>
        <v>0</v>
      </c>
      <c r="J1022" s="204">
        <f>IFERROR(INDEX(Lookup!$BI$9:$BI$3000,MATCH($A1022,Lookup!$A$9:$A$3000,0)),0)</f>
        <v>0</v>
      </c>
      <c r="K1022" s="204">
        <f>IFERROR(INDEX(Lookup!$BH$9:$BH$3000,MATCH($A1022,Lookup!$A$9:$A$3000,0)),0)</f>
        <v>0</v>
      </c>
      <c r="L1022" s="204">
        <f t="shared" si="44"/>
        <v>0</v>
      </c>
      <c r="O1022" s="182">
        <f t="shared" si="43"/>
        <v>0</v>
      </c>
    </row>
    <row r="1023" spans="1:15" hidden="1" x14ac:dyDescent="0.2">
      <c r="A1023" s="182">
        <f>'13'!A269</f>
        <v>0</v>
      </c>
      <c r="C1023" s="182" t="str">
        <f>IFERROR(LEFT(IFERROR(INDEX(Sheet5!$C$2:$C$1300,MATCH($A1023,Sheet5!$A$2:$A$1300,0)),"-"),FIND(",",IFERROR(INDEX(Sheet5!$C$2:$C$1300,MATCH($A1023,Sheet5!$A$2:$A$1300,0)),"-"),1)-1),IFERROR(INDEX(Sheet5!$C$2:$C$1300,MATCH($A1023,Sheet5!$A$2:$A$1300,0)),"-"))</f>
        <v>-</v>
      </c>
      <c r="D1023" s="204">
        <f>IFERROR(INDEX(Lookup!$BG$9:$BG$3000,MATCH($A1023,Lookup!$A$9:$A$3000,0)),0)</f>
        <v>0</v>
      </c>
      <c r="E1023" s="204">
        <f>IFERROR(INDEX(Lookup!$BF$9:$BF$3000,MATCH($A1023,Lookup!$A$9:$A$3000,0)),0)</f>
        <v>0</v>
      </c>
      <c r="F1023" s="204">
        <f>IFERROR(INDEX(Lookup!$BE$9:$BE$3000,MATCH($A1023,Lookup!$A$9:$A$3000,0)),0)</f>
        <v>0</v>
      </c>
      <c r="G1023" s="205"/>
      <c r="H1023" s="205"/>
      <c r="I1023" s="204">
        <f>IFERROR(INDEX(Lookup!$BJ$9:$BJ$3000,MATCH($A1023,Lookup!$A$9:$A$3000,0)),0)</f>
        <v>0</v>
      </c>
      <c r="J1023" s="204">
        <f>IFERROR(INDEX(Lookup!$BI$9:$BI$3000,MATCH($A1023,Lookup!$A$9:$A$3000,0)),0)</f>
        <v>0</v>
      </c>
      <c r="K1023" s="204">
        <f>IFERROR(INDEX(Lookup!$BH$9:$BH$3000,MATCH($A1023,Lookup!$A$9:$A$3000,0)),0)</f>
        <v>0</v>
      </c>
      <c r="L1023" s="204">
        <f t="shared" si="44"/>
        <v>0</v>
      </c>
      <c r="O1023" s="182">
        <f t="shared" si="43"/>
        <v>0</v>
      </c>
    </row>
    <row r="1024" spans="1:15" hidden="1" x14ac:dyDescent="0.2">
      <c r="A1024" s="182">
        <f>'13'!A270</f>
        <v>0</v>
      </c>
      <c r="C1024" s="182" t="str">
        <f>IFERROR(LEFT(IFERROR(INDEX(Sheet5!$C$2:$C$1300,MATCH($A1024,Sheet5!$A$2:$A$1300,0)),"-"),FIND(",",IFERROR(INDEX(Sheet5!$C$2:$C$1300,MATCH($A1024,Sheet5!$A$2:$A$1300,0)),"-"),1)-1),IFERROR(INDEX(Sheet5!$C$2:$C$1300,MATCH($A1024,Sheet5!$A$2:$A$1300,0)),"-"))</f>
        <v>-</v>
      </c>
      <c r="D1024" s="204">
        <f>IFERROR(INDEX(Lookup!$BG$9:$BG$3000,MATCH($A1024,Lookup!$A$9:$A$3000,0)),0)</f>
        <v>0</v>
      </c>
      <c r="E1024" s="204">
        <f>IFERROR(INDEX(Lookup!$BF$9:$BF$3000,MATCH($A1024,Lookup!$A$9:$A$3000,0)),0)</f>
        <v>0</v>
      </c>
      <c r="F1024" s="204">
        <f>IFERROR(INDEX(Lookup!$BE$9:$BE$3000,MATCH($A1024,Lookup!$A$9:$A$3000,0)),0)</f>
        <v>0</v>
      </c>
      <c r="G1024" s="205"/>
      <c r="H1024" s="205"/>
      <c r="I1024" s="204">
        <f>IFERROR(INDEX(Lookup!$BJ$9:$BJ$3000,MATCH($A1024,Lookup!$A$9:$A$3000,0)),0)</f>
        <v>0</v>
      </c>
      <c r="J1024" s="204">
        <f>IFERROR(INDEX(Lookup!$BI$9:$BI$3000,MATCH($A1024,Lookup!$A$9:$A$3000,0)),0)</f>
        <v>0</v>
      </c>
      <c r="K1024" s="204">
        <f>IFERROR(INDEX(Lookup!$BH$9:$BH$3000,MATCH($A1024,Lookup!$A$9:$A$3000,0)),0)</f>
        <v>0</v>
      </c>
      <c r="L1024" s="204">
        <f t="shared" si="44"/>
        <v>0</v>
      </c>
      <c r="O1024" s="182">
        <f t="shared" si="43"/>
        <v>0</v>
      </c>
    </row>
    <row r="1025" spans="1:15" hidden="1" x14ac:dyDescent="0.2">
      <c r="A1025" s="182">
        <f>'13'!A271</f>
        <v>0</v>
      </c>
      <c r="C1025" s="182" t="str">
        <f>IFERROR(LEFT(IFERROR(INDEX(Sheet5!$C$2:$C$1300,MATCH($A1025,Sheet5!$A$2:$A$1300,0)),"-"),FIND(",",IFERROR(INDEX(Sheet5!$C$2:$C$1300,MATCH($A1025,Sheet5!$A$2:$A$1300,0)),"-"),1)-1),IFERROR(INDEX(Sheet5!$C$2:$C$1300,MATCH($A1025,Sheet5!$A$2:$A$1300,0)),"-"))</f>
        <v>-</v>
      </c>
      <c r="D1025" s="204">
        <f>IFERROR(INDEX(Lookup!$BG$9:$BG$3000,MATCH($A1025,Lookup!$A$9:$A$3000,0)),0)</f>
        <v>0</v>
      </c>
      <c r="E1025" s="204">
        <f>IFERROR(INDEX(Lookup!$BF$9:$BF$3000,MATCH($A1025,Lookup!$A$9:$A$3000,0)),0)</f>
        <v>0</v>
      </c>
      <c r="F1025" s="204">
        <f>IFERROR(INDEX(Lookup!$BE$9:$BE$3000,MATCH($A1025,Lookup!$A$9:$A$3000,0)),0)</f>
        <v>0</v>
      </c>
      <c r="G1025" s="205"/>
      <c r="H1025" s="205"/>
      <c r="I1025" s="204">
        <f>IFERROR(INDEX(Lookup!$BJ$9:$BJ$3000,MATCH($A1025,Lookup!$A$9:$A$3000,0)),0)</f>
        <v>0</v>
      </c>
      <c r="J1025" s="204">
        <f>IFERROR(INDEX(Lookup!$BI$9:$BI$3000,MATCH($A1025,Lookup!$A$9:$A$3000,0)),0)</f>
        <v>0</v>
      </c>
      <c r="K1025" s="204">
        <f>IFERROR(INDEX(Lookup!$BH$9:$BH$3000,MATCH($A1025,Lookup!$A$9:$A$3000,0)),0)</f>
        <v>0</v>
      </c>
      <c r="L1025" s="204">
        <f t="shared" si="44"/>
        <v>0</v>
      </c>
      <c r="O1025" s="182">
        <f t="shared" si="43"/>
        <v>0</v>
      </c>
    </row>
    <row r="1026" spans="1:15" hidden="1" x14ac:dyDescent="0.2">
      <c r="A1026" s="182">
        <f>'13'!A272</f>
        <v>0</v>
      </c>
      <c r="C1026" s="182" t="str">
        <f>IFERROR(LEFT(IFERROR(INDEX(Sheet5!$C$2:$C$1300,MATCH($A1026,Sheet5!$A$2:$A$1300,0)),"-"),FIND(",",IFERROR(INDEX(Sheet5!$C$2:$C$1300,MATCH($A1026,Sheet5!$A$2:$A$1300,0)),"-"),1)-1),IFERROR(INDEX(Sheet5!$C$2:$C$1300,MATCH($A1026,Sheet5!$A$2:$A$1300,0)),"-"))</f>
        <v>-</v>
      </c>
      <c r="D1026" s="204">
        <f>IFERROR(INDEX(Lookup!$BG$9:$BG$3000,MATCH($A1026,Lookup!$A$9:$A$3000,0)),0)</f>
        <v>0</v>
      </c>
      <c r="E1026" s="204">
        <f>IFERROR(INDEX(Lookup!$BF$9:$BF$3000,MATCH($A1026,Lookup!$A$9:$A$3000,0)),0)</f>
        <v>0</v>
      </c>
      <c r="F1026" s="204">
        <f>IFERROR(INDEX(Lookup!$BE$9:$BE$3000,MATCH($A1026,Lookup!$A$9:$A$3000,0)),0)</f>
        <v>0</v>
      </c>
      <c r="G1026" s="205"/>
      <c r="H1026" s="205"/>
      <c r="I1026" s="204">
        <f>IFERROR(INDEX(Lookup!$BJ$9:$BJ$3000,MATCH($A1026,Lookup!$A$9:$A$3000,0)),0)</f>
        <v>0</v>
      </c>
      <c r="J1026" s="204">
        <f>IFERROR(INDEX(Lookup!$BI$9:$BI$3000,MATCH($A1026,Lookup!$A$9:$A$3000,0)),0)</f>
        <v>0</v>
      </c>
      <c r="K1026" s="204">
        <f>IFERROR(INDEX(Lookup!$BH$9:$BH$3000,MATCH($A1026,Lookup!$A$9:$A$3000,0)),0)</f>
        <v>0</v>
      </c>
      <c r="L1026" s="204">
        <f t="shared" si="44"/>
        <v>0</v>
      </c>
      <c r="O1026" s="182">
        <f t="shared" si="43"/>
        <v>0</v>
      </c>
    </row>
    <row r="1027" spans="1:15" hidden="1" x14ac:dyDescent="0.2">
      <c r="A1027" s="182">
        <f>'13'!A273</f>
        <v>0</v>
      </c>
      <c r="C1027" s="182" t="str">
        <f>IFERROR(LEFT(IFERROR(INDEX(Sheet5!$C$2:$C$1300,MATCH($A1027,Sheet5!$A$2:$A$1300,0)),"-"),FIND(",",IFERROR(INDEX(Sheet5!$C$2:$C$1300,MATCH($A1027,Sheet5!$A$2:$A$1300,0)),"-"),1)-1),IFERROR(INDEX(Sheet5!$C$2:$C$1300,MATCH($A1027,Sheet5!$A$2:$A$1300,0)),"-"))</f>
        <v>-</v>
      </c>
      <c r="D1027" s="204">
        <f>IFERROR(INDEX(Lookup!$BG$9:$BG$3000,MATCH($A1027,Lookup!$A$9:$A$3000,0)),0)</f>
        <v>0</v>
      </c>
      <c r="E1027" s="204">
        <f>IFERROR(INDEX(Lookup!$BF$9:$BF$3000,MATCH($A1027,Lookup!$A$9:$A$3000,0)),0)</f>
        <v>0</v>
      </c>
      <c r="F1027" s="204">
        <f>IFERROR(INDEX(Lookup!$BE$9:$BE$3000,MATCH($A1027,Lookup!$A$9:$A$3000,0)),0)</f>
        <v>0</v>
      </c>
      <c r="G1027" s="205"/>
      <c r="H1027" s="205"/>
      <c r="I1027" s="204">
        <f>IFERROR(INDEX(Lookup!$BJ$9:$BJ$3000,MATCH($A1027,Lookup!$A$9:$A$3000,0)),0)</f>
        <v>0</v>
      </c>
      <c r="J1027" s="204">
        <f>IFERROR(INDEX(Lookup!$BI$9:$BI$3000,MATCH($A1027,Lookup!$A$9:$A$3000,0)),0)</f>
        <v>0</v>
      </c>
      <c r="K1027" s="204">
        <f>IFERROR(INDEX(Lookup!$BH$9:$BH$3000,MATCH($A1027,Lookup!$A$9:$A$3000,0)),0)</f>
        <v>0</v>
      </c>
      <c r="L1027" s="204">
        <f t="shared" si="44"/>
        <v>0</v>
      </c>
      <c r="O1027" s="182">
        <f t="shared" si="43"/>
        <v>0</v>
      </c>
    </row>
    <row r="1028" spans="1:15" hidden="1" x14ac:dyDescent="0.2">
      <c r="A1028" s="182">
        <f>'13'!A274</f>
        <v>0</v>
      </c>
      <c r="C1028" s="182" t="str">
        <f>IFERROR(LEFT(IFERROR(INDEX(Sheet5!$C$2:$C$1300,MATCH($A1028,Sheet5!$A$2:$A$1300,0)),"-"),FIND(",",IFERROR(INDEX(Sheet5!$C$2:$C$1300,MATCH($A1028,Sheet5!$A$2:$A$1300,0)),"-"),1)-1),IFERROR(INDEX(Sheet5!$C$2:$C$1300,MATCH($A1028,Sheet5!$A$2:$A$1300,0)),"-"))</f>
        <v>-</v>
      </c>
      <c r="D1028" s="204">
        <f>IFERROR(INDEX(Lookup!$BG$9:$BG$3000,MATCH($A1028,Lookup!$A$9:$A$3000,0)),0)</f>
        <v>0</v>
      </c>
      <c r="E1028" s="204">
        <f>IFERROR(INDEX(Lookup!$BF$9:$BF$3000,MATCH($A1028,Lookup!$A$9:$A$3000,0)),0)</f>
        <v>0</v>
      </c>
      <c r="F1028" s="204">
        <f>IFERROR(INDEX(Lookup!$BE$9:$BE$3000,MATCH($A1028,Lookup!$A$9:$A$3000,0)),0)</f>
        <v>0</v>
      </c>
      <c r="G1028" s="205"/>
      <c r="H1028" s="205"/>
      <c r="I1028" s="204">
        <f>IFERROR(INDEX(Lookup!$BJ$9:$BJ$3000,MATCH($A1028,Lookup!$A$9:$A$3000,0)),0)</f>
        <v>0</v>
      </c>
      <c r="J1028" s="204">
        <f>IFERROR(INDEX(Lookup!$BI$9:$BI$3000,MATCH($A1028,Lookup!$A$9:$A$3000,0)),0)</f>
        <v>0</v>
      </c>
      <c r="K1028" s="204">
        <f>IFERROR(INDEX(Lookup!$BH$9:$BH$3000,MATCH($A1028,Lookup!$A$9:$A$3000,0)),0)</f>
        <v>0</v>
      </c>
      <c r="L1028" s="204">
        <f t="shared" si="44"/>
        <v>0</v>
      </c>
      <c r="O1028" s="182">
        <f t="shared" si="43"/>
        <v>0</v>
      </c>
    </row>
    <row r="1029" spans="1:15" hidden="1" x14ac:dyDescent="0.2">
      <c r="A1029" s="182">
        <f>'13'!A275</f>
        <v>0</v>
      </c>
      <c r="C1029" s="182" t="str">
        <f>IFERROR(LEFT(IFERROR(INDEX(Sheet5!$C$2:$C$1300,MATCH($A1029,Sheet5!$A$2:$A$1300,0)),"-"),FIND(",",IFERROR(INDEX(Sheet5!$C$2:$C$1300,MATCH($A1029,Sheet5!$A$2:$A$1300,0)),"-"),1)-1),IFERROR(INDEX(Sheet5!$C$2:$C$1300,MATCH($A1029,Sheet5!$A$2:$A$1300,0)),"-"))</f>
        <v>-</v>
      </c>
      <c r="D1029" s="204">
        <f>IFERROR(INDEX(Lookup!$BG$9:$BG$3000,MATCH($A1029,Lookup!$A$9:$A$3000,0)),0)</f>
        <v>0</v>
      </c>
      <c r="E1029" s="204">
        <f>IFERROR(INDEX(Lookup!$BF$9:$BF$3000,MATCH($A1029,Lookup!$A$9:$A$3000,0)),0)</f>
        <v>0</v>
      </c>
      <c r="F1029" s="204">
        <f>IFERROR(INDEX(Lookup!$BE$9:$BE$3000,MATCH($A1029,Lookup!$A$9:$A$3000,0)),0)</f>
        <v>0</v>
      </c>
      <c r="G1029" s="205"/>
      <c r="H1029" s="205"/>
      <c r="I1029" s="204">
        <f>IFERROR(INDEX(Lookup!$BJ$9:$BJ$3000,MATCH($A1029,Lookup!$A$9:$A$3000,0)),0)</f>
        <v>0</v>
      </c>
      <c r="J1029" s="204">
        <f>IFERROR(INDEX(Lookup!$BI$9:$BI$3000,MATCH($A1029,Lookup!$A$9:$A$3000,0)),0)</f>
        <v>0</v>
      </c>
      <c r="K1029" s="204">
        <f>IFERROR(INDEX(Lookup!$BH$9:$BH$3000,MATCH($A1029,Lookup!$A$9:$A$3000,0)),0)</f>
        <v>0</v>
      </c>
      <c r="L1029" s="204">
        <f t="shared" si="44"/>
        <v>0</v>
      </c>
      <c r="O1029" s="182">
        <f t="shared" si="43"/>
        <v>0</v>
      </c>
    </row>
    <row r="1030" spans="1:15" hidden="1" x14ac:dyDescent="0.2">
      <c r="A1030" s="182">
        <f>'13'!A276</f>
        <v>0</v>
      </c>
      <c r="C1030" s="182" t="str">
        <f>IFERROR(LEFT(IFERROR(INDEX(Sheet5!$C$2:$C$1300,MATCH($A1030,Sheet5!$A$2:$A$1300,0)),"-"),FIND(",",IFERROR(INDEX(Sheet5!$C$2:$C$1300,MATCH($A1030,Sheet5!$A$2:$A$1300,0)),"-"),1)-1),IFERROR(INDEX(Sheet5!$C$2:$C$1300,MATCH($A1030,Sheet5!$A$2:$A$1300,0)),"-"))</f>
        <v>-</v>
      </c>
      <c r="D1030" s="204">
        <f>IFERROR(INDEX(Lookup!$BG$9:$BG$3000,MATCH($A1030,Lookup!$A$9:$A$3000,0)),0)</f>
        <v>0</v>
      </c>
      <c r="E1030" s="204">
        <f>IFERROR(INDEX(Lookup!$BF$9:$BF$3000,MATCH($A1030,Lookup!$A$9:$A$3000,0)),0)</f>
        <v>0</v>
      </c>
      <c r="F1030" s="204">
        <f>IFERROR(INDEX(Lookup!$BE$9:$BE$3000,MATCH($A1030,Lookup!$A$9:$A$3000,0)),0)</f>
        <v>0</v>
      </c>
      <c r="G1030" s="205"/>
      <c r="H1030" s="205"/>
      <c r="I1030" s="204">
        <f>IFERROR(INDEX(Lookup!$BJ$9:$BJ$3000,MATCH($A1030,Lookup!$A$9:$A$3000,0)),0)</f>
        <v>0</v>
      </c>
      <c r="J1030" s="204">
        <f>IFERROR(INDEX(Lookup!$BI$9:$BI$3000,MATCH($A1030,Lookup!$A$9:$A$3000,0)),0)</f>
        <v>0</v>
      </c>
      <c r="K1030" s="204">
        <f>IFERROR(INDEX(Lookup!$BH$9:$BH$3000,MATCH($A1030,Lookup!$A$9:$A$3000,0)),0)</f>
        <v>0</v>
      </c>
      <c r="L1030" s="204">
        <f t="shared" si="44"/>
        <v>0</v>
      </c>
      <c r="O1030" s="182">
        <f t="shared" si="43"/>
        <v>0</v>
      </c>
    </row>
    <row r="1031" spans="1:15" hidden="1" x14ac:dyDescent="0.2">
      <c r="A1031" s="182">
        <f>'13'!A277</f>
        <v>0</v>
      </c>
      <c r="C1031" s="182" t="str">
        <f>IFERROR(LEFT(IFERROR(INDEX(Sheet5!$C$2:$C$1300,MATCH($A1031,Sheet5!$A$2:$A$1300,0)),"-"),FIND(",",IFERROR(INDEX(Sheet5!$C$2:$C$1300,MATCH($A1031,Sheet5!$A$2:$A$1300,0)),"-"),1)-1),IFERROR(INDEX(Sheet5!$C$2:$C$1300,MATCH($A1031,Sheet5!$A$2:$A$1300,0)),"-"))</f>
        <v>-</v>
      </c>
      <c r="D1031" s="204">
        <f>IFERROR(INDEX(Lookup!$BG$9:$BG$3000,MATCH($A1031,Lookup!$A$9:$A$3000,0)),0)</f>
        <v>0</v>
      </c>
      <c r="E1031" s="204">
        <f>IFERROR(INDEX(Lookup!$BF$9:$BF$3000,MATCH($A1031,Lookup!$A$9:$A$3000,0)),0)</f>
        <v>0</v>
      </c>
      <c r="F1031" s="204">
        <f>IFERROR(INDEX(Lookup!$BE$9:$BE$3000,MATCH($A1031,Lookup!$A$9:$A$3000,0)),0)</f>
        <v>0</v>
      </c>
      <c r="G1031" s="205"/>
      <c r="H1031" s="205"/>
      <c r="I1031" s="204">
        <f>IFERROR(INDEX(Lookup!$BJ$9:$BJ$3000,MATCH($A1031,Lookup!$A$9:$A$3000,0)),0)</f>
        <v>0</v>
      </c>
      <c r="J1031" s="204">
        <f>IFERROR(INDEX(Lookup!$BI$9:$BI$3000,MATCH($A1031,Lookup!$A$9:$A$3000,0)),0)</f>
        <v>0</v>
      </c>
      <c r="K1031" s="204">
        <f>IFERROR(INDEX(Lookup!$BH$9:$BH$3000,MATCH($A1031,Lookup!$A$9:$A$3000,0)),0)</f>
        <v>0</v>
      </c>
      <c r="L1031" s="204">
        <f t="shared" si="44"/>
        <v>0</v>
      </c>
      <c r="O1031" s="182">
        <f t="shared" si="43"/>
        <v>0</v>
      </c>
    </row>
    <row r="1032" spans="1:15" x14ac:dyDescent="0.2">
      <c r="L1032" s="204"/>
      <c r="O1032" s="182">
        <v>1</v>
      </c>
    </row>
    <row r="1033" spans="1:15" x14ac:dyDescent="0.2">
      <c r="A1033" s="212"/>
      <c r="B1033" s="212"/>
      <c r="C1033" s="212" t="s">
        <v>474</v>
      </c>
      <c r="D1033" s="210">
        <f>SUM(D756:D1032)</f>
        <v>0</v>
      </c>
      <c r="E1033" s="210">
        <f>SUM(E756:E1032)</f>
        <v>0</v>
      </c>
      <c r="F1033" s="210">
        <f>SUM(F756:F1032)</f>
        <v>0</v>
      </c>
      <c r="G1033" s="211"/>
      <c r="H1033" s="211"/>
      <c r="I1033" s="210">
        <f>SUM(I756:I1032)</f>
        <v>0</v>
      </c>
      <c r="J1033" s="210">
        <f>SUM(J756:J1032)</f>
        <v>0</v>
      </c>
      <c r="K1033" s="210">
        <f>SUM(K756:K1032)</f>
        <v>0</v>
      </c>
      <c r="L1033" s="210">
        <f>SUM(L756:L1032)</f>
        <v>0</v>
      </c>
      <c r="O1033" s="182">
        <v>1</v>
      </c>
    </row>
    <row r="1034" spans="1:15" x14ac:dyDescent="0.2">
      <c r="C1034" s="206" t="s">
        <v>475</v>
      </c>
      <c r="L1034" s="204"/>
      <c r="O1034" s="182">
        <v>1</v>
      </c>
    </row>
    <row r="1035" spans="1:15" hidden="1" x14ac:dyDescent="0.2">
      <c r="A1035" s="182">
        <f>'14'!A2</f>
        <v>0</v>
      </c>
      <c r="C1035" s="182" t="str">
        <f>IFERROR(LEFT(IFERROR(INDEX(Sheet5!$C$2:$C$1300,MATCH($A1035,Sheet5!$A$2:$A$1300,0)),"-"),FIND(",",IFERROR(INDEX(Sheet5!$C$2:$C$1300,MATCH($A1035,Sheet5!$A$2:$A$1300,0)),"-"),1)-1),IFERROR(INDEX(Sheet5!$C$2:$C$1300,MATCH($A1035,Sheet5!$A$2:$A$1300,0)),"-"))</f>
        <v>-</v>
      </c>
      <c r="D1035" s="204">
        <f>IFERROR(INDEX(Lookup!$BG$9:$BG$3000,MATCH($A1035,Lookup!$A$9:$A$3000,0)),0)</f>
        <v>0</v>
      </c>
      <c r="E1035" s="204">
        <f>IFERROR(INDEX(Lookup!$BF$9:$BF$3000,MATCH($A1035,Lookup!$A$9:$A$3000,0)),0)</f>
        <v>0</v>
      </c>
      <c r="F1035" s="204">
        <f>IFERROR(INDEX(Lookup!$BE$9:$BE$3000,MATCH($A1035,Lookup!$A$9:$A$3000,0)),0)</f>
        <v>0</v>
      </c>
      <c r="G1035" s="205"/>
      <c r="H1035" s="205"/>
      <c r="I1035" s="204">
        <f>IFERROR(INDEX(Lookup!$BJ$9:$BJ$3000,MATCH($A1035,Lookup!$A$9:$A$3000,0)),0)</f>
        <v>0</v>
      </c>
      <c r="J1035" s="204">
        <f>IFERROR(INDEX(Lookup!$BI$9:$BI$3000,MATCH($A1035,Lookup!$A$9:$A$3000,0)),0)</f>
        <v>0</v>
      </c>
      <c r="K1035" s="204">
        <f>IFERROR(INDEX(Lookup!$BH$9:$BH$3000,MATCH($A1035,Lookup!$A$9:$A$3000,0)),0)</f>
        <v>0</v>
      </c>
      <c r="L1035" s="204">
        <f t="shared" ref="L1035:L1098" si="45">K1035-J1035</f>
        <v>0</v>
      </c>
      <c r="O1035" s="182">
        <f t="shared" ref="O1035:O1066" si="46">+IF(A1035&gt;0,1,0)</f>
        <v>0</v>
      </c>
    </row>
    <row r="1036" spans="1:15" hidden="1" x14ac:dyDescent="0.2">
      <c r="A1036" s="182">
        <f>'14'!A3</f>
        <v>0</v>
      </c>
      <c r="C1036" s="182" t="str">
        <f>IFERROR(LEFT(IFERROR(INDEX(Sheet5!$C$2:$C$1300,MATCH($A1036,Sheet5!$A$2:$A$1300,0)),"-"),FIND(",",IFERROR(INDEX(Sheet5!$C$2:$C$1300,MATCH($A1036,Sheet5!$A$2:$A$1300,0)),"-"),1)-1),IFERROR(INDEX(Sheet5!$C$2:$C$1300,MATCH($A1036,Sheet5!$A$2:$A$1300,0)),"-"))</f>
        <v>-</v>
      </c>
      <c r="D1036" s="204">
        <f>IFERROR(INDEX(Lookup!$BG$9:$BG$3000,MATCH($A1036,Lookup!$A$9:$A$3000,0)),0)</f>
        <v>0</v>
      </c>
      <c r="E1036" s="204">
        <f>IFERROR(INDEX(Lookup!$BF$9:$BF$3000,MATCH($A1036,Lookup!$A$9:$A$3000,0)),0)</f>
        <v>0</v>
      </c>
      <c r="F1036" s="204">
        <f>IFERROR(INDEX(Lookup!$BE$9:$BE$3000,MATCH($A1036,Lookup!$A$9:$A$3000,0)),0)</f>
        <v>0</v>
      </c>
      <c r="G1036" s="205"/>
      <c r="H1036" s="205"/>
      <c r="I1036" s="204">
        <f>IFERROR(INDEX(Lookup!$BJ$9:$BJ$3000,MATCH($A1036,Lookup!$A$9:$A$3000,0)),0)</f>
        <v>0</v>
      </c>
      <c r="J1036" s="204">
        <f>IFERROR(INDEX(Lookup!$BI$9:$BI$3000,MATCH($A1036,Lookup!$A$9:$A$3000,0)),0)</f>
        <v>0</v>
      </c>
      <c r="K1036" s="204">
        <f>IFERROR(INDEX(Lookup!$BH$9:$BH$3000,MATCH($A1036,Lookup!$A$9:$A$3000,0)),0)</f>
        <v>0</v>
      </c>
      <c r="L1036" s="204">
        <f t="shared" si="45"/>
        <v>0</v>
      </c>
      <c r="O1036" s="182">
        <f t="shared" si="46"/>
        <v>0</v>
      </c>
    </row>
    <row r="1037" spans="1:15" hidden="1" x14ac:dyDescent="0.2">
      <c r="A1037" s="182">
        <f>'14'!A4</f>
        <v>0</v>
      </c>
      <c r="C1037" s="182" t="str">
        <f>IFERROR(LEFT(IFERROR(INDEX(Sheet5!$C$2:$C$1300,MATCH($A1037,Sheet5!$A$2:$A$1300,0)),"-"),FIND(",",IFERROR(INDEX(Sheet5!$C$2:$C$1300,MATCH($A1037,Sheet5!$A$2:$A$1300,0)),"-"),1)-1),IFERROR(INDEX(Sheet5!$C$2:$C$1300,MATCH($A1037,Sheet5!$A$2:$A$1300,0)),"-"))</f>
        <v>-</v>
      </c>
      <c r="D1037" s="204">
        <f>IFERROR(INDEX(Lookup!$BG$9:$BG$3000,MATCH($A1037,Lookup!$A$9:$A$3000,0)),0)</f>
        <v>0</v>
      </c>
      <c r="E1037" s="204">
        <f>IFERROR(INDEX(Lookup!$BF$9:$BF$3000,MATCH($A1037,Lookup!$A$9:$A$3000,0)),0)</f>
        <v>0</v>
      </c>
      <c r="F1037" s="204">
        <f>IFERROR(INDEX(Lookup!$BE$9:$BE$3000,MATCH($A1037,Lookup!$A$9:$A$3000,0)),0)</f>
        <v>0</v>
      </c>
      <c r="G1037" s="205"/>
      <c r="H1037" s="205"/>
      <c r="I1037" s="204">
        <f>IFERROR(INDEX(Lookup!$BJ$9:$BJ$3000,MATCH($A1037,Lookup!$A$9:$A$3000,0)),0)</f>
        <v>0</v>
      </c>
      <c r="J1037" s="204">
        <f>IFERROR(INDEX(Lookup!$BI$9:$BI$3000,MATCH($A1037,Lookup!$A$9:$A$3000,0)),0)</f>
        <v>0</v>
      </c>
      <c r="K1037" s="204">
        <f>IFERROR(INDEX(Lookup!$BH$9:$BH$3000,MATCH($A1037,Lookup!$A$9:$A$3000,0)),0)</f>
        <v>0</v>
      </c>
      <c r="L1037" s="204">
        <f t="shared" si="45"/>
        <v>0</v>
      </c>
      <c r="O1037" s="182">
        <f t="shared" si="46"/>
        <v>0</v>
      </c>
    </row>
    <row r="1038" spans="1:15" hidden="1" x14ac:dyDescent="0.2">
      <c r="A1038" s="182">
        <f>'14'!A5</f>
        <v>0</v>
      </c>
      <c r="C1038" s="182" t="str">
        <f>IFERROR(LEFT(IFERROR(INDEX(Sheet5!$C$2:$C$1300,MATCH($A1038,Sheet5!$A$2:$A$1300,0)),"-"),FIND(",",IFERROR(INDEX(Sheet5!$C$2:$C$1300,MATCH($A1038,Sheet5!$A$2:$A$1300,0)),"-"),1)-1),IFERROR(INDEX(Sheet5!$C$2:$C$1300,MATCH($A1038,Sheet5!$A$2:$A$1300,0)),"-"))</f>
        <v>-</v>
      </c>
      <c r="D1038" s="204">
        <f>IFERROR(INDEX(Lookup!$BG$9:$BG$3000,MATCH($A1038,Lookup!$A$9:$A$3000,0)),0)</f>
        <v>0</v>
      </c>
      <c r="E1038" s="204">
        <f>IFERROR(INDEX(Lookup!$BF$9:$BF$3000,MATCH($A1038,Lookup!$A$9:$A$3000,0)),0)</f>
        <v>0</v>
      </c>
      <c r="F1038" s="204">
        <f>IFERROR(INDEX(Lookup!$BE$9:$BE$3000,MATCH($A1038,Lookup!$A$9:$A$3000,0)),0)</f>
        <v>0</v>
      </c>
      <c r="G1038" s="205"/>
      <c r="H1038" s="205"/>
      <c r="I1038" s="204">
        <f>IFERROR(INDEX(Lookup!$BJ$9:$BJ$3000,MATCH($A1038,Lookup!$A$9:$A$3000,0)),0)</f>
        <v>0</v>
      </c>
      <c r="J1038" s="204">
        <f>IFERROR(INDEX(Lookup!$BI$9:$BI$3000,MATCH($A1038,Lookup!$A$9:$A$3000,0)),0)</f>
        <v>0</v>
      </c>
      <c r="K1038" s="204">
        <f>IFERROR(INDEX(Lookup!$BH$9:$BH$3000,MATCH($A1038,Lookup!$A$9:$A$3000,0)),0)</f>
        <v>0</v>
      </c>
      <c r="L1038" s="204">
        <f t="shared" si="45"/>
        <v>0</v>
      </c>
      <c r="O1038" s="182">
        <f t="shared" si="46"/>
        <v>0</v>
      </c>
    </row>
    <row r="1039" spans="1:15" hidden="1" x14ac:dyDescent="0.2">
      <c r="A1039" s="182">
        <f>'14'!A6</f>
        <v>0</v>
      </c>
      <c r="C1039" s="182" t="str">
        <f>IFERROR(LEFT(IFERROR(INDEX(Sheet5!$C$2:$C$1300,MATCH($A1039,Sheet5!$A$2:$A$1300,0)),"-"),FIND(",",IFERROR(INDEX(Sheet5!$C$2:$C$1300,MATCH($A1039,Sheet5!$A$2:$A$1300,0)),"-"),1)-1),IFERROR(INDEX(Sheet5!$C$2:$C$1300,MATCH($A1039,Sheet5!$A$2:$A$1300,0)),"-"))</f>
        <v>-</v>
      </c>
      <c r="D1039" s="204">
        <f>IFERROR(INDEX(Lookup!$BG$9:$BG$3000,MATCH($A1039,Lookup!$A$9:$A$3000,0)),0)</f>
        <v>0</v>
      </c>
      <c r="E1039" s="204">
        <f>IFERROR(INDEX(Lookup!$BF$9:$BF$3000,MATCH($A1039,Lookup!$A$9:$A$3000,0)),0)</f>
        <v>0</v>
      </c>
      <c r="F1039" s="204">
        <f>IFERROR(INDEX(Lookup!$BE$9:$BE$3000,MATCH($A1039,Lookup!$A$9:$A$3000,0)),0)</f>
        <v>0</v>
      </c>
      <c r="G1039" s="205"/>
      <c r="H1039" s="205"/>
      <c r="I1039" s="204">
        <f>IFERROR(INDEX(Lookup!$BJ$9:$BJ$3000,MATCH($A1039,Lookup!$A$9:$A$3000,0)),0)</f>
        <v>0</v>
      </c>
      <c r="J1039" s="204">
        <f>IFERROR(INDEX(Lookup!$BI$9:$BI$3000,MATCH($A1039,Lookup!$A$9:$A$3000,0)),0)</f>
        <v>0</v>
      </c>
      <c r="K1039" s="204">
        <f>IFERROR(INDEX(Lookup!$BH$9:$BH$3000,MATCH($A1039,Lookup!$A$9:$A$3000,0)),0)</f>
        <v>0</v>
      </c>
      <c r="L1039" s="204">
        <f t="shared" si="45"/>
        <v>0</v>
      </c>
      <c r="O1039" s="182">
        <f t="shared" si="46"/>
        <v>0</v>
      </c>
    </row>
    <row r="1040" spans="1:15" hidden="1" x14ac:dyDescent="0.2">
      <c r="A1040" s="182">
        <f>'14'!A7</f>
        <v>0</v>
      </c>
      <c r="C1040" s="182" t="str">
        <f>IFERROR(LEFT(IFERROR(INDEX(Sheet5!$C$2:$C$1300,MATCH($A1040,Sheet5!$A$2:$A$1300,0)),"-"),FIND(",",IFERROR(INDEX(Sheet5!$C$2:$C$1300,MATCH($A1040,Sheet5!$A$2:$A$1300,0)),"-"),1)-1),IFERROR(INDEX(Sheet5!$C$2:$C$1300,MATCH($A1040,Sheet5!$A$2:$A$1300,0)),"-"))</f>
        <v>-</v>
      </c>
      <c r="D1040" s="204">
        <f>IFERROR(INDEX(Lookup!$BG$9:$BG$3000,MATCH($A1040,Lookup!$A$9:$A$3000,0)),0)</f>
        <v>0</v>
      </c>
      <c r="E1040" s="204">
        <f>IFERROR(INDEX(Lookup!$BF$9:$BF$3000,MATCH($A1040,Lookup!$A$9:$A$3000,0)),0)</f>
        <v>0</v>
      </c>
      <c r="F1040" s="204">
        <f>IFERROR(INDEX(Lookup!$BE$9:$BE$3000,MATCH($A1040,Lookup!$A$9:$A$3000,0)),0)</f>
        <v>0</v>
      </c>
      <c r="G1040" s="205"/>
      <c r="H1040" s="205"/>
      <c r="I1040" s="204">
        <f>IFERROR(INDEX(Lookup!$BJ$9:$BJ$3000,MATCH($A1040,Lookup!$A$9:$A$3000,0)),0)</f>
        <v>0</v>
      </c>
      <c r="J1040" s="204">
        <f>IFERROR(INDEX(Lookup!$BI$9:$BI$3000,MATCH($A1040,Lookup!$A$9:$A$3000,0)),0)</f>
        <v>0</v>
      </c>
      <c r="K1040" s="204">
        <f>IFERROR(INDEX(Lookup!$BH$9:$BH$3000,MATCH($A1040,Lookup!$A$9:$A$3000,0)),0)</f>
        <v>0</v>
      </c>
      <c r="L1040" s="204">
        <f t="shared" si="45"/>
        <v>0</v>
      </c>
      <c r="O1040" s="182">
        <f t="shared" si="46"/>
        <v>0</v>
      </c>
    </row>
    <row r="1041" spans="1:15" hidden="1" x14ac:dyDescent="0.2">
      <c r="A1041" s="182">
        <f>'14'!A8</f>
        <v>0</v>
      </c>
      <c r="C1041" s="182" t="str">
        <f>IFERROR(LEFT(IFERROR(INDEX(Sheet5!$C$2:$C$1300,MATCH($A1041,Sheet5!$A$2:$A$1300,0)),"-"),FIND(",",IFERROR(INDEX(Sheet5!$C$2:$C$1300,MATCH($A1041,Sheet5!$A$2:$A$1300,0)),"-"),1)-1),IFERROR(INDEX(Sheet5!$C$2:$C$1300,MATCH($A1041,Sheet5!$A$2:$A$1300,0)),"-"))</f>
        <v>-</v>
      </c>
      <c r="D1041" s="204">
        <f>IFERROR(INDEX(Lookup!$BG$9:$BG$3000,MATCH($A1041,Lookup!$A$9:$A$3000,0)),0)</f>
        <v>0</v>
      </c>
      <c r="E1041" s="204">
        <f>IFERROR(INDEX(Lookup!$BF$9:$BF$3000,MATCH($A1041,Lookup!$A$9:$A$3000,0)),0)</f>
        <v>0</v>
      </c>
      <c r="F1041" s="204">
        <f>IFERROR(INDEX(Lookup!$BE$9:$BE$3000,MATCH($A1041,Lookup!$A$9:$A$3000,0)),0)</f>
        <v>0</v>
      </c>
      <c r="G1041" s="205"/>
      <c r="H1041" s="205"/>
      <c r="I1041" s="204">
        <f>IFERROR(INDEX(Lookup!$BJ$9:$BJ$3000,MATCH($A1041,Lookup!$A$9:$A$3000,0)),0)</f>
        <v>0</v>
      </c>
      <c r="J1041" s="204">
        <f>IFERROR(INDEX(Lookup!$BI$9:$BI$3000,MATCH($A1041,Lookup!$A$9:$A$3000,0)),0)</f>
        <v>0</v>
      </c>
      <c r="K1041" s="204">
        <f>IFERROR(INDEX(Lookup!$BH$9:$BH$3000,MATCH($A1041,Lookup!$A$9:$A$3000,0)),0)</f>
        <v>0</v>
      </c>
      <c r="L1041" s="204">
        <f t="shared" si="45"/>
        <v>0</v>
      </c>
      <c r="O1041" s="182">
        <f t="shared" si="46"/>
        <v>0</v>
      </c>
    </row>
    <row r="1042" spans="1:15" hidden="1" x14ac:dyDescent="0.2">
      <c r="A1042" s="182">
        <f>'14'!A9</f>
        <v>0</v>
      </c>
      <c r="C1042" s="182" t="str">
        <f>IFERROR(LEFT(IFERROR(INDEX(Sheet5!$C$2:$C$1300,MATCH($A1042,Sheet5!$A$2:$A$1300,0)),"-"),FIND(",",IFERROR(INDEX(Sheet5!$C$2:$C$1300,MATCH($A1042,Sheet5!$A$2:$A$1300,0)),"-"),1)-1),IFERROR(INDEX(Sheet5!$C$2:$C$1300,MATCH($A1042,Sheet5!$A$2:$A$1300,0)),"-"))</f>
        <v>-</v>
      </c>
      <c r="D1042" s="204">
        <f>IFERROR(INDEX(Lookup!$BG$9:$BG$3000,MATCH($A1042,Lookup!$A$9:$A$3000,0)),0)</f>
        <v>0</v>
      </c>
      <c r="E1042" s="204">
        <f>IFERROR(INDEX(Lookup!$BF$9:$BF$3000,MATCH($A1042,Lookup!$A$9:$A$3000,0)),0)</f>
        <v>0</v>
      </c>
      <c r="F1042" s="204">
        <f>IFERROR(INDEX(Lookup!$BE$9:$BE$3000,MATCH($A1042,Lookup!$A$9:$A$3000,0)),0)</f>
        <v>0</v>
      </c>
      <c r="G1042" s="205"/>
      <c r="H1042" s="205"/>
      <c r="I1042" s="204">
        <f>IFERROR(INDEX(Lookup!$BJ$9:$BJ$3000,MATCH($A1042,Lookup!$A$9:$A$3000,0)),0)</f>
        <v>0</v>
      </c>
      <c r="J1042" s="204">
        <f>IFERROR(INDEX(Lookup!$BI$9:$BI$3000,MATCH($A1042,Lookup!$A$9:$A$3000,0)),0)</f>
        <v>0</v>
      </c>
      <c r="K1042" s="204">
        <f>IFERROR(INDEX(Lookup!$BH$9:$BH$3000,MATCH($A1042,Lookup!$A$9:$A$3000,0)),0)</f>
        <v>0</v>
      </c>
      <c r="L1042" s="204">
        <f t="shared" si="45"/>
        <v>0</v>
      </c>
      <c r="O1042" s="182">
        <f t="shared" si="46"/>
        <v>0</v>
      </c>
    </row>
    <row r="1043" spans="1:15" hidden="1" x14ac:dyDescent="0.2">
      <c r="A1043" s="182">
        <f>'14'!A10</f>
        <v>0</v>
      </c>
      <c r="C1043" s="182" t="str">
        <f>IFERROR(LEFT(IFERROR(INDEX(Sheet5!$C$2:$C$1300,MATCH($A1043,Sheet5!$A$2:$A$1300,0)),"-"),FIND(",",IFERROR(INDEX(Sheet5!$C$2:$C$1300,MATCH($A1043,Sheet5!$A$2:$A$1300,0)),"-"),1)-1),IFERROR(INDEX(Sheet5!$C$2:$C$1300,MATCH($A1043,Sheet5!$A$2:$A$1300,0)),"-"))</f>
        <v>-</v>
      </c>
      <c r="D1043" s="204">
        <f>IFERROR(INDEX(Lookup!$BG$9:$BG$3000,MATCH($A1043,Lookup!$A$9:$A$3000,0)),0)</f>
        <v>0</v>
      </c>
      <c r="E1043" s="204">
        <f>IFERROR(INDEX(Lookup!$BF$9:$BF$3000,MATCH($A1043,Lookup!$A$9:$A$3000,0)),0)</f>
        <v>0</v>
      </c>
      <c r="F1043" s="204">
        <f>IFERROR(INDEX(Lookup!$BE$9:$BE$3000,MATCH($A1043,Lookup!$A$9:$A$3000,0)),0)</f>
        <v>0</v>
      </c>
      <c r="G1043" s="205"/>
      <c r="H1043" s="205"/>
      <c r="I1043" s="204">
        <f>IFERROR(INDEX(Lookup!$BJ$9:$BJ$3000,MATCH($A1043,Lookup!$A$9:$A$3000,0)),0)</f>
        <v>0</v>
      </c>
      <c r="J1043" s="204">
        <f>IFERROR(INDEX(Lookup!$BI$9:$BI$3000,MATCH($A1043,Lookup!$A$9:$A$3000,0)),0)</f>
        <v>0</v>
      </c>
      <c r="K1043" s="204">
        <f>IFERROR(INDEX(Lookup!$BH$9:$BH$3000,MATCH($A1043,Lookup!$A$9:$A$3000,0)),0)</f>
        <v>0</v>
      </c>
      <c r="L1043" s="204">
        <f t="shared" si="45"/>
        <v>0</v>
      </c>
      <c r="O1043" s="182">
        <f t="shared" si="46"/>
        <v>0</v>
      </c>
    </row>
    <row r="1044" spans="1:15" hidden="1" x14ac:dyDescent="0.2">
      <c r="A1044" s="182">
        <f>'14'!A11</f>
        <v>0</v>
      </c>
      <c r="C1044" s="182" t="str">
        <f>IFERROR(LEFT(IFERROR(INDEX(Sheet5!$C$2:$C$1300,MATCH($A1044,Sheet5!$A$2:$A$1300,0)),"-"),FIND(",",IFERROR(INDEX(Sheet5!$C$2:$C$1300,MATCH($A1044,Sheet5!$A$2:$A$1300,0)),"-"),1)-1),IFERROR(INDEX(Sheet5!$C$2:$C$1300,MATCH($A1044,Sheet5!$A$2:$A$1300,0)),"-"))</f>
        <v>-</v>
      </c>
      <c r="D1044" s="204">
        <f>IFERROR(INDEX(Lookup!$BG$9:$BG$3000,MATCH($A1044,Lookup!$A$9:$A$3000,0)),0)</f>
        <v>0</v>
      </c>
      <c r="E1044" s="204">
        <f>IFERROR(INDEX(Lookup!$BF$9:$BF$3000,MATCH($A1044,Lookup!$A$9:$A$3000,0)),0)</f>
        <v>0</v>
      </c>
      <c r="F1044" s="204">
        <f>IFERROR(INDEX(Lookup!$BE$9:$BE$3000,MATCH($A1044,Lookup!$A$9:$A$3000,0)),0)</f>
        <v>0</v>
      </c>
      <c r="G1044" s="205"/>
      <c r="H1044" s="205"/>
      <c r="I1044" s="204">
        <f>IFERROR(INDEX(Lookup!$BJ$9:$BJ$3000,MATCH($A1044,Lookup!$A$9:$A$3000,0)),0)</f>
        <v>0</v>
      </c>
      <c r="J1044" s="204">
        <f>IFERROR(INDEX(Lookup!$BI$9:$BI$3000,MATCH($A1044,Lookup!$A$9:$A$3000,0)),0)</f>
        <v>0</v>
      </c>
      <c r="K1044" s="204">
        <f>IFERROR(INDEX(Lookup!$BH$9:$BH$3000,MATCH($A1044,Lookup!$A$9:$A$3000,0)),0)</f>
        <v>0</v>
      </c>
      <c r="L1044" s="204">
        <f t="shared" si="45"/>
        <v>0</v>
      </c>
      <c r="O1044" s="182">
        <f t="shared" si="46"/>
        <v>0</v>
      </c>
    </row>
    <row r="1045" spans="1:15" hidden="1" x14ac:dyDescent="0.2">
      <c r="A1045" s="182">
        <f>'14'!A12</f>
        <v>0</v>
      </c>
      <c r="C1045" s="182" t="str">
        <f>IFERROR(LEFT(IFERROR(INDEX(Sheet5!$C$2:$C$1300,MATCH($A1045,Sheet5!$A$2:$A$1300,0)),"-"),FIND(",",IFERROR(INDEX(Sheet5!$C$2:$C$1300,MATCH($A1045,Sheet5!$A$2:$A$1300,0)),"-"),1)-1),IFERROR(INDEX(Sheet5!$C$2:$C$1300,MATCH($A1045,Sheet5!$A$2:$A$1300,0)),"-"))</f>
        <v>-</v>
      </c>
      <c r="D1045" s="204">
        <f>IFERROR(INDEX(Lookup!$BG$9:$BG$3000,MATCH($A1045,Lookup!$A$9:$A$3000,0)),0)</f>
        <v>0</v>
      </c>
      <c r="E1045" s="204">
        <f>IFERROR(INDEX(Lookup!$BF$9:$BF$3000,MATCH($A1045,Lookup!$A$9:$A$3000,0)),0)</f>
        <v>0</v>
      </c>
      <c r="F1045" s="204">
        <f>IFERROR(INDEX(Lookup!$BE$9:$BE$3000,MATCH($A1045,Lookup!$A$9:$A$3000,0)),0)</f>
        <v>0</v>
      </c>
      <c r="G1045" s="205"/>
      <c r="H1045" s="205"/>
      <c r="I1045" s="204">
        <f>IFERROR(INDEX(Lookup!$BJ$9:$BJ$3000,MATCH($A1045,Lookup!$A$9:$A$3000,0)),0)</f>
        <v>0</v>
      </c>
      <c r="J1045" s="204">
        <f>IFERROR(INDEX(Lookup!$BI$9:$BI$3000,MATCH($A1045,Lookup!$A$9:$A$3000,0)),0)</f>
        <v>0</v>
      </c>
      <c r="K1045" s="204">
        <f>IFERROR(INDEX(Lookup!$BH$9:$BH$3000,MATCH($A1045,Lookup!$A$9:$A$3000,0)),0)</f>
        <v>0</v>
      </c>
      <c r="L1045" s="204">
        <f t="shared" si="45"/>
        <v>0</v>
      </c>
      <c r="O1045" s="182">
        <f t="shared" si="46"/>
        <v>0</v>
      </c>
    </row>
    <row r="1046" spans="1:15" hidden="1" x14ac:dyDescent="0.2">
      <c r="A1046" s="182">
        <f>'14'!A13</f>
        <v>0</v>
      </c>
      <c r="C1046" s="182" t="str">
        <f>IFERROR(LEFT(IFERROR(INDEX(Sheet5!$C$2:$C$1300,MATCH($A1046,Sheet5!$A$2:$A$1300,0)),"-"),FIND(",",IFERROR(INDEX(Sheet5!$C$2:$C$1300,MATCH($A1046,Sheet5!$A$2:$A$1300,0)),"-"),1)-1),IFERROR(INDEX(Sheet5!$C$2:$C$1300,MATCH($A1046,Sheet5!$A$2:$A$1300,0)),"-"))</f>
        <v>-</v>
      </c>
      <c r="D1046" s="204">
        <f>IFERROR(INDEX(Lookup!$BG$9:$BG$3000,MATCH($A1046,Lookup!$A$9:$A$3000,0)),0)</f>
        <v>0</v>
      </c>
      <c r="E1046" s="204">
        <f>IFERROR(INDEX(Lookup!$BF$9:$BF$3000,MATCH($A1046,Lookup!$A$9:$A$3000,0)),0)</f>
        <v>0</v>
      </c>
      <c r="F1046" s="204">
        <f>IFERROR(INDEX(Lookup!$BE$9:$BE$3000,MATCH($A1046,Lookup!$A$9:$A$3000,0)),0)</f>
        <v>0</v>
      </c>
      <c r="G1046" s="205"/>
      <c r="H1046" s="205"/>
      <c r="I1046" s="204">
        <f>IFERROR(INDEX(Lookup!$BJ$9:$BJ$3000,MATCH($A1046,Lookup!$A$9:$A$3000,0)),0)</f>
        <v>0</v>
      </c>
      <c r="J1046" s="204">
        <f>IFERROR(INDEX(Lookup!$BI$9:$BI$3000,MATCH($A1046,Lookup!$A$9:$A$3000,0)),0)</f>
        <v>0</v>
      </c>
      <c r="K1046" s="204">
        <f>IFERROR(INDEX(Lookup!$BH$9:$BH$3000,MATCH($A1046,Lookup!$A$9:$A$3000,0)),0)</f>
        <v>0</v>
      </c>
      <c r="L1046" s="204">
        <f t="shared" si="45"/>
        <v>0</v>
      </c>
      <c r="O1046" s="182">
        <f t="shared" si="46"/>
        <v>0</v>
      </c>
    </row>
    <row r="1047" spans="1:15" hidden="1" x14ac:dyDescent="0.2">
      <c r="A1047" s="182">
        <f>'14'!A14</f>
        <v>0</v>
      </c>
      <c r="C1047" s="182" t="str">
        <f>IFERROR(LEFT(IFERROR(INDEX(Sheet5!$C$2:$C$1300,MATCH($A1047,Sheet5!$A$2:$A$1300,0)),"-"),FIND(",",IFERROR(INDEX(Sheet5!$C$2:$C$1300,MATCH($A1047,Sheet5!$A$2:$A$1300,0)),"-"),1)-1),IFERROR(INDEX(Sheet5!$C$2:$C$1300,MATCH($A1047,Sheet5!$A$2:$A$1300,0)),"-"))</f>
        <v>-</v>
      </c>
      <c r="D1047" s="204">
        <f>IFERROR(INDEX(Lookup!$BG$9:$BG$3000,MATCH($A1047,Lookup!$A$9:$A$3000,0)),0)</f>
        <v>0</v>
      </c>
      <c r="E1047" s="204">
        <f>IFERROR(INDEX(Lookup!$BF$9:$BF$3000,MATCH($A1047,Lookup!$A$9:$A$3000,0)),0)</f>
        <v>0</v>
      </c>
      <c r="F1047" s="204">
        <f>IFERROR(INDEX(Lookup!$BE$9:$BE$3000,MATCH($A1047,Lookup!$A$9:$A$3000,0)),0)</f>
        <v>0</v>
      </c>
      <c r="G1047" s="205"/>
      <c r="H1047" s="205"/>
      <c r="I1047" s="204">
        <f>IFERROR(INDEX(Lookup!$BJ$9:$BJ$3000,MATCH($A1047,Lookup!$A$9:$A$3000,0)),0)</f>
        <v>0</v>
      </c>
      <c r="J1047" s="204">
        <f>IFERROR(INDEX(Lookup!$BI$9:$BI$3000,MATCH($A1047,Lookup!$A$9:$A$3000,0)),0)</f>
        <v>0</v>
      </c>
      <c r="K1047" s="204">
        <f>IFERROR(INDEX(Lookup!$BH$9:$BH$3000,MATCH($A1047,Lookup!$A$9:$A$3000,0)),0)</f>
        <v>0</v>
      </c>
      <c r="L1047" s="204">
        <f t="shared" si="45"/>
        <v>0</v>
      </c>
      <c r="O1047" s="182">
        <f t="shared" si="46"/>
        <v>0</v>
      </c>
    </row>
    <row r="1048" spans="1:15" hidden="1" x14ac:dyDescent="0.2">
      <c r="A1048" s="182">
        <f>'14'!A15</f>
        <v>0</v>
      </c>
      <c r="C1048" s="182" t="str">
        <f>IFERROR(LEFT(IFERROR(INDEX(Sheet5!$C$2:$C$1300,MATCH($A1048,Sheet5!$A$2:$A$1300,0)),"-"),FIND(",",IFERROR(INDEX(Sheet5!$C$2:$C$1300,MATCH($A1048,Sheet5!$A$2:$A$1300,0)),"-"),1)-1),IFERROR(INDEX(Sheet5!$C$2:$C$1300,MATCH($A1048,Sheet5!$A$2:$A$1300,0)),"-"))</f>
        <v>-</v>
      </c>
      <c r="D1048" s="204">
        <f>IFERROR(INDEX(Lookup!$BG$9:$BG$3000,MATCH($A1048,Lookup!$A$9:$A$3000,0)),0)</f>
        <v>0</v>
      </c>
      <c r="E1048" s="204">
        <f>IFERROR(INDEX(Lookup!$BF$9:$BF$3000,MATCH($A1048,Lookup!$A$9:$A$3000,0)),0)</f>
        <v>0</v>
      </c>
      <c r="F1048" s="204">
        <f>IFERROR(INDEX(Lookup!$BE$9:$BE$3000,MATCH($A1048,Lookup!$A$9:$A$3000,0)),0)</f>
        <v>0</v>
      </c>
      <c r="G1048" s="205"/>
      <c r="H1048" s="205"/>
      <c r="I1048" s="204">
        <f>IFERROR(INDEX(Lookup!$BJ$9:$BJ$3000,MATCH($A1048,Lookup!$A$9:$A$3000,0)),0)</f>
        <v>0</v>
      </c>
      <c r="J1048" s="204">
        <f>IFERROR(INDEX(Lookup!$BI$9:$BI$3000,MATCH($A1048,Lookup!$A$9:$A$3000,0)),0)</f>
        <v>0</v>
      </c>
      <c r="K1048" s="204">
        <f>IFERROR(INDEX(Lookup!$BH$9:$BH$3000,MATCH($A1048,Lookup!$A$9:$A$3000,0)),0)</f>
        <v>0</v>
      </c>
      <c r="L1048" s="204">
        <f t="shared" si="45"/>
        <v>0</v>
      </c>
      <c r="O1048" s="182">
        <f t="shared" si="46"/>
        <v>0</v>
      </c>
    </row>
    <row r="1049" spans="1:15" hidden="1" x14ac:dyDescent="0.2">
      <c r="A1049" s="182">
        <f>'14'!A16</f>
        <v>0</v>
      </c>
      <c r="C1049" s="182" t="str">
        <f>IFERROR(LEFT(IFERROR(INDEX(Sheet5!$C$2:$C$1300,MATCH($A1049,Sheet5!$A$2:$A$1300,0)),"-"),FIND(",",IFERROR(INDEX(Sheet5!$C$2:$C$1300,MATCH($A1049,Sheet5!$A$2:$A$1300,0)),"-"),1)-1),IFERROR(INDEX(Sheet5!$C$2:$C$1300,MATCH($A1049,Sheet5!$A$2:$A$1300,0)),"-"))</f>
        <v>-</v>
      </c>
      <c r="D1049" s="204">
        <f>IFERROR(INDEX(Lookup!$BG$9:$BG$3000,MATCH($A1049,Lookup!$A$9:$A$3000,0)),0)</f>
        <v>0</v>
      </c>
      <c r="E1049" s="204">
        <f>IFERROR(INDEX(Lookup!$BF$9:$BF$3000,MATCH($A1049,Lookup!$A$9:$A$3000,0)),0)</f>
        <v>0</v>
      </c>
      <c r="F1049" s="204">
        <f>IFERROR(INDEX(Lookup!$BE$9:$BE$3000,MATCH($A1049,Lookup!$A$9:$A$3000,0)),0)</f>
        <v>0</v>
      </c>
      <c r="G1049" s="205"/>
      <c r="H1049" s="205"/>
      <c r="I1049" s="204">
        <f>IFERROR(INDEX(Lookup!$BJ$9:$BJ$3000,MATCH($A1049,Lookup!$A$9:$A$3000,0)),0)</f>
        <v>0</v>
      </c>
      <c r="J1049" s="204">
        <f>IFERROR(INDEX(Lookup!$BI$9:$BI$3000,MATCH($A1049,Lookup!$A$9:$A$3000,0)),0)</f>
        <v>0</v>
      </c>
      <c r="K1049" s="204">
        <f>IFERROR(INDEX(Lookup!$BH$9:$BH$3000,MATCH($A1049,Lookup!$A$9:$A$3000,0)),0)</f>
        <v>0</v>
      </c>
      <c r="L1049" s="204">
        <f t="shared" si="45"/>
        <v>0</v>
      </c>
      <c r="O1049" s="182">
        <f t="shared" si="46"/>
        <v>0</v>
      </c>
    </row>
    <row r="1050" spans="1:15" hidden="1" x14ac:dyDescent="0.2">
      <c r="A1050" s="182">
        <f>'14'!A17</f>
        <v>0</v>
      </c>
      <c r="C1050" s="182" t="str">
        <f>IFERROR(LEFT(IFERROR(INDEX(Sheet5!$C$2:$C$1300,MATCH($A1050,Sheet5!$A$2:$A$1300,0)),"-"),FIND(",",IFERROR(INDEX(Sheet5!$C$2:$C$1300,MATCH($A1050,Sheet5!$A$2:$A$1300,0)),"-"),1)-1),IFERROR(INDEX(Sheet5!$C$2:$C$1300,MATCH($A1050,Sheet5!$A$2:$A$1300,0)),"-"))</f>
        <v>-</v>
      </c>
      <c r="D1050" s="204">
        <f>IFERROR(INDEX(Lookup!$BG$9:$BG$3000,MATCH($A1050,Lookup!$A$9:$A$3000,0)),0)</f>
        <v>0</v>
      </c>
      <c r="E1050" s="204">
        <f>IFERROR(INDEX(Lookup!$BF$9:$BF$3000,MATCH($A1050,Lookup!$A$9:$A$3000,0)),0)</f>
        <v>0</v>
      </c>
      <c r="F1050" s="204">
        <f>IFERROR(INDEX(Lookup!$BE$9:$BE$3000,MATCH($A1050,Lookup!$A$9:$A$3000,0)),0)</f>
        <v>0</v>
      </c>
      <c r="G1050" s="205"/>
      <c r="H1050" s="205"/>
      <c r="I1050" s="204">
        <f>IFERROR(INDEX(Lookup!$BJ$9:$BJ$3000,MATCH($A1050,Lookup!$A$9:$A$3000,0)),0)</f>
        <v>0</v>
      </c>
      <c r="J1050" s="204">
        <f>IFERROR(INDEX(Lookup!$BI$9:$BI$3000,MATCH($A1050,Lookup!$A$9:$A$3000,0)),0)</f>
        <v>0</v>
      </c>
      <c r="K1050" s="204">
        <f>IFERROR(INDEX(Lookup!$BH$9:$BH$3000,MATCH($A1050,Lookup!$A$9:$A$3000,0)),0)</f>
        <v>0</v>
      </c>
      <c r="L1050" s="204">
        <f t="shared" si="45"/>
        <v>0</v>
      </c>
      <c r="O1050" s="182">
        <f t="shared" si="46"/>
        <v>0</v>
      </c>
    </row>
    <row r="1051" spans="1:15" hidden="1" x14ac:dyDescent="0.2">
      <c r="A1051" s="182">
        <f>'14'!A18</f>
        <v>0</v>
      </c>
      <c r="C1051" s="182" t="str">
        <f>IFERROR(LEFT(IFERROR(INDEX(Sheet5!$C$2:$C$1300,MATCH($A1051,Sheet5!$A$2:$A$1300,0)),"-"),FIND(",",IFERROR(INDEX(Sheet5!$C$2:$C$1300,MATCH($A1051,Sheet5!$A$2:$A$1300,0)),"-"),1)-1),IFERROR(INDEX(Sheet5!$C$2:$C$1300,MATCH($A1051,Sheet5!$A$2:$A$1300,0)),"-"))</f>
        <v>-</v>
      </c>
      <c r="D1051" s="204">
        <f>IFERROR(INDEX(Lookup!$BG$9:$BG$3000,MATCH($A1051,Lookup!$A$9:$A$3000,0)),0)</f>
        <v>0</v>
      </c>
      <c r="E1051" s="204">
        <f>IFERROR(INDEX(Lookup!$BF$9:$BF$3000,MATCH($A1051,Lookup!$A$9:$A$3000,0)),0)</f>
        <v>0</v>
      </c>
      <c r="F1051" s="204">
        <f>IFERROR(INDEX(Lookup!$BE$9:$BE$3000,MATCH($A1051,Lookup!$A$9:$A$3000,0)),0)</f>
        <v>0</v>
      </c>
      <c r="G1051" s="205"/>
      <c r="H1051" s="205"/>
      <c r="I1051" s="204">
        <f>IFERROR(INDEX(Lookup!$BJ$9:$BJ$3000,MATCH($A1051,Lookup!$A$9:$A$3000,0)),0)</f>
        <v>0</v>
      </c>
      <c r="J1051" s="204">
        <f>IFERROR(INDEX(Lookup!$BI$9:$BI$3000,MATCH($A1051,Lookup!$A$9:$A$3000,0)),0)</f>
        <v>0</v>
      </c>
      <c r="K1051" s="204">
        <f>IFERROR(INDEX(Lookup!$BH$9:$BH$3000,MATCH($A1051,Lookup!$A$9:$A$3000,0)),0)</f>
        <v>0</v>
      </c>
      <c r="L1051" s="204">
        <f t="shared" si="45"/>
        <v>0</v>
      </c>
      <c r="O1051" s="182">
        <f t="shared" si="46"/>
        <v>0</v>
      </c>
    </row>
    <row r="1052" spans="1:15" hidden="1" x14ac:dyDescent="0.2">
      <c r="A1052" s="182">
        <f>'14'!A19</f>
        <v>0</v>
      </c>
      <c r="C1052" s="182" t="str">
        <f>IFERROR(LEFT(IFERROR(INDEX(Sheet5!$C$2:$C$1300,MATCH($A1052,Sheet5!$A$2:$A$1300,0)),"-"),FIND(",",IFERROR(INDEX(Sheet5!$C$2:$C$1300,MATCH($A1052,Sheet5!$A$2:$A$1300,0)),"-"),1)-1),IFERROR(INDEX(Sheet5!$C$2:$C$1300,MATCH($A1052,Sheet5!$A$2:$A$1300,0)),"-"))</f>
        <v>-</v>
      </c>
      <c r="D1052" s="204">
        <f>IFERROR(INDEX(Lookup!$BG$9:$BG$3000,MATCH($A1052,Lookup!$A$9:$A$3000,0)),0)</f>
        <v>0</v>
      </c>
      <c r="E1052" s="204">
        <f>IFERROR(INDEX(Lookup!$BF$9:$BF$3000,MATCH($A1052,Lookup!$A$9:$A$3000,0)),0)</f>
        <v>0</v>
      </c>
      <c r="F1052" s="204">
        <f>IFERROR(INDEX(Lookup!$BE$9:$BE$3000,MATCH($A1052,Lookup!$A$9:$A$3000,0)),0)</f>
        <v>0</v>
      </c>
      <c r="G1052" s="205"/>
      <c r="H1052" s="205"/>
      <c r="I1052" s="204">
        <f>IFERROR(INDEX(Lookup!$BJ$9:$BJ$3000,MATCH($A1052,Lookup!$A$9:$A$3000,0)),0)</f>
        <v>0</v>
      </c>
      <c r="J1052" s="204">
        <f>IFERROR(INDEX(Lookup!$BI$9:$BI$3000,MATCH($A1052,Lookup!$A$9:$A$3000,0)),0)</f>
        <v>0</v>
      </c>
      <c r="K1052" s="204">
        <f>IFERROR(INDEX(Lookup!$BH$9:$BH$3000,MATCH($A1052,Lookup!$A$9:$A$3000,0)),0)</f>
        <v>0</v>
      </c>
      <c r="L1052" s="204">
        <f t="shared" si="45"/>
        <v>0</v>
      </c>
      <c r="O1052" s="182">
        <f t="shared" si="46"/>
        <v>0</v>
      </c>
    </row>
    <row r="1053" spans="1:15" hidden="1" x14ac:dyDescent="0.2">
      <c r="A1053" s="182">
        <f>'14'!A20</f>
        <v>0</v>
      </c>
      <c r="C1053" s="182" t="str">
        <f>IFERROR(LEFT(IFERROR(INDEX(Sheet5!$C$2:$C$1300,MATCH($A1053,Sheet5!$A$2:$A$1300,0)),"-"),FIND(",",IFERROR(INDEX(Sheet5!$C$2:$C$1300,MATCH($A1053,Sheet5!$A$2:$A$1300,0)),"-"),1)-1),IFERROR(INDEX(Sheet5!$C$2:$C$1300,MATCH($A1053,Sheet5!$A$2:$A$1300,0)),"-"))</f>
        <v>-</v>
      </c>
      <c r="D1053" s="204">
        <f>IFERROR(INDEX(Lookup!$BG$9:$BG$3000,MATCH($A1053,Lookup!$A$9:$A$3000,0)),0)</f>
        <v>0</v>
      </c>
      <c r="E1053" s="204">
        <f>IFERROR(INDEX(Lookup!$BF$9:$BF$3000,MATCH($A1053,Lookup!$A$9:$A$3000,0)),0)</f>
        <v>0</v>
      </c>
      <c r="F1053" s="204">
        <f>IFERROR(INDEX(Lookup!$BE$9:$BE$3000,MATCH($A1053,Lookup!$A$9:$A$3000,0)),0)</f>
        <v>0</v>
      </c>
      <c r="G1053" s="205"/>
      <c r="H1053" s="205"/>
      <c r="I1053" s="204">
        <f>IFERROR(INDEX(Lookup!$BJ$9:$BJ$3000,MATCH($A1053,Lookup!$A$9:$A$3000,0)),0)</f>
        <v>0</v>
      </c>
      <c r="J1053" s="204">
        <f>IFERROR(INDEX(Lookup!$BI$9:$BI$3000,MATCH($A1053,Lookup!$A$9:$A$3000,0)),0)</f>
        <v>0</v>
      </c>
      <c r="K1053" s="204">
        <f>IFERROR(INDEX(Lookup!$BH$9:$BH$3000,MATCH($A1053,Lookup!$A$9:$A$3000,0)),0)</f>
        <v>0</v>
      </c>
      <c r="L1053" s="204">
        <f t="shared" si="45"/>
        <v>0</v>
      </c>
      <c r="O1053" s="182">
        <f t="shared" si="46"/>
        <v>0</v>
      </c>
    </row>
    <row r="1054" spans="1:15" hidden="1" x14ac:dyDescent="0.2">
      <c r="A1054" s="182">
        <f>'14'!A21</f>
        <v>0</v>
      </c>
      <c r="C1054" s="182" t="str">
        <f>IFERROR(LEFT(IFERROR(INDEX(Sheet5!$C$2:$C$1300,MATCH($A1054,Sheet5!$A$2:$A$1300,0)),"-"),FIND(",",IFERROR(INDEX(Sheet5!$C$2:$C$1300,MATCH($A1054,Sheet5!$A$2:$A$1300,0)),"-"),1)-1),IFERROR(INDEX(Sheet5!$C$2:$C$1300,MATCH($A1054,Sheet5!$A$2:$A$1300,0)),"-"))</f>
        <v>-</v>
      </c>
      <c r="D1054" s="204">
        <f>IFERROR(INDEX(Lookup!$BG$9:$BG$3000,MATCH($A1054,Lookup!$A$9:$A$3000,0)),0)</f>
        <v>0</v>
      </c>
      <c r="E1054" s="204">
        <f>IFERROR(INDEX(Lookup!$BF$9:$BF$3000,MATCH($A1054,Lookup!$A$9:$A$3000,0)),0)</f>
        <v>0</v>
      </c>
      <c r="F1054" s="204">
        <f>IFERROR(INDEX(Lookup!$BE$9:$BE$3000,MATCH($A1054,Lookup!$A$9:$A$3000,0)),0)</f>
        <v>0</v>
      </c>
      <c r="G1054" s="205"/>
      <c r="H1054" s="205"/>
      <c r="I1054" s="204">
        <f>IFERROR(INDEX(Lookup!$BJ$9:$BJ$3000,MATCH($A1054,Lookup!$A$9:$A$3000,0)),0)</f>
        <v>0</v>
      </c>
      <c r="J1054" s="204">
        <f>IFERROR(INDEX(Lookup!$BI$9:$BI$3000,MATCH($A1054,Lookup!$A$9:$A$3000,0)),0)</f>
        <v>0</v>
      </c>
      <c r="K1054" s="204">
        <f>IFERROR(INDEX(Lookup!$BH$9:$BH$3000,MATCH($A1054,Lookup!$A$9:$A$3000,0)),0)</f>
        <v>0</v>
      </c>
      <c r="L1054" s="204">
        <f t="shared" si="45"/>
        <v>0</v>
      </c>
      <c r="O1054" s="182">
        <f t="shared" si="46"/>
        <v>0</v>
      </c>
    </row>
    <row r="1055" spans="1:15" hidden="1" x14ac:dyDescent="0.2">
      <c r="A1055" s="182">
        <f>'14'!A22</f>
        <v>0</v>
      </c>
      <c r="C1055" s="182" t="str">
        <f>IFERROR(LEFT(IFERROR(INDEX(Sheet5!$C$2:$C$1300,MATCH($A1055,Sheet5!$A$2:$A$1300,0)),"-"),FIND(",",IFERROR(INDEX(Sheet5!$C$2:$C$1300,MATCH($A1055,Sheet5!$A$2:$A$1300,0)),"-"),1)-1),IFERROR(INDEX(Sheet5!$C$2:$C$1300,MATCH($A1055,Sheet5!$A$2:$A$1300,0)),"-"))</f>
        <v>-</v>
      </c>
      <c r="D1055" s="204">
        <f>IFERROR(INDEX(Lookup!$BG$9:$BG$3000,MATCH($A1055,Lookup!$A$9:$A$3000,0)),0)</f>
        <v>0</v>
      </c>
      <c r="E1055" s="204">
        <f>IFERROR(INDEX(Lookup!$BF$9:$BF$3000,MATCH($A1055,Lookup!$A$9:$A$3000,0)),0)</f>
        <v>0</v>
      </c>
      <c r="F1055" s="204">
        <f>IFERROR(INDEX(Lookup!$BE$9:$BE$3000,MATCH($A1055,Lookup!$A$9:$A$3000,0)),0)</f>
        <v>0</v>
      </c>
      <c r="G1055" s="205"/>
      <c r="H1055" s="205"/>
      <c r="I1055" s="204">
        <f>IFERROR(INDEX(Lookup!$BJ$9:$BJ$3000,MATCH($A1055,Lookup!$A$9:$A$3000,0)),0)</f>
        <v>0</v>
      </c>
      <c r="J1055" s="204">
        <f>IFERROR(INDEX(Lookup!$BI$9:$BI$3000,MATCH($A1055,Lookup!$A$9:$A$3000,0)),0)</f>
        <v>0</v>
      </c>
      <c r="K1055" s="204">
        <f>IFERROR(INDEX(Lookup!$BH$9:$BH$3000,MATCH($A1055,Lookup!$A$9:$A$3000,0)),0)</f>
        <v>0</v>
      </c>
      <c r="L1055" s="204">
        <f t="shared" si="45"/>
        <v>0</v>
      </c>
      <c r="O1055" s="182">
        <f t="shared" si="46"/>
        <v>0</v>
      </c>
    </row>
    <row r="1056" spans="1:15" hidden="1" x14ac:dyDescent="0.2">
      <c r="A1056" s="182">
        <f>'14'!A23</f>
        <v>0</v>
      </c>
      <c r="C1056" s="182" t="str">
        <f>IFERROR(LEFT(IFERROR(INDEX(Sheet5!$C$2:$C$1300,MATCH($A1056,Sheet5!$A$2:$A$1300,0)),"-"),FIND(",",IFERROR(INDEX(Sheet5!$C$2:$C$1300,MATCH($A1056,Sheet5!$A$2:$A$1300,0)),"-"),1)-1),IFERROR(INDEX(Sheet5!$C$2:$C$1300,MATCH($A1056,Sheet5!$A$2:$A$1300,0)),"-"))</f>
        <v>-</v>
      </c>
      <c r="D1056" s="204">
        <f>IFERROR(INDEX(Lookup!$BG$9:$BG$3000,MATCH($A1056,Lookup!$A$9:$A$3000,0)),0)</f>
        <v>0</v>
      </c>
      <c r="E1056" s="204">
        <f>IFERROR(INDEX(Lookup!$BF$9:$BF$3000,MATCH($A1056,Lookup!$A$9:$A$3000,0)),0)</f>
        <v>0</v>
      </c>
      <c r="F1056" s="204">
        <f>IFERROR(INDEX(Lookup!$BE$9:$BE$3000,MATCH($A1056,Lookup!$A$9:$A$3000,0)),0)</f>
        <v>0</v>
      </c>
      <c r="G1056" s="205"/>
      <c r="H1056" s="205"/>
      <c r="I1056" s="204">
        <f>IFERROR(INDEX(Lookup!$BJ$9:$BJ$3000,MATCH($A1056,Lookup!$A$9:$A$3000,0)),0)</f>
        <v>0</v>
      </c>
      <c r="J1056" s="204">
        <f>IFERROR(INDEX(Lookup!$BI$9:$BI$3000,MATCH($A1056,Lookup!$A$9:$A$3000,0)),0)</f>
        <v>0</v>
      </c>
      <c r="K1056" s="204">
        <f>IFERROR(INDEX(Lookup!$BH$9:$BH$3000,MATCH($A1056,Lookup!$A$9:$A$3000,0)),0)</f>
        <v>0</v>
      </c>
      <c r="L1056" s="204">
        <f t="shared" si="45"/>
        <v>0</v>
      </c>
      <c r="O1056" s="182">
        <f t="shared" si="46"/>
        <v>0</v>
      </c>
    </row>
    <row r="1057" spans="1:15" hidden="1" x14ac:dyDescent="0.2">
      <c r="A1057" s="182">
        <f>'14'!A24</f>
        <v>0</v>
      </c>
      <c r="C1057" s="182" t="str">
        <f>IFERROR(LEFT(IFERROR(INDEX(Sheet5!$C$2:$C$1300,MATCH($A1057,Sheet5!$A$2:$A$1300,0)),"-"),FIND(",",IFERROR(INDEX(Sheet5!$C$2:$C$1300,MATCH($A1057,Sheet5!$A$2:$A$1300,0)),"-"),1)-1),IFERROR(INDEX(Sheet5!$C$2:$C$1300,MATCH($A1057,Sheet5!$A$2:$A$1300,0)),"-"))</f>
        <v>-</v>
      </c>
      <c r="D1057" s="204">
        <f>IFERROR(INDEX(Lookup!$BG$9:$BG$3000,MATCH($A1057,Lookup!$A$9:$A$3000,0)),0)</f>
        <v>0</v>
      </c>
      <c r="E1057" s="204">
        <f>IFERROR(INDEX(Lookup!$BF$9:$BF$3000,MATCH($A1057,Lookup!$A$9:$A$3000,0)),0)</f>
        <v>0</v>
      </c>
      <c r="F1057" s="204">
        <f>IFERROR(INDEX(Lookup!$BE$9:$BE$3000,MATCH($A1057,Lookup!$A$9:$A$3000,0)),0)</f>
        <v>0</v>
      </c>
      <c r="G1057" s="205"/>
      <c r="H1057" s="205"/>
      <c r="I1057" s="204">
        <f>IFERROR(INDEX(Lookup!$BJ$9:$BJ$3000,MATCH($A1057,Lookup!$A$9:$A$3000,0)),0)</f>
        <v>0</v>
      </c>
      <c r="J1057" s="204">
        <f>IFERROR(INDEX(Lookup!$BI$9:$BI$3000,MATCH($A1057,Lookup!$A$9:$A$3000,0)),0)</f>
        <v>0</v>
      </c>
      <c r="K1057" s="204">
        <f>IFERROR(INDEX(Lookup!$BH$9:$BH$3000,MATCH($A1057,Lookup!$A$9:$A$3000,0)),0)</f>
        <v>0</v>
      </c>
      <c r="L1057" s="204">
        <f t="shared" si="45"/>
        <v>0</v>
      </c>
      <c r="O1057" s="182">
        <f t="shared" si="46"/>
        <v>0</v>
      </c>
    </row>
    <row r="1058" spans="1:15" hidden="1" x14ac:dyDescent="0.2">
      <c r="A1058" s="182">
        <f>'14'!A25</f>
        <v>0</v>
      </c>
      <c r="C1058" s="182" t="str">
        <f>IFERROR(LEFT(IFERROR(INDEX(Sheet5!$C$2:$C$1300,MATCH($A1058,Sheet5!$A$2:$A$1300,0)),"-"),FIND(",",IFERROR(INDEX(Sheet5!$C$2:$C$1300,MATCH($A1058,Sheet5!$A$2:$A$1300,0)),"-"),1)-1),IFERROR(INDEX(Sheet5!$C$2:$C$1300,MATCH($A1058,Sheet5!$A$2:$A$1300,0)),"-"))</f>
        <v>-</v>
      </c>
      <c r="D1058" s="204">
        <f>IFERROR(INDEX(Lookup!$BG$9:$BG$3000,MATCH($A1058,Lookup!$A$9:$A$3000,0)),0)</f>
        <v>0</v>
      </c>
      <c r="E1058" s="204">
        <f>IFERROR(INDEX(Lookup!$BF$9:$BF$3000,MATCH($A1058,Lookup!$A$9:$A$3000,0)),0)</f>
        <v>0</v>
      </c>
      <c r="F1058" s="204">
        <f>IFERROR(INDEX(Lookup!$BE$9:$BE$3000,MATCH($A1058,Lookup!$A$9:$A$3000,0)),0)</f>
        <v>0</v>
      </c>
      <c r="G1058" s="205"/>
      <c r="H1058" s="205"/>
      <c r="I1058" s="204">
        <f>IFERROR(INDEX(Lookup!$BJ$9:$BJ$3000,MATCH($A1058,Lookup!$A$9:$A$3000,0)),0)</f>
        <v>0</v>
      </c>
      <c r="J1058" s="204">
        <f>IFERROR(INDEX(Lookup!$BI$9:$BI$3000,MATCH($A1058,Lookup!$A$9:$A$3000,0)),0)</f>
        <v>0</v>
      </c>
      <c r="K1058" s="204">
        <f>IFERROR(INDEX(Lookup!$BH$9:$BH$3000,MATCH($A1058,Lookup!$A$9:$A$3000,0)),0)</f>
        <v>0</v>
      </c>
      <c r="L1058" s="204">
        <f t="shared" si="45"/>
        <v>0</v>
      </c>
      <c r="O1058" s="182">
        <f t="shared" si="46"/>
        <v>0</v>
      </c>
    </row>
    <row r="1059" spans="1:15" hidden="1" x14ac:dyDescent="0.2">
      <c r="A1059" s="182">
        <f>'14'!A26</f>
        <v>0</v>
      </c>
      <c r="C1059" s="182" t="str">
        <f>IFERROR(LEFT(IFERROR(INDEX(Sheet5!$C$2:$C$1300,MATCH($A1059,Sheet5!$A$2:$A$1300,0)),"-"),FIND(",",IFERROR(INDEX(Sheet5!$C$2:$C$1300,MATCH($A1059,Sheet5!$A$2:$A$1300,0)),"-"),1)-1),IFERROR(INDEX(Sheet5!$C$2:$C$1300,MATCH($A1059,Sheet5!$A$2:$A$1300,0)),"-"))</f>
        <v>-</v>
      </c>
      <c r="D1059" s="204">
        <f>IFERROR(INDEX(Lookup!$BG$9:$BG$3000,MATCH($A1059,Lookup!$A$9:$A$3000,0)),0)</f>
        <v>0</v>
      </c>
      <c r="E1059" s="204">
        <f>IFERROR(INDEX(Lookup!$BF$9:$BF$3000,MATCH($A1059,Lookup!$A$9:$A$3000,0)),0)</f>
        <v>0</v>
      </c>
      <c r="F1059" s="204">
        <f>IFERROR(INDEX(Lookup!$BE$9:$BE$3000,MATCH($A1059,Lookup!$A$9:$A$3000,0)),0)</f>
        <v>0</v>
      </c>
      <c r="G1059" s="205"/>
      <c r="H1059" s="205"/>
      <c r="I1059" s="204">
        <f>IFERROR(INDEX(Lookup!$BJ$9:$BJ$3000,MATCH($A1059,Lookup!$A$9:$A$3000,0)),0)</f>
        <v>0</v>
      </c>
      <c r="J1059" s="204">
        <f>IFERROR(INDEX(Lookup!$BI$9:$BI$3000,MATCH($A1059,Lookup!$A$9:$A$3000,0)),0)</f>
        <v>0</v>
      </c>
      <c r="K1059" s="204">
        <f>IFERROR(INDEX(Lookup!$BH$9:$BH$3000,MATCH($A1059,Lookup!$A$9:$A$3000,0)),0)</f>
        <v>0</v>
      </c>
      <c r="L1059" s="204">
        <f t="shared" si="45"/>
        <v>0</v>
      </c>
      <c r="O1059" s="182">
        <f t="shared" si="46"/>
        <v>0</v>
      </c>
    </row>
    <row r="1060" spans="1:15" hidden="1" x14ac:dyDescent="0.2">
      <c r="A1060" s="182">
        <f>'14'!A27</f>
        <v>0</v>
      </c>
      <c r="C1060" s="182" t="str">
        <f>IFERROR(LEFT(IFERROR(INDEX(Sheet5!$C$2:$C$1300,MATCH($A1060,Sheet5!$A$2:$A$1300,0)),"-"),FIND(",",IFERROR(INDEX(Sheet5!$C$2:$C$1300,MATCH($A1060,Sheet5!$A$2:$A$1300,0)),"-"),1)-1),IFERROR(INDEX(Sheet5!$C$2:$C$1300,MATCH($A1060,Sheet5!$A$2:$A$1300,0)),"-"))</f>
        <v>-</v>
      </c>
      <c r="D1060" s="204">
        <f>IFERROR(INDEX(Lookup!$BG$9:$BG$3000,MATCH($A1060,Lookup!$A$9:$A$3000,0)),0)</f>
        <v>0</v>
      </c>
      <c r="E1060" s="204">
        <f>IFERROR(INDEX(Lookup!$BF$9:$BF$3000,MATCH($A1060,Lookup!$A$9:$A$3000,0)),0)</f>
        <v>0</v>
      </c>
      <c r="F1060" s="204">
        <f>IFERROR(INDEX(Lookup!$BE$9:$BE$3000,MATCH($A1060,Lookup!$A$9:$A$3000,0)),0)</f>
        <v>0</v>
      </c>
      <c r="G1060" s="205"/>
      <c r="H1060" s="205"/>
      <c r="I1060" s="204">
        <f>IFERROR(INDEX(Lookup!$BJ$9:$BJ$3000,MATCH($A1060,Lookup!$A$9:$A$3000,0)),0)</f>
        <v>0</v>
      </c>
      <c r="J1060" s="204">
        <f>IFERROR(INDEX(Lookup!$BI$9:$BI$3000,MATCH($A1060,Lookup!$A$9:$A$3000,0)),0)</f>
        <v>0</v>
      </c>
      <c r="K1060" s="204">
        <f>IFERROR(INDEX(Lookup!$BH$9:$BH$3000,MATCH($A1060,Lookup!$A$9:$A$3000,0)),0)</f>
        <v>0</v>
      </c>
      <c r="L1060" s="204">
        <f t="shared" si="45"/>
        <v>0</v>
      </c>
      <c r="O1060" s="182">
        <f t="shared" si="46"/>
        <v>0</v>
      </c>
    </row>
    <row r="1061" spans="1:15" hidden="1" x14ac:dyDescent="0.2">
      <c r="A1061" s="182">
        <f>'14'!A28</f>
        <v>0</v>
      </c>
      <c r="C1061" s="182" t="str">
        <f>IFERROR(LEFT(IFERROR(INDEX(Sheet5!$C$2:$C$1300,MATCH($A1061,Sheet5!$A$2:$A$1300,0)),"-"),FIND(",",IFERROR(INDEX(Sheet5!$C$2:$C$1300,MATCH($A1061,Sheet5!$A$2:$A$1300,0)),"-"),1)-1),IFERROR(INDEX(Sheet5!$C$2:$C$1300,MATCH($A1061,Sheet5!$A$2:$A$1300,0)),"-"))</f>
        <v>-</v>
      </c>
      <c r="D1061" s="204">
        <f>IFERROR(INDEX(Lookup!$BG$9:$BG$3000,MATCH($A1061,Lookup!$A$9:$A$3000,0)),0)</f>
        <v>0</v>
      </c>
      <c r="E1061" s="204">
        <f>IFERROR(INDEX(Lookup!$BF$9:$BF$3000,MATCH($A1061,Lookup!$A$9:$A$3000,0)),0)</f>
        <v>0</v>
      </c>
      <c r="F1061" s="204">
        <f>IFERROR(INDEX(Lookup!$BE$9:$BE$3000,MATCH($A1061,Lookup!$A$9:$A$3000,0)),0)</f>
        <v>0</v>
      </c>
      <c r="G1061" s="205"/>
      <c r="H1061" s="205"/>
      <c r="I1061" s="204">
        <f>IFERROR(INDEX(Lookup!$BJ$9:$BJ$3000,MATCH($A1061,Lookup!$A$9:$A$3000,0)),0)</f>
        <v>0</v>
      </c>
      <c r="J1061" s="204">
        <f>IFERROR(INDEX(Lookup!$BI$9:$BI$3000,MATCH($A1061,Lookup!$A$9:$A$3000,0)),0)</f>
        <v>0</v>
      </c>
      <c r="K1061" s="204">
        <f>IFERROR(INDEX(Lookup!$BH$9:$BH$3000,MATCH($A1061,Lookup!$A$9:$A$3000,0)),0)</f>
        <v>0</v>
      </c>
      <c r="L1061" s="204">
        <f t="shared" si="45"/>
        <v>0</v>
      </c>
      <c r="O1061" s="182">
        <f t="shared" si="46"/>
        <v>0</v>
      </c>
    </row>
    <row r="1062" spans="1:15" hidden="1" x14ac:dyDescent="0.2">
      <c r="A1062" s="182">
        <f>'14'!A29</f>
        <v>0</v>
      </c>
      <c r="C1062" s="182" t="str">
        <f>IFERROR(LEFT(IFERROR(INDEX(Sheet5!$C$2:$C$1300,MATCH($A1062,Sheet5!$A$2:$A$1300,0)),"-"),FIND(",",IFERROR(INDEX(Sheet5!$C$2:$C$1300,MATCH($A1062,Sheet5!$A$2:$A$1300,0)),"-"),1)-1),IFERROR(INDEX(Sheet5!$C$2:$C$1300,MATCH($A1062,Sheet5!$A$2:$A$1300,0)),"-"))</f>
        <v>-</v>
      </c>
      <c r="D1062" s="204">
        <f>IFERROR(INDEX(Lookup!$BG$9:$BG$3000,MATCH($A1062,Lookup!$A$9:$A$3000,0)),0)</f>
        <v>0</v>
      </c>
      <c r="E1062" s="204">
        <f>IFERROR(INDEX(Lookup!$BF$9:$BF$3000,MATCH($A1062,Lookup!$A$9:$A$3000,0)),0)</f>
        <v>0</v>
      </c>
      <c r="F1062" s="204">
        <f>IFERROR(INDEX(Lookup!$BE$9:$BE$3000,MATCH($A1062,Lookup!$A$9:$A$3000,0)),0)</f>
        <v>0</v>
      </c>
      <c r="G1062" s="205"/>
      <c r="H1062" s="205"/>
      <c r="I1062" s="204">
        <f>IFERROR(INDEX(Lookup!$BJ$9:$BJ$3000,MATCH($A1062,Lookup!$A$9:$A$3000,0)),0)</f>
        <v>0</v>
      </c>
      <c r="J1062" s="204">
        <f>IFERROR(INDEX(Lookup!$BI$9:$BI$3000,MATCH($A1062,Lookup!$A$9:$A$3000,0)),0)</f>
        <v>0</v>
      </c>
      <c r="K1062" s="204">
        <f>IFERROR(INDEX(Lookup!$BH$9:$BH$3000,MATCH($A1062,Lookup!$A$9:$A$3000,0)),0)</f>
        <v>0</v>
      </c>
      <c r="L1062" s="204">
        <f t="shared" si="45"/>
        <v>0</v>
      </c>
      <c r="O1062" s="182">
        <f t="shared" si="46"/>
        <v>0</v>
      </c>
    </row>
    <row r="1063" spans="1:15" hidden="1" x14ac:dyDescent="0.2">
      <c r="A1063" s="182">
        <f>'14'!A30</f>
        <v>0</v>
      </c>
      <c r="C1063" s="182" t="str">
        <f>IFERROR(LEFT(IFERROR(INDEX(Sheet5!$C$2:$C$1300,MATCH($A1063,Sheet5!$A$2:$A$1300,0)),"-"),FIND(",",IFERROR(INDEX(Sheet5!$C$2:$C$1300,MATCH($A1063,Sheet5!$A$2:$A$1300,0)),"-"),1)-1),IFERROR(INDEX(Sheet5!$C$2:$C$1300,MATCH($A1063,Sheet5!$A$2:$A$1300,0)),"-"))</f>
        <v>-</v>
      </c>
      <c r="D1063" s="204">
        <f>IFERROR(INDEX(Lookup!$BG$9:$BG$3000,MATCH($A1063,Lookup!$A$9:$A$3000,0)),0)</f>
        <v>0</v>
      </c>
      <c r="E1063" s="204">
        <f>IFERROR(INDEX(Lookup!$BF$9:$BF$3000,MATCH($A1063,Lookup!$A$9:$A$3000,0)),0)</f>
        <v>0</v>
      </c>
      <c r="F1063" s="204">
        <f>IFERROR(INDEX(Lookup!$BE$9:$BE$3000,MATCH($A1063,Lookup!$A$9:$A$3000,0)),0)</f>
        <v>0</v>
      </c>
      <c r="G1063" s="205"/>
      <c r="H1063" s="205"/>
      <c r="I1063" s="204">
        <f>IFERROR(INDEX(Lookup!$BJ$9:$BJ$3000,MATCH($A1063,Lookup!$A$9:$A$3000,0)),0)</f>
        <v>0</v>
      </c>
      <c r="J1063" s="204">
        <f>IFERROR(INDEX(Lookup!$BI$9:$BI$3000,MATCH($A1063,Lookup!$A$9:$A$3000,0)),0)</f>
        <v>0</v>
      </c>
      <c r="K1063" s="204">
        <f>IFERROR(INDEX(Lookup!$BH$9:$BH$3000,MATCH($A1063,Lookup!$A$9:$A$3000,0)),0)</f>
        <v>0</v>
      </c>
      <c r="L1063" s="204">
        <f t="shared" si="45"/>
        <v>0</v>
      </c>
      <c r="O1063" s="182">
        <f t="shared" si="46"/>
        <v>0</v>
      </c>
    </row>
    <row r="1064" spans="1:15" hidden="1" x14ac:dyDescent="0.2">
      <c r="A1064" s="182">
        <f>'14'!A31</f>
        <v>0</v>
      </c>
      <c r="C1064" s="182" t="str">
        <f>IFERROR(LEFT(IFERROR(INDEX(Sheet5!$C$2:$C$1300,MATCH($A1064,Sheet5!$A$2:$A$1300,0)),"-"),FIND(",",IFERROR(INDEX(Sheet5!$C$2:$C$1300,MATCH($A1064,Sheet5!$A$2:$A$1300,0)),"-"),1)-1),IFERROR(INDEX(Sheet5!$C$2:$C$1300,MATCH($A1064,Sheet5!$A$2:$A$1300,0)),"-"))</f>
        <v>-</v>
      </c>
      <c r="D1064" s="204">
        <f>IFERROR(INDEX(Lookup!$BG$9:$BG$3000,MATCH($A1064,Lookup!$A$9:$A$3000,0)),0)</f>
        <v>0</v>
      </c>
      <c r="E1064" s="204">
        <f>IFERROR(INDEX(Lookup!$BF$9:$BF$3000,MATCH($A1064,Lookup!$A$9:$A$3000,0)),0)</f>
        <v>0</v>
      </c>
      <c r="F1064" s="204">
        <f>IFERROR(INDEX(Lookup!$BE$9:$BE$3000,MATCH($A1064,Lookup!$A$9:$A$3000,0)),0)</f>
        <v>0</v>
      </c>
      <c r="G1064" s="205"/>
      <c r="H1064" s="205"/>
      <c r="I1064" s="204">
        <f>IFERROR(INDEX(Lookup!$BJ$9:$BJ$3000,MATCH($A1064,Lookup!$A$9:$A$3000,0)),0)</f>
        <v>0</v>
      </c>
      <c r="J1064" s="204">
        <f>IFERROR(INDEX(Lookup!$BI$9:$BI$3000,MATCH($A1064,Lookup!$A$9:$A$3000,0)),0)</f>
        <v>0</v>
      </c>
      <c r="K1064" s="204">
        <f>IFERROR(INDEX(Lookup!$BH$9:$BH$3000,MATCH($A1064,Lookup!$A$9:$A$3000,0)),0)</f>
        <v>0</v>
      </c>
      <c r="L1064" s="204">
        <f t="shared" si="45"/>
        <v>0</v>
      </c>
      <c r="O1064" s="182">
        <f t="shared" si="46"/>
        <v>0</v>
      </c>
    </row>
    <row r="1065" spans="1:15" hidden="1" x14ac:dyDescent="0.2">
      <c r="A1065" s="182">
        <f>'14'!A32</f>
        <v>0</v>
      </c>
      <c r="C1065" s="182" t="str">
        <f>IFERROR(LEFT(IFERROR(INDEX(Sheet5!$C$2:$C$1300,MATCH($A1065,Sheet5!$A$2:$A$1300,0)),"-"),FIND(",",IFERROR(INDEX(Sheet5!$C$2:$C$1300,MATCH($A1065,Sheet5!$A$2:$A$1300,0)),"-"),1)-1),IFERROR(INDEX(Sheet5!$C$2:$C$1300,MATCH($A1065,Sheet5!$A$2:$A$1300,0)),"-"))</f>
        <v>-</v>
      </c>
      <c r="D1065" s="204">
        <f>IFERROR(INDEX(Lookup!$BG$9:$BG$3000,MATCH($A1065,Lookup!$A$9:$A$3000,0)),0)</f>
        <v>0</v>
      </c>
      <c r="E1065" s="204">
        <f>IFERROR(INDEX(Lookup!$BF$9:$BF$3000,MATCH($A1065,Lookup!$A$9:$A$3000,0)),0)</f>
        <v>0</v>
      </c>
      <c r="F1065" s="204">
        <f>IFERROR(INDEX(Lookup!$BE$9:$BE$3000,MATCH($A1065,Lookup!$A$9:$A$3000,0)),0)</f>
        <v>0</v>
      </c>
      <c r="G1065" s="205"/>
      <c r="H1065" s="205"/>
      <c r="I1065" s="204">
        <f>IFERROR(INDEX(Lookup!$BJ$9:$BJ$3000,MATCH($A1065,Lookup!$A$9:$A$3000,0)),0)</f>
        <v>0</v>
      </c>
      <c r="J1065" s="204">
        <f>IFERROR(INDEX(Lookup!$BI$9:$BI$3000,MATCH($A1065,Lookup!$A$9:$A$3000,0)),0)</f>
        <v>0</v>
      </c>
      <c r="K1065" s="204">
        <f>IFERROR(INDEX(Lookup!$BH$9:$BH$3000,MATCH($A1065,Lookup!$A$9:$A$3000,0)),0)</f>
        <v>0</v>
      </c>
      <c r="L1065" s="204">
        <f t="shared" si="45"/>
        <v>0</v>
      </c>
      <c r="O1065" s="182">
        <f t="shared" si="46"/>
        <v>0</v>
      </c>
    </row>
    <row r="1066" spans="1:15" hidden="1" x14ac:dyDescent="0.2">
      <c r="A1066" s="182">
        <f>'14'!A33</f>
        <v>0</v>
      </c>
      <c r="C1066" s="182" t="str">
        <f>IFERROR(LEFT(IFERROR(INDEX(Sheet5!$C$2:$C$1300,MATCH($A1066,Sheet5!$A$2:$A$1300,0)),"-"),FIND(",",IFERROR(INDEX(Sheet5!$C$2:$C$1300,MATCH($A1066,Sheet5!$A$2:$A$1300,0)),"-"),1)-1),IFERROR(INDEX(Sheet5!$C$2:$C$1300,MATCH($A1066,Sheet5!$A$2:$A$1300,0)),"-"))</f>
        <v>-</v>
      </c>
      <c r="D1066" s="204">
        <f>IFERROR(INDEX(Lookup!$BG$9:$BG$3000,MATCH($A1066,Lookup!$A$9:$A$3000,0)),0)</f>
        <v>0</v>
      </c>
      <c r="E1066" s="204">
        <f>IFERROR(INDEX(Lookup!$BF$9:$BF$3000,MATCH($A1066,Lookup!$A$9:$A$3000,0)),0)</f>
        <v>0</v>
      </c>
      <c r="F1066" s="204">
        <f>IFERROR(INDEX(Lookup!$BE$9:$BE$3000,MATCH($A1066,Lookup!$A$9:$A$3000,0)),0)</f>
        <v>0</v>
      </c>
      <c r="G1066" s="205"/>
      <c r="H1066" s="205"/>
      <c r="I1066" s="204">
        <f>IFERROR(INDEX(Lookup!$BJ$9:$BJ$3000,MATCH($A1066,Lookup!$A$9:$A$3000,0)),0)</f>
        <v>0</v>
      </c>
      <c r="J1066" s="204">
        <f>IFERROR(INDEX(Lookup!$BI$9:$BI$3000,MATCH($A1066,Lookup!$A$9:$A$3000,0)),0)</f>
        <v>0</v>
      </c>
      <c r="K1066" s="204">
        <f>IFERROR(INDEX(Lookup!$BH$9:$BH$3000,MATCH($A1066,Lookup!$A$9:$A$3000,0)),0)</f>
        <v>0</v>
      </c>
      <c r="L1066" s="204">
        <f t="shared" si="45"/>
        <v>0</v>
      </c>
      <c r="O1066" s="182">
        <f t="shared" si="46"/>
        <v>0</v>
      </c>
    </row>
    <row r="1067" spans="1:15" hidden="1" x14ac:dyDescent="0.2">
      <c r="A1067" s="182">
        <f>'14'!A34</f>
        <v>0</v>
      </c>
      <c r="C1067" s="182" t="str">
        <f>IFERROR(LEFT(IFERROR(INDEX(Sheet5!$C$2:$C$1300,MATCH($A1067,Sheet5!$A$2:$A$1300,0)),"-"),FIND(",",IFERROR(INDEX(Sheet5!$C$2:$C$1300,MATCH($A1067,Sheet5!$A$2:$A$1300,0)),"-"),1)-1),IFERROR(INDEX(Sheet5!$C$2:$C$1300,MATCH($A1067,Sheet5!$A$2:$A$1300,0)),"-"))</f>
        <v>-</v>
      </c>
      <c r="D1067" s="204">
        <f>IFERROR(INDEX(Lookup!$BG$9:$BG$3000,MATCH($A1067,Lookup!$A$9:$A$3000,0)),0)</f>
        <v>0</v>
      </c>
      <c r="E1067" s="204">
        <f>IFERROR(INDEX(Lookup!$BF$9:$BF$3000,MATCH($A1067,Lookup!$A$9:$A$3000,0)),0)</f>
        <v>0</v>
      </c>
      <c r="F1067" s="204">
        <f>IFERROR(INDEX(Lookup!$BE$9:$BE$3000,MATCH($A1067,Lookup!$A$9:$A$3000,0)),0)</f>
        <v>0</v>
      </c>
      <c r="G1067" s="205"/>
      <c r="H1067" s="205"/>
      <c r="I1067" s="204">
        <f>IFERROR(INDEX(Lookup!$BJ$9:$BJ$3000,MATCH($A1067,Lookup!$A$9:$A$3000,0)),0)</f>
        <v>0</v>
      </c>
      <c r="J1067" s="204">
        <f>IFERROR(INDEX(Lookup!$BI$9:$BI$3000,MATCH($A1067,Lookup!$A$9:$A$3000,0)),0)</f>
        <v>0</v>
      </c>
      <c r="K1067" s="204">
        <f>IFERROR(INDEX(Lookup!$BH$9:$BH$3000,MATCH($A1067,Lookup!$A$9:$A$3000,0)),0)</f>
        <v>0</v>
      </c>
      <c r="L1067" s="204">
        <f t="shared" si="45"/>
        <v>0</v>
      </c>
      <c r="O1067" s="182">
        <f t="shared" ref="O1067:O1098" si="47">+IF(A1067&gt;0,1,0)</f>
        <v>0</v>
      </c>
    </row>
    <row r="1068" spans="1:15" hidden="1" x14ac:dyDescent="0.2">
      <c r="A1068" s="182">
        <f>'14'!A35</f>
        <v>0</v>
      </c>
      <c r="C1068" s="182" t="str">
        <f>IFERROR(LEFT(IFERROR(INDEX(Sheet5!$C$2:$C$1300,MATCH($A1068,Sheet5!$A$2:$A$1300,0)),"-"),FIND(",",IFERROR(INDEX(Sheet5!$C$2:$C$1300,MATCH($A1068,Sheet5!$A$2:$A$1300,0)),"-"),1)-1),IFERROR(INDEX(Sheet5!$C$2:$C$1300,MATCH($A1068,Sheet5!$A$2:$A$1300,0)),"-"))</f>
        <v>-</v>
      </c>
      <c r="D1068" s="204">
        <f>IFERROR(INDEX(Lookup!$BG$9:$BG$3000,MATCH($A1068,Lookup!$A$9:$A$3000,0)),0)</f>
        <v>0</v>
      </c>
      <c r="E1068" s="204">
        <f>IFERROR(INDEX(Lookup!$BF$9:$BF$3000,MATCH($A1068,Lookup!$A$9:$A$3000,0)),0)</f>
        <v>0</v>
      </c>
      <c r="F1068" s="204">
        <f>IFERROR(INDEX(Lookup!$BE$9:$BE$3000,MATCH($A1068,Lookup!$A$9:$A$3000,0)),0)</f>
        <v>0</v>
      </c>
      <c r="G1068" s="205"/>
      <c r="H1068" s="205"/>
      <c r="I1068" s="204">
        <f>IFERROR(INDEX(Lookup!$BJ$9:$BJ$3000,MATCH($A1068,Lookup!$A$9:$A$3000,0)),0)</f>
        <v>0</v>
      </c>
      <c r="J1068" s="204">
        <f>IFERROR(INDEX(Lookup!$BI$9:$BI$3000,MATCH($A1068,Lookup!$A$9:$A$3000,0)),0)</f>
        <v>0</v>
      </c>
      <c r="K1068" s="204">
        <f>IFERROR(INDEX(Lookup!$BH$9:$BH$3000,MATCH($A1068,Lookup!$A$9:$A$3000,0)),0)</f>
        <v>0</v>
      </c>
      <c r="L1068" s="204">
        <f t="shared" si="45"/>
        <v>0</v>
      </c>
      <c r="O1068" s="182">
        <f t="shared" si="47"/>
        <v>0</v>
      </c>
    </row>
    <row r="1069" spans="1:15" hidden="1" x14ac:dyDescent="0.2">
      <c r="A1069" s="182">
        <f>'14'!A36</f>
        <v>0</v>
      </c>
      <c r="C1069" s="182" t="str">
        <f>IFERROR(LEFT(IFERROR(INDEX(Sheet5!$C$2:$C$1300,MATCH($A1069,Sheet5!$A$2:$A$1300,0)),"-"),FIND(",",IFERROR(INDEX(Sheet5!$C$2:$C$1300,MATCH($A1069,Sheet5!$A$2:$A$1300,0)),"-"),1)-1),IFERROR(INDEX(Sheet5!$C$2:$C$1300,MATCH($A1069,Sheet5!$A$2:$A$1300,0)),"-"))</f>
        <v>-</v>
      </c>
      <c r="D1069" s="204">
        <f>IFERROR(INDEX(Lookup!$BG$9:$BG$3000,MATCH($A1069,Lookup!$A$9:$A$3000,0)),0)</f>
        <v>0</v>
      </c>
      <c r="E1069" s="204">
        <f>IFERROR(INDEX(Lookup!$BF$9:$BF$3000,MATCH($A1069,Lookup!$A$9:$A$3000,0)),0)</f>
        <v>0</v>
      </c>
      <c r="F1069" s="204">
        <f>IFERROR(INDEX(Lookup!$BE$9:$BE$3000,MATCH($A1069,Lookup!$A$9:$A$3000,0)),0)</f>
        <v>0</v>
      </c>
      <c r="G1069" s="205"/>
      <c r="H1069" s="205"/>
      <c r="I1069" s="204">
        <f>IFERROR(INDEX(Lookup!$BJ$9:$BJ$3000,MATCH($A1069,Lookup!$A$9:$A$3000,0)),0)</f>
        <v>0</v>
      </c>
      <c r="J1069" s="204">
        <f>IFERROR(INDEX(Lookup!$BI$9:$BI$3000,MATCH($A1069,Lookup!$A$9:$A$3000,0)),0)</f>
        <v>0</v>
      </c>
      <c r="K1069" s="204">
        <f>IFERROR(INDEX(Lookup!$BH$9:$BH$3000,MATCH($A1069,Lookup!$A$9:$A$3000,0)),0)</f>
        <v>0</v>
      </c>
      <c r="L1069" s="204">
        <f t="shared" si="45"/>
        <v>0</v>
      </c>
      <c r="O1069" s="182">
        <f t="shared" si="47"/>
        <v>0</v>
      </c>
    </row>
    <row r="1070" spans="1:15" hidden="1" x14ac:dyDescent="0.2">
      <c r="A1070" s="182">
        <f>'14'!A37</f>
        <v>0</v>
      </c>
      <c r="C1070" s="182" t="str">
        <f>IFERROR(LEFT(IFERROR(INDEX(Sheet5!$C$2:$C$1300,MATCH($A1070,Sheet5!$A$2:$A$1300,0)),"-"),FIND(",",IFERROR(INDEX(Sheet5!$C$2:$C$1300,MATCH($A1070,Sheet5!$A$2:$A$1300,0)),"-"),1)-1),IFERROR(INDEX(Sheet5!$C$2:$C$1300,MATCH($A1070,Sheet5!$A$2:$A$1300,0)),"-"))</f>
        <v>-</v>
      </c>
      <c r="D1070" s="204">
        <f>IFERROR(INDEX(Lookup!$BG$9:$BG$3000,MATCH($A1070,Lookup!$A$9:$A$3000,0)),0)</f>
        <v>0</v>
      </c>
      <c r="E1070" s="204">
        <f>IFERROR(INDEX(Lookup!$BF$9:$BF$3000,MATCH($A1070,Lookup!$A$9:$A$3000,0)),0)</f>
        <v>0</v>
      </c>
      <c r="F1070" s="204">
        <f>IFERROR(INDEX(Lookup!$BE$9:$BE$3000,MATCH($A1070,Lookup!$A$9:$A$3000,0)),0)</f>
        <v>0</v>
      </c>
      <c r="G1070" s="205"/>
      <c r="H1070" s="205"/>
      <c r="I1070" s="204">
        <f>IFERROR(INDEX(Lookup!$BJ$9:$BJ$3000,MATCH($A1070,Lookup!$A$9:$A$3000,0)),0)</f>
        <v>0</v>
      </c>
      <c r="J1070" s="204">
        <f>IFERROR(INDEX(Lookup!$BI$9:$BI$3000,MATCH($A1070,Lookup!$A$9:$A$3000,0)),0)</f>
        <v>0</v>
      </c>
      <c r="K1070" s="204">
        <f>IFERROR(INDEX(Lookup!$BH$9:$BH$3000,MATCH($A1070,Lookup!$A$9:$A$3000,0)),0)</f>
        <v>0</v>
      </c>
      <c r="L1070" s="204">
        <f t="shared" si="45"/>
        <v>0</v>
      </c>
      <c r="O1070" s="182">
        <f t="shared" si="47"/>
        <v>0</v>
      </c>
    </row>
    <row r="1071" spans="1:15" hidden="1" x14ac:dyDescent="0.2">
      <c r="A1071" s="182">
        <f>'14'!A38</f>
        <v>0</v>
      </c>
      <c r="C1071" s="182" t="str">
        <f>IFERROR(LEFT(IFERROR(INDEX(Sheet5!$C$2:$C$1300,MATCH($A1071,Sheet5!$A$2:$A$1300,0)),"-"),FIND(",",IFERROR(INDEX(Sheet5!$C$2:$C$1300,MATCH($A1071,Sheet5!$A$2:$A$1300,0)),"-"),1)-1),IFERROR(INDEX(Sheet5!$C$2:$C$1300,MATCH($A1071,Sheet5!$A$2:$A$1300,0)),"-"))</f>
        <v>-</v>
      </c>
      <c r="D1071" s="204">
        <f>IFERROR(INDEX(Lookup!$BG$9:$BG$3000,MATCH($A1071,Lookup!$A$9:$A$3000,0)),0)</f>
        <v>0</v>
      </c>
      <c r="E1071" s="204">
        <f>IFERROR(INDEX(Lookup!$BF$9:$BF$3000,MATCH($A1071,Lookup!$A$9:$A$3000,0)),0)</f>
        <v>0</v>
      </c>
      <c r="F1071" s="204">
        <f>IFERROR(INDEX(Lookup!$BE$9:$BE$3000,MATCH($A1071,Lookup!$A$9:$A$3000,0)),0)</f>
        <v>0</v>
      </c>
      <c r="G1071" s="205"/>
      <c r="H1071" s="205"/>
      <c r="I1071" s="204">
        <f>IFERROR(INDEX(Lookup!$BJ$9:$BJ$3000,MATCH($A1071,Lookup!$A$9:$A$3000,0)),0)</f>
        <v>0</v>
      </c>
      <c r="J1071" s="204">
        <f>IFERROR(INDEX(Lookup!$BI$9:$BI$3000,MATCH($A1071,Lookup!$A$9:$A$3000,0)),0)</f>
        <v>0</v>
      </c>
      <c r="K1071" s="204">
        <f>IFERROR(INDEX(Lookup!$BH$9:$BH$3000,MATCH($A1071,Lookup!$A$9:$A$3000,0)),0)</f>
        <v>0</v>
      </c>
      <c r="L1071" s="204">
        <f t="shared" si="45"/>
        <v>0</v>
      </c>
      <c r="O1071" s="182">
        <f t="shared" si="47"/>
        <v>0</v>
      </c>
    </row>
    <row r="1072" spans="1:15" hidden="1" x14ac:dyDescent="0.2">
      <c r="A1072" s="182">
        <f>'14'!A39</f>
        <v>0</v>
      </c>
      <c r="C1072" s="182" t="str">
        <f>IFERROR(LEFT(IFERROR(INDEX(Sheet5!$C$2:$C$1300,MATCH($A1072,Sheet5!$A$2:$A$1300,0)),"-"),FIND(",",IFERROR(INDEX(Sheet5!$C$2:$C$1300,MATCH($A1072,Sheet5!$A$2:$A$1300,0)),"-"),1)-1),IFERROR(INDEX(Sheet5!$C$2:$C$1300,MATCH($A1072,Sheet5!$A$2:$A$1300,0)),"-"))</f>
        <v>-</v>
      </c>
      <c r="D1072" s="204">
        <f>IFERROR(INDEX(Lookup!$BG$9:$BG$3000,MATCH($A1072,Lookup!$A$9:$A$3000,0)),0)</f>
        <v>0</v>
      </c>
      <c r="E1072" s="204">
        <f>IFERROR(INDEX(Lookup!$BF$9:$BF$3000,MATCH($A1072,Lookup!$A$9:$A$3000,0)),0)</f>
        <v>0</v>
      </c>
      <c r="F1072" s="204">
        <f>IFERROR(INDEX(Lookup!$BE$9:$BE$3000,MATCH($A1072,Lookup!$A$9:$A$3000,0)),0)</f>
        <v>0</v>
      </c>
      <c r="G1072" s="205"/>
      <c r="H1072" s="205"/>
      <c r="I1072" s="204">
        <f>IFERROR(INDEX(Lookup!$BJ$9:$BJ$3000,MATCH($A1072,Lookup!$A$9:$A$3000,0)),0)</f>
        <v>0</v>
      </c>
      <c r="J1072" s="204">
        <f>IFERROR(INDEX(Lookup!$BI$9:$BI$3000,MATCH($A1072,Lookup!$A$9:$A$3000,0)),0)</f>
        <v>0</v>
      </c>
      <c r="K1072" s="204">
        <f>IFERROR(INDEX(Lookup!$BH$9:$BH$3000,MATCH($A1072,Lookup!$A$9:$A$3000,0)),0)</f>
        <v>0</v>
      </c>
      <c r="L1072" s="204">
        <f t="shared" si="45"/>
        <v>0</v>
      </c>
      <c r="O1072" s="182">
        <f t="shared" si="47"/>
        <v>0</v>
      </c>
    </row>
    <row r="1073" spans="1:15" hidden="1" x14ac:dyDescent="0.2">
      <c r="A1073" s="182">
        <f>'14'!A40</f>
        <v>0</v>
      </c>
      <c r="C1073" s="182" t="str">
        <f>IFERROR(LEFT(IFERROR(INDEX(Sheet5!$C$2:$C$1300,MATCH($A1073,Sheet5!$A$2:$A$1300,0)),"-"),FIND(",",IFERROR(INDEX(Sheet5!$C$2:$C$1300,MATCH($A1073,Sheet5!$A$2:$A$1300,0)),"-"),1)-1),IFERROR(INDEX(Sheet5!$C$2:$C$1300,MATCH($A1073,Sheet5!$A$2:$A$1300,0)),"-"))</f>
        <v>-</v>
      </c>
      <c r="D1073" s="204">
        <f>IFERROR(INDEX(Lookup!$BG$9:$BG$3000,MATCH($A1073,Lookup!$A$9:$A$3000,0)),0)</f>
        <v>0</v>
      </c>
      <c r="E1073" s="204">
        <f>IFERROR(INDEX(Lookup!$BF$9:$BF$3000,MATCH($A1073,Lookup!$A$9:$A$3000,0)),0)</f>
        <v>0</v>
      </c>
      <c r="F1073" s="204">
        <f>IFERROR(INDEX(Lookup!$BE$9:$BE$3000,MATCH($A1073,Lookup!$A$9:$A$3000,0)),0)</f>
        <v>0</v>
      </c>
      <c r="G1073" s="205"/>
      <c r="H1073" s="205"/>
      <c r="I1073" s="204">
        <f>IFERROR(INDEX(Lookup!$BJ$9:$BJ$3000,MATCH($A1073,Lookup!$A$9:$A$3000,0)),0)</f>
        <v>0</v>
      </c>
      <c r="J1073" s="204">
        <f>IFERROR(INDEX(Lookup!$BI$9:$BI$3000,MATCH($A1073,Lookup!$A$9:$A$3000,0)),0)</f>
        <v>0</v>
      </c>
      <c r="K1073" s="204">
        <f>IFERROR(INDEX(Lookup!$BH$9:$BH$3000,MATCH($A1073,Lookup!$A$9:$A$3000,0)),0)</f>
        <v>0</v>
      </c>
      <c r="L1073" s="204">
        <f t="shared" si="45"/>
        <v>0</v>
      </c>
      <c r="O1073" s="182">
        <f t="shared" si="47"/>
        <v>0</v>
      </c>
    </row>
    <row r="1074" spans="1:15" hidden="1" x14ac:dyDescent="0.2">
      <c r="A1074" s="182">
        <f>'14'!A41</f>
        <v>0</v>
      </c>
      <c r="C1074" s="182" t="str">
        <f>IFERROR(LEFT(IFERROR(INDEX(Sheet5!$C$2:$C$1300,MATCH($A1074,Sheet5!$A$2:$A$1300,0)),"-"),FIND(",",IFERROR(INDEX(Sheet5!$C$2:$C$1300,MATCH($A1074,Sheet5!$A$2:$A$1300,0)),"-"),1)-1),IFERROR(INDEX(Sheet5!$C$2:$C$1300,MATCH($A1074,Sheet5!$A$2:$A$1300,0)),"-"))</f>
        <v>-</v>
      </c>
      <c r="D1074" s="204">
        <f>IFERROR(INDEX(Lookup!$BG$9:$BG$3000,MATCH($A1074,Lookup!$A$9:$A$3000,0)),0)</f>
        <v>0</v>
      </c>
      <c r="E1074" s="204">
        <f>IFERROR(INDEX(Lookup!$BF$9:$BF$3000,MATCH($A1074,Lookup!$A$9:$A$3000,0)),0)</f>
        <v>0</v>
      </c>
      <c r="F1074" s="204">
        <f>IFERROR(INDEX(Lookup!$BE$9:$BE$3000,MATCH($A1074,Lookup!$A$9:$A$3000,0)),0)</f>
        <v>0</v>
      </c>
      <c r="G1074" s="205"/>
      <c r="H1074" s="205"/>
      <c r="I1074" s="204">
        <f>IFERROR(INDEX(Lookup!$BJ$9:$BJ$3000,MATCH($A1074,Lookup!$A$9:$A$3000,0)),0)</f>
        <v>0</v>
      </c>
      <c r="J1074" s="204">
        <f>IFERROR(INDEX(Lookup!$BI$9:$BI$3000,MATCH($A1074,Lookup!$A$9:$A$3000,0)),0)</f>
        <v>0</v>
      </c>
      <c r="K1074" s="204">
        <f>IFERROR(INDEX(Lookup!$BH$9:$BH$3000,MATCH($A1074,Lookup!$A$9:$A$3000,0)),0)</f>
        <v>0</v>
      </c>
      <c r="L1074" s="204">
        <f t="shared" si="45"/>
        <v>0</v>
      </c>
      <c r="O1074" s="182">
        <f t="shared" si="47"/>
        <v>0</v>
      </c>
    </row>
    <row r="1075" spans="1:15" hidden="1" x14ac:dyDescent="0.2">
      <c r="A1075" s="182">
        <f>'14'!A42</f>
        <v>0</v>
      </c>
      <c r="C1075" s="182" t="str">
        <f>IFERROR(LEFT(IFERROR(INDEX(Sheet5!$C$2:$C$1300,MATCH($A1075,Sheet5!$A$2:$A$1300,0)),"-"),FIND(",",IFERROR(INDEX(Sheet5!$C$2:$C$1300,MATCH($A1075,Sheet5!$A$2:$A$1300,0)),"-"),1)-1),IFERROR(INDEX(Sheet5!$C$2:$C$1300,MATCH($A1075,Sheet5!$A$2:$A$1300,0)),"-"))</f>
        <v>-</v>
      </c>
      <c r="D1075" s="204">
        <f>IFERROR(INDEX(Lookup!$BG$9:$BG$3000,MATCH($A1075,Lookup!$A$9:$A$3000,0)),0)</f>
        <v>0</v>
      </c>
      <c r="E1075" s="204">
        <f>IFERROR(INDEX(Lookup!$BF$9:$BF$3000,MATCH($A1075,Lookup!$A$9:$A$3000,0)),0)</f>
        <v>0</v>
      </c>
      <c r="F1075" s="204">
        <f>IFERROR(INDEX(Lookup!$BE$9:$BE$3000,MATCH($A1075,Lookup!$A$9:$A$3000,0)),0)</f>
        <v>0</v>
      </c>
      <c r="G1075" s="205"/>
      <c r="H1075" s="205"/>
      <c r="I1075" s="204">
        <f>IFERROR(INDEX(Lookup!$BJ$9:$BJ$3000,MATCH($A1075,Lookup!$A$9:$A$3000,0)),0)</f>
        <v>0</v>
      </c>
      <c r="J1075" s="204">
        <f>IFERROR(INDEX(Lookup!$BI$9:$BI$3000,MATCH($A1075,Lookup!$A$9:$A$3000,0)),0)</f>
        <v>0</v>
      </c>
      <c r="K1075" s="204">
        <f>IFERROR(INDEX(Lookup!$BH$9:$BH$3000,MATCH($A1075,Lookup!$A$9:$A$3000,0)),0)</f>
        <v>0</v>
      </c>
      <c r="L1075" s="204">
        <f t="shared" si="45"/>
        <v>0</v>
      </c>
      <c r="O1075" s="182">
        <f t="shared" si="47"/>
        <v>0</v>
      </c>
    </row>
    <row r="1076" spans="1:15" hidden="1" x14ac:dyDescent="0.2">
      <c r="A1076" s="182">
        <f>'14'!A43</f>
        <v>0</v>
      </c>
      <c r="C1076" s="182" t="str">
        <f>IFERROR(LEFT(IFERROR(INDEX(Sheet5!$C$2:$C$1300,MATCH($A1076,Sheet5!$A$2:$A$1300,0)),"-"),FIND(",",IFERROR(INDEX(Sheet5!$C$2:$C$1300,MATCH($A1076,Sheet5!$A$2:$A$1300,0)),"-"),1)-1),IFERROR(INDEX(Sheet5!$C$2:$C$1300,MATCH($A1076,Sheet5!$A$2:$A$1300,0)),"-"))</f>
        <v>-</v>
      </c>
      <c r="D1076" s="204">
        <f>IFERROR(INDEX(Lookup!$BG$9:$BG$3000,MATCH($A1076,Lookup!$A$9:$A$3000,0)),0)</f>
        <v>0</v>
      </c>
      <c r="E1076" s="204">
        <f>IFERROR(INDEX(Lookup!$BF$9:$BF$3000,MATCH($A1076,Lookup!$A$9:$A$3000,0)),0)</f>
        <v>0</v>
      </c>
      <c r="F1076" s="204">
        <f>IFERROR(INDEX(Lookup!$BE$9:$BE$3000,MATCH($A1076,Lookup!$A$9:$A$3000,0)),0)</f>
        <v>0</v>
      </c>
      <c r="G1076" s="205"/>
      <c r="H1076" s="205"/>
      <c r="I1076" s="204">
        <f>IFERROR(INDEX(Lookup!$BJ$9:$BJ$3000,MATCH($A1076,Lookup!$A$9:$A$3000,0)),0)</f>
        <v>0</v>
      </c>
      <c r="J1076" s="204">
        <f>IFERROR(INDEX(Lookup!$BI$9:$BI$3000,MATCH($A1076,Lookup!$A$9:$A$3000,0)),0)</f>
        <v>0</v>
      </c>
      <c r="K1076" s="204">
        <f>IFERROR(INDEX(Lookup!$BH$9:$BH$3000,MATCH($A1076,Lookup!$A$9:$A$3000,0)),0)</f>
        <v>0</v>
      </c>
      <c r="L1076" s="204">
        <f t="shared" si="45"/>
        <v>0</v>
      </c>
      <c r="O1076" s="182">
        <f t="shared" si="47"/>
        <v>0</v>
      </c>
    </row>
    <row r="1077" spans="1:15" hidden="1" x14ac:dyDescent="0.2">
      <c r="A1077" s="182">
        <f>'14'!A44</f>
        <v>0</v>
      </c>
      <c r="C1077" s="182" t="str">
        <f>IFERROR(LEFT(IFERROR(INDEX(Sheet5!$C$2:$C$1300,MATCH($A1077,Sheet5!$A$2:$A$1300,0)),"-"),FIND(",",IFERROR(INDEX(Sheet5!$C$2:$C$1300,MATCH($A1077,Sheet5!$A$2:$A$1300,0)),"-"),1)-1),IFERROR(INDEX(Sheet5!$C$2:$C$1300,MATCH($A1077,Sheet5!$A$2:$A$1300,0)),"-"))</f>
        <v>-</v>
      </c>
      <c r="D1077" s="204">
        <f>IFERROR(INDEX(Lookup!$BG$9:$BG$3000,MATCH($A1077,Lookup!$A$9:$A$3000,0)),0)</f>
        <v>0</v>
      </c>
      <c r="E1077" s="204">
        <f>IFERROR(INDEX(Lookup!$BF$9:$BF$3000,MATCH($A1077,Lookup!$A$9:$A$3000,0)),0)</f>
        <v>0</v>
      </c>
      <c r="F1077" s="204">
        <f>IFERROR(INDEX(Lookup!$BE$9:$BE$3000,MATCH($A1077,Lookup!$A$9:$A$3000,0)),0)</f>
        <v>0</v>
      </c>
      <c r="G1077" s="205"/>
      <c r="H1077" s="205"/>
      <c r="I1077" s="204">
        <f>IFERROR(INDEX(Lookup!$BJ$9:$BJ$3000,MATCH($A1077,Lookup!$A$9:$A$3000,0)),0)</f>
        <v>0</v>
      </c>
      <c r="J1077" s="204">
        <f>IFERROR(INDEX(Lookup!$BI$9:$BI$3000,MATCH($A1077,Lookup!$A$9:$A$3000,0)),0)</f>
        <v>0</v>
      </c>
      <c r="K1077" s="204">
        <f>IFERROR(INDEX(Lookup!$BH$9:$BH$3000,MATCH($A1077,Lookup!$A$9:$A$3000,0)),0)</f>
        <v>0</v>
      </c>
      <c r="L1077" s="204">
        <f t="shared" si="45"/>
        <v>0</v>
      </c>
      <c r="O1077" s="182">
        <f t="shared" si="47"/>
        <v>0</v>
      </c>
    </row>
    <row r="1078" spans="1:15" hidden="1" x14ac:dyDescent="0.2">
      <c r="A1078" s="182">
        <f>'14'!A45</f>
        <v>0</v>
      </c>
      <c r="C1078" s="182" t="str">
        <f>IFERROR(LEFT(IFERROR(INDEX(Sheet5!$C$2:$C$1300,MATCH($A1078,Sheet5!$A$2:$A$1300,0)),"-"),FIND(",",IFERROR(INDEX(Sheet5!$C$2:$C$1300,MATCH($A1078,Sheet5!$A$2:$A$1300,0)),"-"),1)-1),IFERROR(INDEX(Sheet5!$C$2:$C$1300,MATCH($A1078,Sheet5!$A$2:$A$1300,0)),"-"))</f>
        <v>-</v>
      </c>
      <c r="D1078" s="204">
        <f>IFERROR(INDEX(Lookup!$BG$9:$BG$3000,MATCH($A1078,Lookup!$A$9:$A$3000,0)),0)</f>
        <v>0</v>
      </c>
      <c r="E1078" s="204">
        <f>IFERROR(INDEX(Lookup!$BF$9:$BF$3000,MATCH($A1078,Lookup!$A$9:$A$3000,0)),0)</f>
        <v>0</v>
      </c>
      <c r="F1078" s="204">
        <f>IFERROR(INDEX(Lookup!$BE$9:$BE$3000,MATCH($A1078,Lookup!$A$9:$A$3000,0)),0)</f>
        <v>0</v>
      </c>
      <c r="G1078" s="205"/>
      <c r="H1078" s="205"/>
      <c r="I1078" s="204">
        <f>IFERROR(INDEX(Lookup!$BJ$9:$BJ$3000,MATCH($A1078,Lookup!$A$9:$A$3000,0)),0)</f>
        <v>0</v>
      </c>
      <c r="J1078" s="204">
        <f>IFERROR(INDEX(Lookup!$BI$9:$BI$3000,MATCH($A1078,Lookup!$A$9:$A$3000,0)),0)</f>
        <v>0</v>
      </c>
      <c r="K1078" s="204">
        <f>IFERROR(INDEX(Lookup!$BH$9:$BH$3000,MATCH($A1078,Lookup!$A$9:$A$3000,0)),0)</f>
        <v>0</v>
      </c>
      <c r="L1078" s="204">
        <f t="shared" si="45"/>
        <v>0</v>
      </c>
      <c r="O1078" s="182">
        <f t="shared" si="47"/>
        <v>0</v>
      </c>
    </row>
    <row r="1079" spans="1:15" hidden="1" x14ac:dyDescent="0.2">
      <c r="A1079" s="182">
        <f>'14'!A46</f>
        <v>0</v>
      </c>
      <c r="C1079" s="182" t="str">
        <f>IFERROR(LEFT(IFERROR(INDEX(Sheet5!$C$2:$C$1300,MATCH($A1079,Sheet5!$A$2:$A$1300,0)),"-"),FIND(",",IFERROR(INDEX(Sheet5!$C$2:$C$1300,MATCH($A1079,Sheet5!$A$2:$A$1300,0)),"-"),1)-1),IFERROR(INDEX(Sheet5!$C$2:$C$1300,MATCH($A1079,Sheet5!$A$2:$A$1300,0)),"-"))</f>
        <v>-</v>
      </c>
      <c r="D1079" s="204">
        <f>IFERROR(INDEX(Lookup!$BG$9:$BG$3000,MATCH($A1079,Lookup!$A$9:$A$3000,0)),0)</f>
        <v>0</v>
      </c>
      <c r="E1079" s="204">
        <f>IFERROR(INDEX(Lookup!$BF$9:$BF$3000,MATCH($A1079,Lookup!$A$9:$A$3000,0)),0)</f>
        <v>0</v>
      </c>
      <c r="F1079" s="204">
        <f>IFERROR(INDEX(Lookup!$BE$9:$BE$3000,MATCH($A1079,Lookup!$A$9:$A$3000,0)),0)</f>
        <v>0</v>
      </c>
      <c r="G1079" s="205"/>
      <c r="H1079" s="205"/>
      <c r="I1079" s="204">
        <f>IFERROR(INDEX(Lookup!$BJ$9:$BJ$3000,MATCH($A1079,Lookup!$A$9:$A$3000,0)),0)</f>
        <v>0</v>
      </c>
      <c r="J1079" s="204">
        <f>IFERROR(INDEX(Lookup!$BI$9:$BI$3000,MATCH($A1079,Lookup!$A$9:$A$3000,0)),0)</f>
        <v>0</v>
      </c>
      <c r="K1079" s="204">
        <f>IFERROR(INDEX(Lookup!$BH$9:$BH$3000,MATCH($A1079,Lookup!$A$9:$A$3000,0)),0)</f>
        <v>0</v>
      </c>
      <c r="L1079" s="204">
        <f t="shared" si="45"/>
        <v>0</v>
      </c>
      <c r="O1079" s="182">
        <f t="shared" si="47"/>
        <v>0</v>
      </c>
    </row>
    <row r="1080" spans="1:15" hidden="1" x14ac:dyDescent="0.2">
      <c r="A1080" s="182">
        <f>'14'!A47</f>
        <v>0</v>
      </c>
      <c r="C1080" s="182" t="str">
        <f>IFERROR(LEFT(IFERROR(INDEX(Sheet5!$C$2:$C$1300,MATCH($A1080,Sheet5!$A$2:$A$1300,0)),"-"),FIND(",",IFERROR(INDEX(Sheet5!$C$2:$C$1300,MATCH($A1080,Sheet5!$A$2:$A$1300,0)),"-"),1)-1),IFERROR(INDEX(Sheet5!$C$2:$C$1300,MATCH($A1080,Sheet5!$A$2:$A$1300,0)),"-"))</f>
        <v>-</v>
      </c>
      <c r="D1080" s="204">
        <f>IFERROR(INDEX(Lookup!$BG$9:$BG$3000,MATCH($A1080,Lookup!$A$9:$A$3000,0)),0)</f>
        <v>0</v>
      </c>
      <c r="E1080" s="204">
        <f>IFERROR(INDEX(Lookup!$BF$9:$BF$3000,MATCH($A1080,Lookup!$A$9:$A$3000,0)),0)</f>
        <v>0</v>
      </c>
      <c r="F1080" s="204">
        <f>IFERROR(INDEX(Lookup!$BE$9:$BE$3000,MATCH($A1080,Lookup!$A$9:$A$3000,0)),0)</f>
        <v>0</v>
      </c>
      <c r="G1080" s="205"/>
      <c r="H1080" s="205"/>
      <c r="I1080" s="204">
        <f>IFERROR(INDEX(Lookup!$BJ$9:$BJ$3000,MATCH($A1080,Lookup!$A$9:$A$3000,0)),0)</f>
        <v>0</v>
      </c>
      <c r="J1080" s="204">
        <f>IFERROR(INDEX(Lookup!$BI$9:$BI$3000,MATCH($A1080,Lookup!$A$9:$A$3000,0)),0)</f>
        <v>0</v>
      </c>
      <c r="K1080" s="204">
        <f>IFERROR(INDEX(Lookup!$BH$9:$BH$3000,MATCH($A1080,Lookup!$A$9:$A$3000,0)),0)</f>
        <v>0</v>
      </c>
      <c r="L1080" s="204">
        <f t="shared" si="45"/>
        <v>0</v>
      </c>
      <c r="O1080" s="182">
        <f t="shared" si="47"/>
        <v>0</v>
      </c>
    </row>
    <row r="1081" spans="1:15" hidden="1" x14ac:dyDescent="0.2">
      <c r="A1081" s="182">
        <f>'14'!A48</f>
        <v>0</v>
      </c>
      <c r="C1081" s="182" t="str">
        <f>IFERROR(LEFT(IFERROR(INDEX(Sheet5!$C$2:$C$1300,MATCH($A1081,Sheet5!$A$2:$A$1300,0)),"-"),FIND(",",IFERROR(INDEX(Sheet5!$C$2:$C$1300,MATCH($A1081,Sheet5!$A$2:$A$1300,0)),"-"),1)-1),IFERROR(INDEX(Sheet5!$C$2:$C$1300,MATCH($A1081,Sheet5!$A$2:$A$1300,0)),"-"))</f>
        <v>-</v>
      </c>
      <c r="D1081" s="204">
        <f>IFERROR(INDEX(Lookup!$BG$9:$BG$3000,MATCH($A1081,Lookup!$A$9:$A$3000,0)),0)</f>
        <v>0</v>
      </c>
      <c r="E1081" s="204">
        <f>IFERROR(INDEX(Lookup!$BF$9:$BF$3000,MATCH($A1081,Lookup!$A$9:$A$3000,0)),0)</f>
        <v>0</v>
      </c>
      <c r="F1081" s="204">
        <f>IFERROR(INDEX(Lookup!$BE$9:$BE$3000,MATCH($A1081,Lookup!$A$9:$A$3000,0)),0)</f>
        <v>0</v>
      </c>
      <c r="G1081" s="205"/>
      <c r="H1081" s="205"/>
      <c r="I1081" s="204">
        <f>IFERROR(INDEX(Lookup!$BJ$9:$BJ$3000,MATCH($A1081,Lookup!$A$9:$A$3000,0)),0)</f>
        <v>0</v>
      </c>
      <c r="J1081" s="204">
        <f>IFERROR(INDEX(Lookup!$BI$9:$BI$3000,MATCH($A1081,Lookup!$A$9:$A$3000,0)),0)</f>
        <v>0</v>
      </c>
      <c r="K1081" s="204">
        <f>IFERROR(INDEX(Lookup!$BH$9:$BH$3000,MATCH($A1081,Lookup!$A$9:$A$3000,0)),0)</f>
        <v>0</v>
      </c>
      <c r="L1081" s="204">
        <f t="shared" si="45"/>
        <v>0</v>
      </c>
      <c r="O1081" s="182">
        <f t="shared" si="47"/>
        <v>0</v>
      </c>
    </row>
    <row r="1082" spans="1:15" hidden="1" x14ac:dyDescent="0.2">
      <c r="A1082" s="182">
        <f>'14'!A49</f>
        <v>0</v>
      </c>
      <c r="C1082" s="182" t="str">
        <f>IFERROR(LEFT(IFERROR(INDEX(Sheet5!$C$2:$C$1300,MATCH($A1082,Sheet5!$A$2:$A$1300,0)),"-"),FIND(",",IFERROR(INDEX(Sheet5!$C$2:$C$1300,MATCH($A1082,Sheet5!$A$2:$A$1300,0)),"-"),1)-1),IFERROR(INDEX(Sheet5!$C$2:$C$1300,MATCH($A1082,Sheet5!$A$2:$A$1300,0)),"-"))</f>
        <v>-</v>
      </c>
      <c r="D1082" s="204">
        <f>IFERROR(INDEX(Lookup!$BG$9:$BG$3000,MATCH($A1082,Lookup!$A$9:$A$3000,0)),0)</f>
        <v>0</v>
      </c>
      <c r="E1082" s="204">
        <f>IFERROR(INDEX(Lookup!$BF$9:$BF$3000,MATCH($A1082,Lookup!$A$9:$A$3000,0)),0)</f>
        <v>0</v>
      </c>
      <c r="F1082" s="204">
        <f>IFERROR(INDEX(Lookup!$BE$9:$BE$3000,MATCH($A1082,Lookup!$A$9:$A$3000,0)),0)</f>
        <v>0</v>
      </c>
      <c r="G1082" s="205"/>
      <c r="H1082" s="205"/>
      <c r="I1082" s="204">
        <f>IFERROR(INDEX(Lookup!$BJ$9:$BJ$3000,MATCH($A1082,Lookup!$A$9:$A$3000,0)),0)</f>
        <v>0</v>
      </c>
      <c r="J1082" s="204">
        <f>IFERROR(INDEX(Lookup!$BI$9:$BI$3000,MATCH($A1082,Lookup!$A$9:$A$3000,0)),0)</f>
        <v>0</v>
      </c>
      <c r="K1082" s="204">
        <f>IFERROR(INDEX(Lookup!$BH$9:$BH$3000,MATCH($A1082,Lookup!$A$9:$A$3000,0)),0)</f>
        <v>0</v>
      </c>
      <c r="L1082" s="204">
        <f t="shared" si="45"/>
        <v>0</v>
      </c>
      <c r="O1082" s="182">
        <f t="shared" si="47"/>
        <v>0</v>
      </c>
    </row>
    <row r="1083" spans="1:15" hidden="1" x14ac:dyDescent="0.2">
      <c r="A1083" s="182">
        <f>'14'!A50</f>
        <v>0</v>
      </c>
      <c r="C1083" s="182" t="str">
        <f>IFERROR(LEFT(IFERROR(INDEX(Sheet5!$C$2:$C$1300,MATCH($A1083,Sheet5!$A$2:$A$1300,0)),"-"),FIND(",",IFERROR(INDEX(Sheet5!$C$2:$C$1300,MATCH($A1083,Sheet5!$A$2:$A$1300,0)),"-"),1)-1),IFERROR(INDEX(Sheet5!$C$2:$C$1300,MATCH($A1083,Sheet5!$A$2:$A$1300,0)),"-"))</f>
        <v>-</v>
      </c>
      <c r="D1083" s="204">
        <f>IFERROR(INDEX(Lookup!$BG$9:$BG$3000,MATCH($A1083,Lookup!$A$9:$A$3000,0)),0)</f>
        <v>0</v>
      </c>
      <c r="E1083" s="204">
        <f>IFERROR(INDEX(Lookup!$BF$9:$BF$3000,MATCH($A1083,Lookup!$A$9:$A$3000,0)),0)</f>
        <v>0</v>
      </c>
      <c r="F1083" s="204">
        <f>IFERROR(INDEX(Lookup!$BE$9:$BE$3000,MATCH($A1083,Lookup!$A$9:$A$3000,0)),0)</f>
        <v>0</v>
      </c>
      <c r="G1083" s="205"/>
      <c r="H1083" s="205"/>
      <c r="I1083" s="204">
        <f>IFERROR(INDEX(Lookup!$BJ$9:$BJ$3000,MATCH($A1083,Lookup!$A$9:$A$3000,0)),0)</f>
        <v>0</v>
      </c>
      <c r="J1083" s="204">
        <f>IFERROR(INDEX(Lookup!$BI$9:$BI$3000,MATCH($A1083,Lookup!$A$9:$A$3000,0)),0)</f>
        <v>0</v>
      </c>
      <c r="K1083" s="204">
        <f>IFERROR(INDEX(Lookup!$BH$9:$BH$3000,MATCH($A1083,Lookup!$A$9:$A$3000,0)),0)</f>
        <v>0</v>
      </c>
      <c r="L1083" s="204">
        <f t="shared" si="45"/>
        <v>0</v>
      </c>
      <c r="O1083" s="182">
        <f t="shared" si="47"/>
        <v>0</v>
      </c>
    </row>
    <row r="1084" spans="1:15" hidden="1" x14ac:dyDescent="0.2">
      <c r="A1084" s="182">
        <f>'14'!A51</f>
        <v>0</v>
      </c>
      <c r="C1084" s="182" t="str">
        <f>IFERROR(LEFT(IFERROR(INDEX(Sheet5!$C$2:$C$1300,MATCH($A1084,Sheet5!$A$2:$A$1300,0)),"-"),FIND(",",IFERROR(INDEX(Sheet5!$C$2:$C$1300,MATCH($A1084,Sheet5!$A$2:$A$1300,0)),"-"),1)-1),IFERROR(INDEX(Sheet5!$C$2:$C$1300,MATCH($A1084,Sheet5!$A$2:$A$1300,0)),"-"))</f>
        <v>-</v>
      </c>
      <c r="D1084" s="204">
        <f>IFERROR(INDEX(Lookup!$BG$9:$BG$3000,MATCH($A1084,Lookup!$A$9:$A$3000,0)),0)</f>
        <v>0</v>
      </c>
      <c r="E1084" s="204">
        <f>IFERROR(INDEX(Lookup!$BF$9:$BF$3000,MATCH($A1084,Lookup!$A$9:$A$3000,0)),0)</f>
        <v>0</v>
      </c>
      <c r="F1084" s="204">
        <f>IFERROR(INDEX(Lookup!$BE$9:$BE$3000,MATCH($A1084,Lookup!$A$9:$A$3000,0)),0)</f>
        <v>0</v>
      </c>
      <c r="G1084" s="205"/>
      <c r="H1084" s="205"/>
      <c r="I1084" s="204">
        <f>IFERROR(INDEX(Lookup!$BJ$9:$BJ$3000,MATCH($A1084,Lookup!$A$9:$A$3000,0)),0)</f>
        <v>0</v>
      </c>
      <c r="J1084" s="204">
        <f>IFERROR(INDEX(Lookup!$BI$9:$BI$3000,MATCH($A1084,Lookup!$A$9:$A$3000,0)),0)</f>
        <v>0</v>
      </c>
      <c r="K1084" s="204">
        <f>IFERROR(INDEX(Lookup!$BH$9:$BH$3000,MATCH($A1084,Lookup!$A$9:$A$3000,0)),0)</f>
        <v>0</v>
      </c>
      <c r="L1084" s="204">
        <f t="shared" si="45"/>
        <v>0</v>
      </c>
      <c r="O1084" s="182">
        <f t="shared" si="47"/>
        <v>0</v>
      </c>
    </row>
    <row r="1085" spans="1:15" hidden="1" x14ac:dyDescent="0.2">
      <c r="A1085" s="182">
        <f>'14'!A52</f>
        <v>0</v>
      </c>
      <c r="C1085" s="182" t="str">
        <f>IFERROR(LEFT(IFERROR(INDEX(Sheet5!$C$2:$C$1300,MATCH($A1085,Sheet5!$A$2:$A$1300,0)),"-"),FIND(",",IFERROR(INDEX(Sheet5!$C$2:$C$1300,MATCH($A1085,Sheet5!$A$2:$A$1300,0)),"-"),1)-1),IFERROR(INDEX(Sheet5!$C$2:$C$1300,MATCH($A1085,Sheet5!$A$2:$A$1300,0)),"-"))</f>
        <v>-</v>
      </c>
      <c r="D1085" s="204">
        <f>IFERROR(INDEX(Lookup!$BG$9:$BG$3000,MATCH($A1085,Lookup!$A$9:$A$3000,0)),0)</f>
        <v>0</v>
      </c>
      <c r="E1085" s="204">
        <f>IFERROR(INDEX(Lookup!$BF$9:$BF$3000,MATCH($A1085,Lookup!$A$9:$A$3000,0)),0)</f>
        <v>0</v>
      </c>
      <c r="F1085" s="204">
        <f>IFERROR(INDEX(Lookup!$BE$9:$BE$3000,MATCH($A1085,Lookup!$A$9:$A$3000,0)),0)</f>
        <v>0</v>
      </c>
      <c r="G1085" s="205"/>
      <c r="H1085" s="205"/>
      <c r="I1085" s="204">
        <f>IFERROR(INDEX(Lookup!$BJ$9:$BJ$3000,MATCH($A1085,Lookup!$A$9:$A$3000,0)),0)</f>
        <v>0</v>
      </c>
      <c r="J1085" s="204">
        <f>IFERROR(INDEX(Lookup!$BI$9:$BI$3000,MATCH($A1085,Lookup!$A$9:$A$3000,0)),0)</f>
        <v>0</v>
      </c>
      <c r="K1085" s="204">
        <f>IFERROR(INDEX(Lookup!$BH$9:$BH$3000,MATCH($A1085,Lookup!$A$9:$A$3000,0)),0)</f>
        <v>0</v>
      </c>
      <c r="L1085" s="204">
        <f t="shared" si="45"/>
        <v>0</v>
      </c>
      <c r="O1085" s="182">
        <f t="shared" si="47"/>
        <v>0</v>
      </c>
    </row>
    <row r="1086" spans="1:15" hidden="1" x14ac:dyDescent="0.2">
      <c r="A1086" s="182">
        <f>'14'!A53</f>
        <v>0</v>
      </c>
      <c r="C1086" s="182" t="str">
        <f>IFERROR(LEFT(IFERROR(INDEX(Sheet5!$C$2:$C$1300,MATCH($A1086,Sheet5!$A$2:$A$1300,0)),"-"),FIND(",",IFERROR(INDEX(Sheet5!$C$2:$C$1300,MATCH($A1086,Sheet5!$A$2:$A$1300,0)),"-"),1)-1),IFERROR(INDEX(Sheet5!$C$2:$C$1300,MATCH($A1086,Sheet5!$A$2:$A$1300,0)),"-"))</f>
        <v>-</v>
      </c>
      <c r="D1086" s="204">
        <f>IFERROR(INDEX(Lookup!$BG$9:$BG$3000,MATCH($A1086,Lookup!$A$9:$A$3000,0)),0)</f>
        <v>0</v>
      </c>
      <c r="E1086" s="204">
        <f>IFERROR(INDEX(Lookup!$BF$9:$BF$3000,MATCH($A1086,Lookup!$A$9:$A$3000,0)),0)</f>
        <v>0</v>
      </c>
      <c r="F1086" s="204">
        <f>IFERROR(INDEX(Lookup!$BE$9:$BE$3000,MATCH($A1086,Lookup!$A$9:$A$3000,0)),0)</f>
        <v>0</v>
      </c>
      <c r="G1086" s="205"/>
      <c r="H1086" s="205"/>
      <c r="I1086" s="204">
        <f>IFERROR(INDEX(Lookup!$BJ$9:$BJ$3000,MATCH($A1086,Lookup!$A$9:$A$3000,0)),0)</f>
        <v>0</v>
      </c>
      <c r="J1086" s="204">
        <f>IFERROR(INDEX(Lookup!$BI$9:$BI$3000,MATCH($A1086,Lookup!$A$9:$A$3000,0)),0)</f>
        <v>0</v>
      </c>
      <c r="K1086" s="204">
        <f>IFERROR(INDEX(Lookup!$BH$9:$BH$3000,MATCH($A1086,Lookup!$A$9:$A$3000,0)),0)</f>
        <v>0</v>
      </c>
      <c r="L1086" s="204">
        <f t="shared" si="45"/>
        <v>0</v>
      </c>
      <c r="O1086" s="182">
        <f t="shared" si="47"/>
        <v>0</v>
      </c>
    </row>
    <row r="1087" spans="1:15" hidden="1" x14ac:dyDescent="0.2">
      <c r="A1087" s="182">
        <f>'14'!A54</f>
        <v>0</v>
      </c>
      <c r="C1087" s="182" t="str">
        <f>IFERROR(LEFT(IFERROR(INDEX(Sheet5!$C$2:$C$1300,MATCH($A1087,Sheet5!$A$2:$A$1300,0)),"-"),FIND(",",IFERROR(INDEX(Sheet5!$C$2:$C$1300,MATCH($A1087,Sheet5!$A$2:$A$1300,0)),"-"),1)-1),IFERROR(INDEX(Sheet5!$C$2:$C$1300,MATCH($A1087,Sheet5!$A$2:$A$1300,0)),"-"))</f>
        <v>-</v>
      </c>
      <c r="D1087" s="204">
        <f>IFERROR(INDEX(Lookup!$BG$9:$BG$3000,MATCH($A1087,Lookup!$A$9:$A$3000,0)),0)</f>
        <v>0</v>
      </c>
      <c r="E1087" s="204">
        <f>IFERROR(INDEX(Lookup!$BF$9:$BF$3000,MATCH($A1087,Lookup!$A$9:$A$3000,0)),0)</f>
        <v>0</v>
      </c>
      <c r="F1087" s="204">
        <f>IFERROR(INDEX(Lookup!$BE$9:$BE$3000,MATCH($A1087,Lookup!$A$9:$A$3000,0)),0)</f>
        <v>0</v>
      </c>
      <c r="G1087" s="205"/>
      <c r="H1087" s="205"/>
      <c r="I1087" s="204">
        <f>IFERROR(INDEX(Lookup!$BJ$9:$BJ$3000,MATCH($A1087,Lookup!$A$9:$A$3000,0)),0)</f>
        <v>0</v>
      </c>
      <c r="J1087" s="204">
        <f>IFERROR(INDEX(Lookup!$BI$9:$BI$3000,MATCH($A1087,Lookup!$A$9:$A$3000,0)),0)</f>
        <v>0</v>
      </c>
      <c r="K1087" s="204">
        <f>IFERROR(INDEX(Lookup!$BH$9:$BH$3000,MATCH($A1087,Lookup!$A$9:$A$3000,0)),0)</f>
        <v>0</v>
      </c>
      <c r="L1087" s="204">
        <f t="shared" si="45"/>
        <v>0</v>
      </c>
      <c r="O1087" s="182">
        <f t="shared" si="47"/>
        <v>0</v>
      </c>
    </row>
    <row r="1088" spans="1:15" hidden="1" x14ac:dyDescent="0.2">
      <c r="A1088" s="182">
        <f>'14'!A55</f>
        <v>0</v>
      </c>
      <c r="C1088" s="182" t="str">
        <f>IFERROR(LEFT(IFERROR(INDEX(Sheet5!$C$2:$C$1300,MATCH($A1088,Sheet5!$A$2:$A$1300,0)),"-"),FIND(",",IFERROR(INDEX(Sheet5!$C$2:$C$1300,MATCH($A1088,Sheet5!$A$2:$A$1300,0)),"-"),1)-1),IFERROR(INDEX(Sheet5!$C$2:$C$1300,MATCH($A1088,Sheet5!$A$2:$A$1300,0)),"-"))</f>
        <v>-</v>
      </c>
      <c r="D1088" s="204">
        <f>IFERROR(INDEX(Lookup!$BG$9:$BG$3000,MATCH($A1088,Lookup!$A$9:$A$3000,0)),0)</f>
        <v>0</v>
      </c>
      <c r="E1088" s="204">
        <f>IFERROR(INDEX(Lookup!$BF$9:$BF$3000,MATCH($A1088,Lookup!$A$9:$A$3000,0)),0)</f>
        <v>0</v>
      </c>
      <c r="F1088" s="204">
        <f>IFERROR(INDEX(Lookup!$BE$9:$BE$3000,MATCH($A1088,Lookup!$A$9:$A$3000,0)),0)</f>
        <v>0</v>
      </c>
      <c r="G1088" s="205"/>
      <c r="H1088" s="205"/>
      <c r="I1088" s="204">
        <f>IFERROR(INDEX(Lookup!$BJ$9:$BJ$3000,MATCH($A1088,Lookup!$A$9:$A$3000,0)),0)</f>
        <v>0</v>
      </c>
      <c r="J1088" s="204">
        <f>IFERROR(INDEX(Lookup!$BI$9:$BI$3000,MATCH($A1088,Lookup!$A$9:$A$3000,0)),0)</f>
        <v>0</v>
      </c>
      <c r="K1088" s="204">
        <f>IFERROR(INDEX(Lookup!$BH$9:$BH$3000,MATCH($A1088,Lookup!$A$9:$A$3000,0)),0)</f>
        <v>0</v>
      </c>
      <c r="L1088" s="204">
        <f t="shared" si="45"/>
        <v>0</v>
      </c>
      <c r="O1088" s="182">
        <f t="shared" si="47"/>
        <v>0</v>
      </c>
    </row>
    <row r="1089" spans="1:15" hidden="1" x14ac:dyDescent="0.2">
      <c r="A1089" s="182">
        <f>'14'!A56</f>
        <v>0</v>
      </c>
      <c r="C1089" s="182" t="str">
        <f>IFERROR(LEFT(IFERROR(INDEX(Sheet5!$C$2:$C$1300,MATCH($A1089,Sheet5!$A$2:$A$1300,0)),"-"),FIND(",",IFERROR(INDEX(Sheet5!$C$2:$C$1300,MATCH($A1089,Sheet5!$A$2:$A$1300,0)),"-"),1)-1),IFERROR(INDEX(Sheet5!$C$2:$C$1300,MATCH($A1089,Sheet5!$A$2:$A$1300,0)),"-"))</f>
        <v>-</v>
      </c>
      <c r="D1089" s="204">
        <f>IFERROR(INDEX(Lookup!$BG$9:$BG$3000,MATCH($A1089,Lookup!$A$9:$A$3000,0)),0)</f>
        <v>0</v>
      </c>
      <c r="E1089" s="204">
        <f>IFERROR(INDEX(Lookup!$BF$9:$BF$3000,MATCH($A1089,Lookup!$A$9:$A$3000,0)),0)</f>
        <v>0</v>
      </c>
      <c r="F1089" s="204">
        <f>IFERROR(INDEX(Lookup!$BE$9:$BE$3000,MATCH($A1089,Lookup!$A$9:$A$3000,0)),0)</f>
        <v>0</v>
      </c>
      <c r="G1089" s="205"/>
      <c r="H1089" s="205"/>
      <c r="I1089" s="204">
        <f>IFERROR(INDEX(Lookup!$BJ$9:$BJ$3000,MATCH($A1089,Lookup!$A$9:$A$3000,0)),0)</f>
        <v>0</v>
      </c>
      <c r="J1089" s="204">
        <f>IFERROR(INDEX(Lookup!$BI$9:$BI$3000,MATCH($A1089,Lookup!$A$9:$A$3000,0)),0)</f>
        <v>0</v>
      </c>
      <c r="K1089" s="204">
        <f>IFERROR(INDEX(Lookup!$BH$9:$BH$3000,MATCH($A1089,Lookup!$A$9:$A$3000,0)),0)</f>
        <v>0</v>
      </c>
      <c r="L1089" s="204">
        <f t="shared" si="45"/>
        <v>0</v>
      </c>
      <c r="O1089" s="182">
        <f t="shared" si="47"/>
        <v>0</v>
      </c>
    </row>
    <row r="1090" spans="1:15" hidden="1" x14ac:dyDescent="0.2">
      <c r="A1090" s="182">
        <f>'14'!A57</f>
        <v>0</v>
      </c>
      <c r="C1090" s="182" t="str">
        <f>IFERROR(LEFT(IFERROR(INDEX(Sheet5!$C$2:$C$1300,MATCH($A1090,Sheet5!$A$2:$A$1300,0)),"-"),FIND(",",IFERROR(INDEX(Sheet5!$C$2:$C$1300,MATCH($A1090,Sheet5!$A$2:$A$1300,0)),"-"),1)-1),IFERROR(INDEX(Sheet5!$C$2:$C$1300,MATCH($A1090,Sheet5!$A$2:$A$1300,0)),"-"))</f>
        <v>-</v>
      </c>
      <c r="D1090" s="204">
        <f>IFERROR(INDEX(Lookup!$BG$9:$BG$3000,MATCH($A1090,Lookup!$A$9:$A$3000,0)),0)</f>
        <v>0</v>
      </c>
      <c r="E1090" s="204">
        <f>IFERROR(INDEX(Lookup!$BF$9:$BF$3000,MATCH($A1090,Lookup!$A$9:$A$3000,0)),0)</f>
        <v>0</v>
      </c>
      <c r="F1090" s="204">
        <f>IFERROR(INDEX(Lookup!$BE$9:$BE$3000,MATCH($A1090,Lookup!$A$9:$A$3000,0)),0)</f>
        <v>0</v>
      </c>
      <c r="G1090" s="205"/>
      <c r="H1090" s="205"/>
      <c r="I1090" s="204">
        <f>IFERROR(INDEX(Lookup!$BJ$9:$BJ$3000,MATCH($A1090,Lookup!$A$9:$A$3000,0)),0)</f>
        <v>0</v>
      </c>
      <c r="J1090" s="204">
        <f>IFERROR(INDEX(Lookup!$BI$9:$BI$3000,MATCH($A1090,Lookup!$A$9:$A$3000,0)),0)</f>
        <v>0</v>
      </c>
      <c r="K1090" s="204">
        <f>IFERROR(INDEX(Lookup!$BH$9:$BH$3000,MATCH($A1090,Lookup!$A$9:$A$3000,0)),0)</f>
        <v>0</v>
      </c>
      <c r="L1090" s="204">
        <f t="shared" si="45"/>
        <v>0</v>
      </c>
      <c r="O1090" s="182">
        <f t="shared" si="47"/>
        <v>0</v>
      </c>
    </row>
    <row r="1091" spans="1:15" hidden="1" x14ac:dyDescent="0.2">
      <c r="A1091" s="182">
        <f>'14'!A58</f>
        <v>0</v>
      </c>
      <c r="C1091" s="182" t="str">
        <f>IFERROR(LEFT(IFERROR(INDEX(Sheet5!$C$2:$C$1300,MATCH($A1091,Sheet5!$A$2:$A$1300,0)),"-"),FIND(",",IFERROR(INDEX(Sheet5!$C$2:$C$1300,MATCH($A1091,Sheet5!$A$2:$A$1300,0)),"-"),1)-1),IFERROR(INDEX(Sheet5!$C$2:$C$1300,MATCH($A1091,Sheet5!$A$2:$A$1300,0)),"-"))</f>
        <v>-</v>
      </c>
      <c r="D1091" s="204">
        <f>IFERROR(INDEX(Lookup!$BG$9:$BG$3000,MATCH($A1091,Lookup!$A$9:$A$3000,0)),0)</f>
        <v>0</v>
      </c>
      <c r="E1091" s="204">
        <f>IFERROR(INDEX(Lookup!$BF$9:$BF$3000,MATCH($A1091,Lookup!$A$9:$A$3000,0)),0)</f>
        <v>0</v>
      </c>
      <c r="F1091" s="204">
        <f>IFERROR(INDEX(Lookup!$BE$9:$BE$3000,MATCH($A1091,Lookup!$A$9:$A$3000,0)),0)</f>
        <v>0</v>
      </c>
      <c r="G1091" s="205"/>
      <c r="H1091" s="205"/>
      <c r="I1091" s="204">
        <f>IFERROR(INDEX(Lookup!$BJ$9:$BJ$3000,MATCH($A1091,Lookup!$A$9:$A$3000,0)),0)</f>
        <v>0</v>
      </c>
      <c r="J1091" s="204">
        <f>IFERROR(INDEX(Lookup!$BI$9:$BI$3000,MATCH($A1091,Lookup!$A$9:$A$3000,0)),0)</f>
        <v>0</v>
      </c>
      <c r="K1091" s="204">
        <f>IFERROR(INDEX(Lookup!$BH$9:$BH$3000,MATCH($A1091,Lookup!$A$9:$A$3000,0)),0)</f>
        <v>0</v>
      </c>
      <c r="L1091" s="204">
        <f t="shared" si="45"/>
        <v>0</v>
      </c>
      <c r="O1091" s="182">
        <f t="shared" si="47"/>
        <v>0</v>
      </c>
    </row>
    <row r="1092" spans="1:15" hidden="1" x14ac:dyDescent="0.2">
      <c r="A1092" s="182">
        <f>'14'!A59</f>
        <v>0</v>
      </c>
      <c r="C1092" s="182" t="str">
        <f>IFERROR(LEFT(IFERROR(INDEX(Sheet5!$C$2:$C$1300,MATCH($A1092,Sheet5!$A$2:$A$1300,0)),"-"),FIND(",",IFERROR(INDEX(Sheet5!$C$2:$C$1300,MATCH($A1092,Sheet5!$A$2:$A$1300,0)),"-"),1)-1),IFERROR(INDEX(Sheet5!$C$2:$C$1300,MATCH($A1092,Sheet5!$A$2:$A$1300,0)),"-"))</f>
        <v>-</v>
      </c>
      <c r="D1092" s="204">
        <f>IFERROR(INDEX(Lookup!$BG$9:$BG$3000,MATCH($A1092,Lookup!$A$9:$A$3000,0)),0)</f>
        <v>0</v>
      </c>
      <c r="E1092" s="204">
        <f>IFERROR(INDEX(Lookup!$BF$9:$BF$3000,MATCH($A1092,Lookup!$A$9:$A$3000,0)),0)</f>
        <v>0</v>
      </c>
      <c r="F1092" s="204">
        <f>IFERROR(INDEX(Lookup!$BE$9:$BE$3000,MATCH($A1092,Lookup!$A$9:$A$3000,0)),0)</f>
        <v>0</v>
      </c>
      <c r="G1092" s="205"/>
      <c r="H1092" s="205"/>
      <c r="I1092" s="204">
        <f>IFERROR(INDEX(Lookup!$BJ$9:$BJ$3000,MATCH($A1092,Lookup!$A$9:$A$3000,0)),0)</f>
        <v>0</v>
      </c>
      <c r="J1092" s="204">
        <f>IFERROR(INDEX(Lookup!$BI$9:$BI$3000,MATCH($A1092,Lookup!$A$9:$A$3000,0)),0)</f>
        <v>0</v>
      </c>
      <c r="K1092" s="204">
        <f>IFERROR(INDEX(Lookup!$BH$9:$BH$3000,MATCH($A1092,Lookup!$A$9:$A$3000,0)),0)</f>
        <v>0</v>
      </c>
      <c r="L1092" s="204">
        <f t="shared" si="45"/>
        <v>0</v>
      </c>
      <c r="O1092" s="182">
        <f t="shared" si="47"/>
        <v>0</v>
      </c>
    </row>
    <row r="1093" spans="1:15" hidden="1" x14ac:dyDescent="0.2">
      <c r="A1093" s="182">
        <f>'14'!A60</f>
        <v>0</v>
      </c>
      <c r="C1093" s="182" t="str">
        <f>IFERROR(LEFT(IFERROR(INDEX(Sheet5!$C$2:$C$1300,MATCH($A1093,Sheet5!$A$2:$A$1300,0)),"-"),FIND(",",IFERROR(INDEX(Sheet5!$C$2:$C$1300,MATCH($A1093,Sheet5!$A$2:$A$1300,0)),"-"),1)-1),IFERROR(INDEX(Sheet5!$C$2:$C$1300,MATCH($A1093,Sheet5!$A$2:$A$1300,0)),"-"))</f>
        <v>-</v>
      </c>
      <c r="D1093" s="204">
        <f>IFERROR(INDEX(Lookup!$BG$9:$BG$3000,MATCH($A1093,Lookup!$A$9:$A$3000,0)),0)</f>
        <v>0</v>
      </c>
      <c r="E1093" s="204">
        <f>IFERROR(INDEX(Lookup!$BF$9:$BF$3000,MATCH($A1093,Lookup!$A$9:$A$3000,0)),0)</f>
        <v>0</v>
      </c>
      <c r="F1093" s="204">
        <f>IFERROR(INDEX(Lookup!$BE$9:$BE$3000,MATCH($A1093,Lookup!$A$9:$A$3000,0)),0)</f>
        <v>0</v>
      </c>
      <c r="G1093" s="205"/>
      <c r="H1093" s="205"/>
      <c r="I1093" s="204">
        <f>IFERROR(INDEX(Lookup!$BJ$9:$BJ$3000,MATCH($A1093,Lookup!$A$9:$A$3000,0)),0)</f>
        <v>0</v>
      </c>
      <c r="J1093" s="204">
        <f>IFERROR(INDEX(Lookup!$BI$9:$BI$3000,MATCH($A1093,Lookup!$A$9:$A$3000,0)),0)</f>
        <v>0</v>
      </c>
      <c r="K1093" s="204">
        <f>IFERROR(INDEX(Lookup!$BH$9:$BH$3000,MATCH($A1093,Lookup!$A$9:$A$3000,0)),0)</f>
        <v>0</v>
      </c>
      <c r="L1093" s="204">
        <f t="shared" si="45"/>
        <v>0</v>
      </c>
      <c r="O1093" s="182">
        <f t="shared" si="47"/>
        <v>0</v>
      </c>
    </row>
    <row r="1094" spans="1:15" hidden="1" x14ac:dyDescent="0.2">
      <c r="A1094" s="182">
        <f>'14'!A61</f>
        <v>0</v>
      </c>
      <c r="C1094" s="182" t="str">
        <f>IFERROR(LEFT(IFERROR(INDEX(Sheet5!$C$2:$C$1300,MATCH($A1094,Sheet5!$A$2:$A$1300,0)),"-"),FIND(",",IFERROR(INDEX(Sheet5!$C$2:$C$1300,MATCH($A1094,Sheet5!$A$2:$A$1300,0)),"-"),1)-1),IFERROR(INDEX(Sheet5!$C$2:$C$1300,MATCH($A1094,Sheet5!$A$2:$A$1300,0)),"-"))</f>
        <v>-</v>
      </c>
      <c r="D1094" s="204">
        <f>IFERROR(INDEX(Lookup!$BG$9:$BG$3000,MATCH($A1094,Lookup!$A$9:$A$3000,0)),0)</f>
        <v>0</v>
      </c>
      <c r="E1094" s="204">
        <f>IFERROR(INDEX(Lookup!$BF$9:$BF$3000,MATCH($A1094,Lookup!$A$9:$A$3000,0)),0)</f>
        <v>0</v>
      </c>
      <c r="F1094" s="204">
        <f>IFERROR(INDEX(Lookup!$BE$9:$BE$3000,MATCH($A1094,Lookup!$A$9:$A$3000,0)),0)</f>
        <v>0</v>
      </c>
      <c r="G1094" s="205"/>
      <c r="H1094" s="205"/>
      <c r="I1094" s="204">
        <f>IFERROR(INDEX(Lookup!$BJ$9:$BJ$3000,MATCH($A1094,Lookup!$A$9:$A$3000,0)),0)</f>
        <v>0</v>
      </c>
      <c r="J1094" s="204">
        <f>IFERROR(INDEX(Lookup!$BI$9:$BI$3000,MATCH($A1094,Lookup!$A$9:$A$3000,0)),0)</f>
        <v>0</v>
      </c>
      <c r="K1094" s="204">
        <f>IFERROR(INDEX(Lookup!$BH$9:$BH$3000,MATCH($A1094,Lookup!$A$9:$A$3000,0)),0)</f>
        <v>0</v>
      </c>
      <c r="L1094" s="204">
        <f t="shared" si="45"/>
        <v>0</v>
      </c>
      <c r="O1094" s="182">
        <f t="shared" si="47"/>
        <v>0</v>
      </c>
    </row>
    <row r="1095" spans="1:15" hidden="1" x14ac:dyDescent="0.2">
      <c r="A1095" s="182">
        <f>'14'!A62</f>
        <v>0</v>
      </c>
      <c r="C1095" s="182" t="str">
        <f>IFERROR(LEFT(IFERROR(INDEX(Sheet5!$C$2:$C$1300,MATCH($A1095,Sheet5!$A$2:$A$1300,0)),"-"),FIND(",",IFERROR(INDEX(Sheet5!$C$2:$C$1300,MATCH($A1095,Sheet5!$A$2:$A$1300,0)),"-"),1)-1),IFERROR(INDEX(Sheet5!$C$2:$C$1300,MATCH($A1095,Sheet5!$A$2:$A$1300,0)),"-"))</f>
        <v>-</v>
      </c>
      <c r="D1095" s="204">
        <f>IFERROR(INDEX(Lookup!$BG$9:$BG$3000,MATCH($A1095,Lookup!$A$9:$A$3000,0)),0)</f>
        <v>0</v>
      </c>
      <c r="E1095" s="204">
        <f>IFERROR(INDEX(Lookup!$BF$9:$BF$3000,MATCH($A1095,Lookup!$A$9:$A$3000,0)),0)</f>
        <v>0</v>
      </c>
      <c r="F1095" s="204">
        <f>IFERROR(INDEX(Lookup!$BE$9:$BE$3000,MATCH($A1095,Lookup!$A$9:$A$3000,0)),0)</f>
        <v>0</v>
      </c>
      <c r="G1095" s="205"/>
      <c r="H1095" s="205"/>
      <c r="I1095" s="204">
        <f>IFERROR(INDEX(Lookup!$BJ$9:$BJ$3000,MATCH($A1095,Lookup!$A$9:$A$3000,0)),0)</f>
        <v>0</v>
      </c>
      <c r="J1095" s="204">
        <f>IFERROR(INDEX(Lookup!$BI$9:$BI$3000,MATCH($A1095,Lookup!$A$9:$A$3000,0)),0)</f>
        <v>0</v>
      </c>
      <c r="K1095" s="204">
        <f>IFERROR(INDEX(Lookup!$BH$9:$BH$3000,MATCH($A1095,Lookup!$A$9:$A$3000,0)),0)</f>
        <v>0</v>
      </c>
      <c r="L1095" s="204">
        <f t="shared" si="45"/>
        <v>0</v>
      </c>
      <c r="O1095" s="182">
        <f t="shared" si="47"/>
        <v>0</v>
      </c>
    </row>
    <row r="1096" spans="1:15" hidden="1" x14ac:dyDescent="0.2">
      <c r="A1096" s="182">
        <f>'14'!A63</f>
        <v>0</v>
      </c>
      <c r="C1096" s="182" t="str">
        <f>IFERROR(LEFT(IFERROR(INDEX(Sheet5!$C$2:$C$1300,MATCH($A1096,Sheet5!$A$2:$A$1300,0)),"-"),FIND(",",IFERROR(INDEX(Sheet5!$C$2:$C$1300,MATCH($A1096,Sheet5!$A$2:$A$1300,0)),"-"),1)-1),IFERROR(INDEX(Sheet5!$C$2:$C$1300,MATCH($A1096,Sheet5!$A$2:$A$1300,0)),"-"))</f>
        <v>-</v>
      </c>
      <c r="D1096" s="204">
        <f>IFERROR(INDEX(Lookup!$BG$9:$BG$3000,MATCH($A1096,Lookup!$A$9:$A$3000,0)),0)</f>
        <v>0</v>
      </c>
      <c r="E1096" s="204">
        <f>IFERROR(INDEX(Lookup!$BF$9:$BF$3000,MATCH($A1096,Lookup!$A$9:$A$3000,0)),0)</f>
        <v>0</v>
      </c>
      <c r="F1096" s="204">
        <f>IFERROR(INDEX(Lookup!$BE$9:$BE$3000,MATCH($A1096,Lookup!$A$9:$A$3000,0)),0)</f>
        <v>0</v>
      </c>
      <c r="G1096" s="205"/>
      <c r="H1096" s="205"/>
      <c r="I1096" s="204">
        <f>IFERROR(INDEX(Lookup!$BJ$9:$BJ$3000,MATCH($A1096,Lookup!$A$9:$A$3000,0)),0)</f>
        <v>0</v>
      </c>
      <c r="J1096" s="204">
        <f>IFERROR(INDEX(Lookup!$BI$9:$BI$3000,MATCH($A1096,Lookup!$A$9:$A$3000,0)),0)</f>
        <v>0</v>
      </c>
      <c r="K1096" s="204">
        <f>IFERROR(INDEX(Lookup!$BH$9:$BH$3000,MATCH($A1096,Lookup!$A$9:$A$3000,0)),0)</f>
        <v>0</v>
      </c>
      <c r="L1096" s="204">
        <f t="shared" si="45"/>
        <v>0</v>
      </c>
      <c r="O1096" s="182">
        <f t="shared" si="47"/>
        <v>0</v>
      </c>
    </row>
    <row r="1097" spans="1:15" hidden="1" x14ac:dyDescent="0.2">
      <c r="A1097" s="182">
        <f>'14'!A64</f>
        <v>0</v>
      </c>
      <c r="C1097" s="182" t="str">
        <f>IFERROR(LEFT(IFERROR(INDEX(Sheet5!$C$2:$C$1300,MATCH($A1097,Sheet5!$A$2:$A$1300,0)),"-"),FIND(",",IFERROR(INDEX(Sheet5!$C$2:$C$1300,MATCH($A1097,Sheet5!$A$2:$A$1300,0)),"-"),1)-1),IFERROR(INDEX(Sheet5!$C$2:$C$1300,MATCH($A1097,Sheet5!$A$2:$A$1300,0)),"-"))</f>
        <v>-</v>
      </c>
      <c r="D1097" s="204">
        <f>IFERROR(INDEX(Lookup!$BG$9:$BG$3000,MATCH($A1097,Lookup!$A$9:$A$3000,0)),0)</f>
        <v>0</v>
      </c>
      <c r="E1097" s="204">
        <f>IFERROR(INDEX(Lookup!$BF$9:$BF$3000,MATCH($A1097,Lookup!$A$9:$A$3000,0)),0)</f>
        <v>0</v>
      </c>
      <c r="F1097" s="204">
        <f>IFERROR(INDEX(Lookup!$BE$9:$BE$3000,MATCH($A1097,Lookup!$A$9:$A$3000,0)),0)</f>
        <v>0</v>
      </c>
      <c r="G1097" s="205"/>
      <c r="H1097" s="205"/>
      <c r="I1097" s="204">
        <f>IFERROR(INDEX(Lookup!$BJ$9:$BJ$3000,MATCH($A1097,Lookup!$A$9:$A$3000,0)),0)</f>
        <v>0</v>
      </c>
      <c r="J1097" s="204">
        <f>IFERROR(INDEX(Lookup!$BI$9:$BI$3000,MATCH($A1097,Lookup!$A$9:$A$3000,0)),0)</f>
        <v>0</v>
      </c>
      <c r="K1097" s="204">
        <f>IFERROR(INDEX(Lookup!$BH$9:$BH$3000,MATCH($A1097,Lookup!$A$9:$A$3000,0)),0)</f>
        <v>0</v>
      </c>
      <c r="L1097" s="204">
        <f t="shared" si="45"/>
        <v>0</v>
      </c>
      <c r="O1097" s="182">
        <f t="shared" si="47"/>
        <v>0</v>
      </c>
    </row>
    <row r="1098" spans="1:15" hidden="1" x14ac:dyDescent="0.2">
      <c r="A1098" s="182">
        <f>'14'!A65</f>
        <v>0</v>
      </c>
      <c r="C1098" s="182" t="str">
        <f>IFERROR(LEFT(IFERROR(INDEX(Sheet5!$C$2:$C$1300,MATCH($A1098,Sheet5!$A$2:$A$1300,0)),"-"),FIND(",",IFERROR(INDEX(Sheet5!$C$2:$C$1300,MATCH($A1098,Sheet5!$A$2:$A$1300,0)),"-"),1)-1),IFERROR(INDEX(Sheet5!$C$2:$C$1300,MATCH($A1098,Sheet5!$A$2:$A$1300,0)),"-"))</f>
        <v>-</v>
      </c>
      <c r="D1098" s="204">
        <f>IFERROR(INDEX(Lookup!$BG$9:$BG$3000,MATCH($A1098,Lookup!$A$9:$A$3000,0)),0)</f>
        <v>0</v>
      </c>
      <c r="E1098" s="204">
        <f>IFERROR(INDEX(Lookup!$BF$9:$BF$3000,MATCH($A1098,Lookup!$A$9:$A$3000,0)),0)</f>
        <v>0</v>
      </c>
      <c r="F1098" s="204">
        <f>IFERROR(INDEX(Lookup!$BE$9:$BE$3000,MATCH($A1098,Lookup!$A$9:$A$3000,0)),0)</f>
        <v>0</v>
      </c>
      <c r="G1098" s="205"/>
      <c r="H1098" s="205"/>
      <c r="I1098" s="204">
        <f>IFERROR(INDEX(Lookup!$BJ$9:$BJ$3000,MATCH($A1098,Lookup!$A$9:$A$3000,0)),0)</f>
        <v>0</v>
      </c>
      <c r="J1098" s="204">
        <f>IFERROR(INDEX(Lookup!$BI$9:$BI$3000,MATCH($A1098,Lookup!$A$9:$A$3000,0)),0)</f>
        <v>0</v>
      </c>
      <c r="K1098" s="204">
        <f>IFERROR(INDEX(Lookup!$BH$9:$BH$3000,MATCH($A1098,Lookup!$A$9:$A$3000,0)),0)</f>
        <v>0</v>
      </c>
      <c r="L1098" s="204">
        <f t="shared" si="45"/>
        <v>0</v>
      </c>
      <c r="O1098" s="182">
        <f t="shared" si="47"/>
        <v>0</v>
      </c>
    </row>
    <row r="1099" spans="1:15" hidden="1" x14ac:dyDescent="0.2">
      <c r="A1099" s="182">
        <f>'14'!A66</f>
        <v>0</v>
      </c>
      <c r="C1099" s="182" t="str">
        <f>IFERROR(LEFT(IFERROR(INDEX(Sheet5!$C$2:$C$1300,MATCH($A1099,Sheet5!$A$2:$A$1300,0)),"-"),FIND(",",IFERROR(INDEX(Sheet5!$C$2:$C$1300,MATCH($A1099,Sheet5!$A$2:$A$1300,0)),"-"),1)-1),IFERROR(INDEX(Sheet5!$C$2:$C$1300,MATCH($A1099,Sheet5!$A$2:$A$1300,0)),"-"))</f>
        <v>-</v>
      </c>
      <c r="D1099" s="204">
        <f>IFERROR(INDEX(Lookup!$BG$9:$BG$3000,MATCH($A1099,Lookup!$A$9:$A$3000,0)),0)</f>
        <v>0</v>
      </c>
      <c r="E1099" s="204">
        <f>IFERROR(INDEX(Lookup!$BF$9:$BF$3000,MATCH($A1099,Lookup!$A$9:$A$3000,0)),0)</f>
        <v>0</v>
      </c>
      <c r="F1099" s="204">
        <f>IFERROR(INDEX(Lookup!$BE$9:$BE$3000,MATCH($A1099,Lookup!$A$9:$A$3000,0)),0)</f>
        <v>0</v>
      </c>
      <c r="G1099" s="205"/>
      <c r="H1099" s="205"/>
      <c r="I1099" s="204">
        <f>IFERROR(INDEX(Lookup!$BJ$9:$BJ$3000,MATCH($A1099,Lookup!$A$9:$A$3000,0)),0)</f>
        <v>0</v>
      </c>
      <c r="J1099" s="204">
        <f>IFERROR(INDEX(Lookup!$BI$9:$BI$3000,MATCH($A1099,Lookup!$A$9:$A$3000,0)),0)</f>
        <v>0</v>
      </c>
      <c r="K1099" s="204">
        <f>IFERROR(INDEX(Lookup!$BH$9:$BH$3000,MATCH($A1099,Lookup!$A$9:$A$3000,0)),0)</f>
        <v>0</v>
      </c>
      <c r="L1099" s="204">
        <f t="shared" ref="L1099:L1162" si="48">K1099-J1099</f>
        <v>0</v>
      </c>
      <c r="O1099" s="182">
        <f t="shared" ref="O1099:O1130" si="49">+IF(A1099&gt;0,1,0)</f>
        <v>0</v>
      </c>
    </row>
    <row r="1100" spans="1:15" hidden="1" x14ac:dyDescent="0.2">
      <c r="A1100" s="182">
        <f>'14'!A67</f>
        <v>0</v>
      </c>
      <c r="C1100" s="182" t="str">
        <f>IFERROR(LEFT(IFERROR(INDEX(Sheet5!$C$2:$C$1300,MATCH($A1100,Sheet5!$A$2:$A$1300,0)),"-"),FIND(",",IFERROR(INDEX(Sheet5!$C$2:$C$1300,MATCH($A1100,Sheet5!$A$2:$A$1300,0)),"-"),1)-1),IFERROR(INDEX(Sheet5!$C$2:$C$1300,MATCH($A1100,Sheet5!$A$2:$A$1300,0)),"-"))</f>
        <v>-</v>
      </c>
      <c r="D1100" s="204">
        <f>IFERROR(INDEX(Lookup!$BG$9:$BG$3000,MATCH($A1100,Lookup!$A$9:$A$3000,0)),0)</f>
        <v>0</v>
      </c>
      <c r="E1100" s="204">
        <f>IFERROR(INDEX(Lookup!$BF$9:$BF$3000,MATCH($A1100,Lookup!$A$9:$A$3000,0)),0)</f>
        <v>0</v>
      </c>
      <c r="F1100" s="204">
        <f>IFERROR(INDEX(Lookup!$BE$9:$BE$3000,MATCH($A1100,Lookup!$A$9:$A$3000,0)),0)</f>
        <v>0</v>
      </c>
      <c r="G1100" s="205"/>
      <c r="H1100" s="205"/>
      <c r="I1100" s="204">
        <f>IFERROR(INDEX(Lookup!$BJ$9:$BJ$3000,MATCH($A1100,Lookup!$A$9:$A$3000,0)),0)</f>
        <v>0</v>
      </c>
      <c r="J1100" s="204">
        <f>IFERROR(INDEX(Lookup!$BI$9:$BI$3000,MATCH($A1100,Lookup!$A$9:$A$3000,0)),0)</f>
        <v>0</v>
      </c>
      <c r="K1100" s="204">
        <f>IFERROR(INDEX(Lookup!$BH$9:$BH$3000,MATCH($A1100,Lookup!$A$9:$A$3000,0)),0)</f>
        <v>0</v>
      </c>
      <c r="L1100" s="204">
        <f t="shared" si="48"/>
        <v>0</v>
      </c>
      <c r="O1100" s="182">
        <f t="shared" si="49"/>
        <v>0</v>
      </c>
    </row>
    <row r="1101" spans="1:15" hidden="1" x14ac:dyDescent="0.2">
      <c r="A1101" s="182">
        <f>'14'!A68</f>
        <v>0</v>
      </c>
      <c r="C1101" s="182" t="str">
        <f>IFERROR(LEFT(IFERROR(INDEX(Sheet5!$C$2:$C$1300,MATCH($A1101,Sheet5!$A$2:$A$1300,0)),"-"),FIND(",",IFERROR(INDEX(Sheet5!$C$2:$C$1300,MATCH($A1101,Sheet5!$A$2:$A$1300,0)),"-"),1)-1),IFERROR(INDEX(Sheet5!$C$2:$C$1300,MATCH($A1101,Sheet5!$A$2:$A$1300,0)),"-"))</f>
        <v>-</v>
      </c>
      <c r="D1101" s="204">
        <f>IFERROR(INDEX(Lookup!$BG$9:$BG$3000,MATCH($A1101,Lookup!$A$9:$A$3000,0)),0)</f>
        <v>0</v>
      </c>
      <c r="E1101" s="204">
        <f>IFERROR(INDEX(Lookup!$BF$9:$BF$3000,MATCH($A1101,Lookup!$A$9:$A$3000,0)),0)</f>
        <v>0</v>
      </c>
      <c r="F1101" s="204">
        <f>IFERROR(INDEX(Lookup!$BE$9:$BE$3000,MATCH($A1101,Lookup!$A$9:$A$3000,0)),0)</f>
        <v>0</v>
      </c>
      <c r="G1101" s="205"/>
      <c r="H1101" s="205"/>
      <c r="I1101" s="204">
        <f>IFERROR(INDEX(Lookup!$BJ$9:$BJ$3000,MATCH($A1101,Lookup!$A$9:$A$3000,0)),0)</f>
        <v>0</v>
      </c>
      <c r="J1101" s="204">
        <f>IFERROR(INDEX(Lookup!$BI$9:$BI$3000,MATCH($A1101,Lookup!$A$9:$A$3000,0)),0)</f>
        <v>0</v>
      </c>
      <c r="K1101" s="204">
        <f>IFERROR(INDEX(Lookup!$BH$9:$BH$3000,MATCH($A1101,Lookup!$A$9:$A$3000,0)),0)</f>
        <v>0</v>
      </c>
      <c r="L1101" s="204">
        <f t="shared" si="48"/>
        <v>0</v>
      </c>
      <c r="O1101" s="182">
        <f t="shared" si="49"/>
        <v>0</v>
      </c>
    </row>
    <row r="1102" spans="1:15" hidden="1" x14ac:dyDescent="0.2">
      <c r="A1102" s="182">
        <f>'14'!A69</f>
        <v>0</v>
      </c>
      <c r="C1102" s="182" t="str">
        <f>IFERROR(LEFT(IFERROR(INDEX(Sheet5!$C$2:$C$1300,MATCH($A1102,Sheet5!$A$2:$A$1300,0)),"-"),FIND(",",IFERROR(INDEX(Sheet5!$C$2:$C$1300,MATCH($A1102,Sheet5!$A$2:$A$1300,0)),"-"),1)-1),IFERROR(INDEX(Sheet5!$C$2:$C$1300,MATCH($A1102,Sheet5!$A$2:$A$1300,0)),"-"))</f>
        <v>-</v>
      </c>
      <c r="D1102" s="204">
        <f>IFERROR(INDEX(Lookup!$BG$9:$BG$3000,MATCH($A1102,Lookup!$A$9:$A$3000,0)),0)</f>
        <v>0</v>
      </c>
      <c r="E1102" s="204">
        <f>IFERROR(INDEX(Lookup!$BF$9:$BF$3000,MATCH($A1102,Lookup!$A$9:$A$3000,0)),0)</f>
        <v>0</v>
      </c>
      <c r="F1102" s="204">
        <f>IFERROR(INDEX(Lookup!$BE$9:$BE$3000,MATCH($A1102,Lookup!$A$9:$A$3000,0)),0)</f>
        <v>0</v>
      </c>
      <c r="G1102" s="205"/>
      <c r="H1102" s="205"/>
      <c r="I1102" s="204">
        <f>IFERROR(INDEX(Lookup!$BJ$9:$BJ$3000,MATCH($A1102,Lookup!$A$9:$A$3000,0)),0)</f>
        <v>0</v>
      </c>
      <c r="J1102" s="204">
        <f>IFERROR(INDEX(Lookup!$BI$9:$BI$3000,MATCH($A1102,Lookup!$A$9:$A$3000,0)),0)</f>
        <v>0</v>
      </c>
      <c r="K1102" s="204">
        <f>IFERROR(INDEX(Lookup!$BH$9:$BH$3000,MATCH($A1102,Lookup!$A$9:$A$3000,0)),0)</f>
        <v>0</v>
      </c>
      <c r="L1102" s="204">
        <f t="shared" si="48"/>
        <v>0</v>
      </c>
      <c r="O1102" s="182">
        <f t="shared" si="49"/>
        <v>0</v>
      </c>
    </row>
    <row r="1103" spans="1:15" hidden="1" x14ac:dyDescent="0.2">
      <c r="A1103" s="182">
        <f>'14'!A70</f>
        <v>0</v>
      </c>
      <c r="C1103" s="182" t="str">
        <f>IFERROR(LEFT(IFERROR(INDEX(Sheet5!$C$2:$C$1300,MATCH($A1103,Sheet5!$A$2:$A$1300,0)),"-"),FIND(",",IFERROR(INDEX(Sheet5!$C$2:$C$1300,MATCH($A1103,Sheet5!$A$2:$A$1300,0)),"-"),1)-1),IFERROR(INDEX(Sheet5!$C$2:$C$1300,MATCH($A1103,Sheet5!$A$2:$A$1300,0)),"-"))</f>
        <v>-</v>
      </c>
      <c r="D1103" s="204">
        <f>IFERROR(INDEX(Lookup!$BG$9:$BG$3000,MATCH($A1103,Lookup!$A$9:$A$3000,0)),0)</f>
        <v>0</v>
      </c>
      <c r="E1103" s="204">
        <f>IFERROR(INDEX(Lookup!$BF$9:$BF$3000,MATCH($A1103,Lookup!$A$9:$A$3000,0)),0)</f>
        <v>0</v>
      </c>
      <c r="F1103" s="204">
        <f>IFERROR(INDEX(Lookup!$BE$9:$BE$3000,MATCH($A1103,Lookup!$A$9:$A$3000,0)),0)</f>
        <v>0</v>
      </c>
      <c r="G1103" s="205"/>
      <c r="H1103" s="205"/>
      <c r="I1103" s="204">
        <f>IFERROR(INDEX(Lookup!$BJ$9:$BJ$3000,MATCH($A1103,Lookup!$A$9:$A$3000,0)),0)</f>
        <v>0</v>
      </c>
      <c r="J1103" s="204">
        <f>IFERROR(INDEX(Lookup!$BI$9:$BI$3000,MATCH($A1103,Lookup!$A$9:$A$3000,0)),0)</f>
        <v>0</v>
      </c>
      <c r="K1103" s="204">
        <f>IFERROR(INDEX(Lookup!$BH$9:$BH$3000,MATCH($A1103,Lookup!$A$9:$A$3000,0)),0)</f>
        <v>0</v>
      </c>
      <c r="L1103" s="204">
        <f t="shared" si="48"/>
        <v>0</v>
      </c>
      <c r="O1103" s="182">
        <f t="shared" si="49"/>
        <v>0</v>
      </c>
    </row>
    <row r="1104" spans="1:15" hidden="1" x14ac:dyDescent="0.2">
      <c r="A1104" s="182">
        <f>'14'!A71</f>
        <v>0</v>
      </c>
      <c r="C1104" s="182" t="str">
        <f>IFERROR(LEFT(IFERROR(INDEX(Sheet5!$C$2:$C$1300,MATCH($A1104,Sheet5!$A$2:$A$1300,0)),"-"),FIND(",",IFERROR(INDEX(Sheet5!$C$2:$C$1300,MATCH($A1104,Sheet5!$A$2:$A$1300,0)),"-"),1)-1),IFERROR(INDEX(Sheet5!$C$2:$C$1300,MATCH($A1104,Sheet5!$A$2:$A$1300,0)),"-"))</f>
        <v>-</v>
      </c>
      <c r="D1104" s="204">
        <f>IFERROR(INDEX(Lookup!$BG$9:$BG$3000,MATCH($A1104,Lookup!$A$9:$A$3000,0)),0)</f>
        <v>0</v>
      </c>
      <c r="E1104" s="204">
        <f>IFERROR(INDEX(Lookup!$BF$9:$BF$3000,MATCH($A1104,Lookup!$A$9:$A$3000,0)),0)</f>
        <v>0</v>
      </c>
      <c r="F1104" s="204">
        <f>IFERROR(INDEX(Lookup!$BE$9:$BE$3000,MATCH($A1104,Lookup!$A$9:$A$3000,0)),0)</f>
        <v>0</v>
      </c>
      <c r="G1104" s="205"/>
      <c r="H1104" s="205"/>
      <c r="I1104" s="204">
        <f>IFERROR(INDEX(Lookup!$BJ$9:$BJ$3000,MATCH($A1104,Lookup!$A$9:$A$3000,0)),0)</f>
        <v>0</v>
      </c>
      <c r="J1104" s="204">
        <f>IFERROR(INDEX(Lookup!$BI$9:$BI$3000,MATCH($A1104,Lookup!$A$9:$A$3000,0)),0)</f>
        <v>0</v>
      </c>
      <c r="K1104" s="204">
        <f>IFERROR(INDEX(Lookup!$BH$9:$BH$3000,MATCH($A1104,Lookup!$A$9:$A$3000,0)),0)</f>
        <v>0</v>
      </c>
      <c r="L1104" s="204">
        <f t="shared" si="48"/>
        <v>0</v>
      </c>
      <c r="O1104" s="182">
        <f t="shared" si="49"/>
        <v>0</v>
      </c>
    </row>
    <row r="1105" spans="1:15" hidden="1" x14ac:dyDescent="0.2">
      <c r="A1105" s="182">
        <f>'14'!A72</f>
        <v>0</v>
      </c>
      <c r="C1105" s="182" t="str">
        <f>IFERROR(LEFT(IFERROR(INDEX(Sheet5!$C$2:$C$1300,MATCH($A1105,Sheet5!$A$2:$A$1300,0)),"-"),FIND(",",IFERROR(INDEX(Sheet5!$C$2:$C$1300,MATCH($A1105,Sheet5!$A$2:$A$1300,0)),"-"),1)-1),IFERROR(INDEX(Sheet5!$C$2:$C$1300,MATCH($A1105,Sheet5!$A$2:$A$1300,0)),"-"))</f>
        <v>-</v>
      </c>
      <c r="D1105" s="204">
        <f>IFERROR(INDEX(Lookup!$BG$9:$BG$3000,MATCH($A1105,Lookup!$A$9:$A$3000,0)),0)</f>
        <v>0</v>
      </c>
      <c r="E1105" s="204">
        <f>IFERROR(INDEX(Lookup!$BF$9:$BF$3000,MATCH($A1105,Lookup!$A$9:$A$3000,0)),0)</f>
        <v>0</v>
      </c>
      <c r="F1105" s="204">
        <f>IFERROR(INDEX(Lookup!$BE$9:$BE$3000,MATCH($A1105,Lookup!$A$9:$A$3000,0)),0)</f>
        <v>0</v>
      </c>
      <c r="G1105" s="205"/>
      <c r="H1105" s="205"/>
      <c r="I1105" s="204">
        <f>IFERROR(INDEX(Lookup!$BJ$9:$BJ$3000,MATCH($A1105,Lookup!$A$9:$A$3000,0)),0)</f>
        <v>0</v>
      </c>
      <c r="J1105" s="204">
        <f>IFERROR(INDEX(Lookup!$BI$9:$BI$3000,MATCH($A1105,Lookup!$A$9:$A$3000,0)),0)</f>
        <v>0</v>
      </c>
      <c r="K1105" s="204">
        <f>IFERROR(INDEX(Lookup!$BH$9:$BH$3000,MATCH($A1105,Lookup!$A$9:$A$3000,0)),0)</f>
        <v>0</v>
      </c>
      <c r="L1105" s="204">
        <f t="shared" si="48"/>
        <v>0</v>
      </c>
      <c r="O1105" s="182">
        <f t="shared" si="49"/>
        <v>0</v>
      </c>
    </row>
    <row r="1106" spans="1:15" hidden="1" x14ac:dyDescent="0.2">
      <c r="A1106" s="182">
        <f>'14'!A73</f>
        <v>0</v>
      </c>
      <c r="C1106" s="182" t="str">
        <f>IFERROR(LEFT(IFERROR(INDEX(Sheet5!$C$2:$C$1300,MATCH($A1106,Sheet5!$A$2:$A$1300,0)),"-"),FIND(",",IFERROR(INDEX(Sheet5!$C$2:$C$1300,MATCH($A1106,Sheet5!$A$2:$A$1300,0)),"-"),1)-1),IFERROR(INDEX(Sheet5!$C$2:$C$1300,MATCH($A1106,Sheet5!$A$2:$A$1300,0)),"-"))</f>
        <v>-</v>
      </c>
      <c r="D1106" s="204">
        <f>IFERROR(INDEX(Lookup!$BG$9:$BG$3000,MATCH($A1106,Lookup!$A$9:$A$3000,0)),0)</f>
        <v>0</v>
      </c>
      <c r="E1106" s="204">
        <f>IFERROR(INDEX(Lookup!$BF$9:$BF$3000,MATCH($A1106,Lookup!$A$9:$A$3000,0)),0)</f>
        <v>0</v>
      </c>
      <c r="F1106" s="204">
        <f>IFERROR(INDEX(Lookup!$BE$9:$BE$3000,MATCH($A1106,Lookup!$A$9:$A$3000,0)),0)</f>
        <v>0</v>
      </c>
      <c r="G1106" s="205"/>
      <c r="H1106" s="205"/>
      <c r="I1106" s="204">
        <f>IFERROR(INDEX(Lookup!$BJ$9:$BJ$3000,MATCH($A1106,Lookup!$A$9:$A$3000,0)),0)</f>
        <v>0</v>
      </c>
      <c r="J1106" s="204">
        <f>IFERROR(INDEX(Lookup!$BI$9:$BI$3000,MATCH($A1106,Lookup!$A$9:$A$3000,0)),0)</f>
        <v>0</v>
      </c>
      <c r="K1106" s="204">
        <f>IFERROR(INDEX(Lookup!$BH$9:$BH$3000,MATCH($A1106,Lookup!$A$9:$A$3000,0)),0)</f>
        <v>0</v>
      </c>
      <c r="L1106" s="204">
        <f t="shared" si="48"/>
        <v>0</v>
      </c>
      <c r="O1106" s="182">
        <f t="shared" si="49"/>
        <v>0</v>
      </c>
    </row>
    <row r="1107" spans="1:15" hidden="1" x14ac:dyDescent="0.2">
      <c r="A1107" s="182">
        <f>'14'!A74</f>
        <v>0</v>
      </c>
      <c r="C1107" s="182" t="str">
        <f>IFERROR(LEFT(IFERROR(INDEX(Sheet5!$C$2:$C$1300,MATCH($A1107,Sheet5!$A$2:$A$1300,0)),"-"),FIND(",",IFERROR(INDEX(Sheet5!$C$2:$C$1300,MATCH($A1107,Sheet5!$A$2:$A$1300,0)),"-"),1)-1),IFERROR(INDEX(Sheet5!$C$2:$C$1300,MATCH($A1107,Sheet5!$A$2:$A$1300,0)),"-"))</f>
        <v>-</v>
      </c>
      <c r="D1107" s="204">
        <f>IFERROR(INDEX(Lookup!$BG$9:$BG$3000,MATCH($A1107,Lookup!$A$9:$A$3000,0)),0)</f>
        <v>0</v>
      </c>
      <c r="E1107" s="204">
        <f>IFERROR(INDEX(Lookup!$BF$9:$BF$3000,MATCH($A1107,Lookup!$A$9:$A$3000,0)),0)</f>
        <v>0</v>
      </c>
      <c r="F1107" s="204">
        <f>IFERROR(INDEX(Lookup!$BE$9:$BE$3000,MATCH($A1107,Lookup!$A$9:$A$3000,0)),0)</f>
        <v>0</v>
      </c>
      <c r="G1107" s="205"/>
      <c r="H1107" s="205"/>
      <c r="I1107" s="204">
        <f>IFERROR(INDEX(Lookup!$BJ$9:$BJ$3000,MATCH($A1107,Lookup!$A$9:$A$3000,0)),0)</f>
        <v>0</v>
      </c>
      <c r="J1107" s="204">
        <f>IFERROR(INDEX(Lookup!$BI$9:$BI$3000,MATCH($A1107,Lookup!$A$9:$A$3000,0)),0)</f>
        <v>0</v>
      </c>
      <c r="K1107" s="204">
        <f>IFERROR(INDEX(Lookup!$BH$9:$BH$3000,MATCH($A1107,Lookup!$A$9:$A$3000,0)),0)</f>
        <v>0</v>
      </c>
      <c r="L1107" s="204">
        <f t="shared" si="48"/>
        <v>0</v>
      </c>
      <c r="O1107" s="182">
        <f t="shared" si="49"/>
        <v>0</v>
      </c>
    </row>
    <row r="1108" spans="1:15" hidden="1" x14ac:dyDescent="0.2">
      <c r="A1108" s="182">
        <f>'14'!A75</f>
        <v>0</v>
      </c>
      <c r="C1108" s="182" t="str">
        <f>IFERROR(LEFT(IFERROR(INDEX(Sheet5!$C$2:$C$1300,MATCH($A1108,Sheet5!$A$2:$A$1300,0)),"-"),FIND(",",IFERROR(INDEX(Sheet5!$C$2:$C$1300,MATCH($A1108,Sheet5!$A$2:$A$1300,0)),"-"),1)-1),IFERROR(INDEX(Sheet5!$C$2:$C$1300,MATCH($A1108,Sheet5!$A$2:$A$1300,0)),"-"))</f>
        <v>-</v>
      </c>
      <c r="D1108" s="204">
        <f>IFERROR(INDEX(Lookup!$BG$9:$BG$3000,MATCH($A1108,Lookup!$A$9:$A$3000,0)),0)</f>
        <v>0</v>
      </c>
      <c r="E1108" s="204">
        <f>IFERROR(INDEX(Lookup!$BF$9:$BF$3000,MATCH($A1108,Lookup!$A$9:$A$3000,0)),0)</f>
        <v>0</v>
      </c>
      <c r="F1108" s="204">
        <f>IFERROR(INDEX(Lookup!$BE$9:$BE$3000,MATCH($A1108,Lookup!$A$9:$A$3000,0)),0)</f>
        <v>0</v>
      </c>
      <c r="G1108" s="205"/>
      <c r="H1108" s="205"/>
      <c r="I1108" s="204">
        <f>IFERROR(INDEX(Lookup!$BJ$9:$BJ$3000,MATCH($A1108,Lookup!$A$9:$A$3000,0)),0)</f>
        <v>0</v>
      </c>
      <c r="J1108" s="204">
        <f>IFERROR(INDEX(Lookup!$BI$9:$BI$3000,MATCH($A1108,Lookup!$A$9:$A$3000,0)),0)</f>
        <v>0</v>
      </c>
      <c r="K1108" s="204">
        <f>IFERROR(INDEX(Lookup!$BH$9:$BH$3000,MATCH($A1108,Lookup!$A$9:$A$3000,0)),0)</f>
        <v>0</v>
      </c>
      <c r="L1108" s="204">
        <f t="shared" si="48"/>
        <v>0</v>
      </c>
      <c r="O1108" s="182">
        <f t="shared" si="49"/>
        <v>0</v>
      </c>
    </row>
    <row r="1109" spans="1:15" hidden="1" x14ac:dyDescent="0.2">
      <c r="A1109" s="182">
        <f>'14'!A76</f>
        <v>0</v>
      </c>
      <c r="C1109" s="182" t="str">
        <f>IFERROR(LEFT(IFERROR(INDEX(Sheet5!$C$2:$C$1300,MATCH($A1109,Sheet5!$A$2:$A$1300,0)),"-"),FIND(",",IFERROR(INDEX(Sheet5!$C$2:$C$1300,MATCH($A1109,Sheet5!$A$2:$A$1300,0)),"-"),1)-1),IFERROR(INDEX(Sheet5!$C$2:$C$1300,MATCH($A1109,Sheet5!$A$2:$A$1300,0)),"-"))</f>
        <v>-</v>
      </c>
      <c r="D1109" s="204">
        <f>IFERROR(INDEX(Lookup!$BG$9:$BG$3000,MATCH($A1109,Lookup!$A$9:$A$3000,0)),0)</f>
        <v>0</v>
      </c>
      <c r="E1109" s="204">
        <f>IFERROR(INDEX(Lookup!$BF$9:$BF$3000,MATCH($A1109,Lookup!$A$9:$A$3000,0)),0)</f>
        <v>0</v>
      </c>
      <c r="F1109" s="204">
        <f>IFERROR(INDEX(Lookup!$BE$9:$BE$3000,MATCH($A1109,Lookup!$A$9:$A$3000,0)),0)</f>
        <v>0</v>
      </c>
      <c r="G1109" s="205"/>
      <c r="H1109" s="205"/>
      <c r="I1109" s="204">
        <f>IFERROR(INDEX(Lookup!$BJ$9:$BJ$3000,MATCH($A1109,Lookup!$A$9:$A$3000,0)),0)</f>
        <v>0</v>
      </c>
      <c r="J1109" s="204">
        <f>IFERROR(INDEX(Lookup!$BI$9:$BI$3000,MATCH($A1109,Lookup!$A$9:$A$3000,0)),0)</f>
        <v>0</v>
      </c>
      <c r="K1109" s="204">
        <f>IFERROR(INDEX(Lookup!$BH$9:$BH$3000,MATCH($A1109,Lookup!$A$9:$A$3000,0)),0)</f>
        <v>0</v>
      </c>
      <c r="L1109" s="204">
        <f t="shared" si="48"/>
        <v>0</v>
      </c>
      <c r="O1109" s="182">
        <f t="shared" si="49"/>
        <v>0</v>
      </c>
    </row>
    <row r="1110" spans="1:15" hidden="1" x14ac:dyDescent="0.2">
      <c r="A1110" s="182">
        <f>'14'!A77</f>
        <v>0</v>
      </c>
      <c r="C1110" s="182" t="str">
        <f>IFERROR(LEFT(IFERROR(INDEX(Sheet5!$C$2:$C$1300,MATCH($A1110,Sheet5!$A$2:$A$1300,0)),"-"),FIND(",",IFERROR(INDEX(Sheet5!$C$2:$C$1300,MATCH($A1110,Sheet5!$A$2:$A$1300,0)),"-"),1)-1),IFERROR(INDEX(Sheet5!$C$2:$C$1300,MATCH($A1110,Sheet5!$A$2:$A$1300,0)),"-"))</f>
        <v>-</v>
      </c>
      <c r="D1110" s="204">
        <f>IFERROR(INDEX(Lookup!$BG$9:$BG$3000,MATCH($A1110,Lookup!$A$9:$A$3000,0)),0)</f>
        <v>0</v>
      </c>
      <c r="E1110" s="204">
        <f>IFERROR(INDEX(Lookup!$BF$9:$BF$3000,MATCH($A1110,Lookup!$A$9:$A$3000,0)),0)</f>
        <v>0</v>
      </c>
      <c r="F1110" s="204">
        <f>IFERROR(INDEX(Lookup!$BE$9:$BE$3000,MATCH($A1110,Lookup!$A$9:$A$3000,0)),0)</f>
        <v>0</v>
      </c>
      <c r="G1110" s="205"/>
      <c r="H1110" s="205"/>
      <c r="I1110" s="204">
        <f>IFERROR(INDEX(Lookup!$BJ$9:$BJ$3000,MATCH($A1110,Lookup!$A$9:$A$3000,0)),0)</f>
        <v>0</v>
      </c>
      <c r="J1110" s="204">
        <f>IFERROR(INDEX(Lookup!$BI$9:$BI$3000,MATCH($A1110,Lookup!$A$9:$A$3000,0)),0)</f>
        <v>0</v>
      </c>
      <c r="K1110" s="204">
        <f>IFERROR(INDEX(Lookup!$BH$9:$BH$3000,MATCH($A1110,Lookup!$A$9:$A$3000,0)),0)</f>
        <v>0</v>
      </c>
      <c r="L1110" s="204">
        <f t="shared" si="48"/>
        <v>0</v>
      </c>
      <c r="O1110" s="182">
        <f t="shared" si="49"/>
        <v>0</v>
      </c>
    </row>
    <row r="1111" spans="1:15" hidden="1" x14ac:dyDescent="0.2">
      <c r="A1111" s="182">
        <f>'14'!A78</f>
        <v>0</v>
      </c>
      <c r="C1111" s="182" t="str">
        <f>IFERROR(LEFT(IFERROR(INDEX(Sheet5!$C$2:$C$1300,MATCH($A1111,Sheet5!$A$2:$A$1300,0)),"-"),FIND(",",IFERROR(INDEX(Sheet5!$C$2:$C$1300,MATCH($A1111,Sheet5!$A$2:$A$1300,0)),"-"),1)-1),IFERROR(INDEX(Sheet5!$C$2:$C$1300,MATCH($A1111,Sheet5!$A$2:$A$1300,0)),"-"))</f>
        <v>-</v>
      </c>
      <c r="D1111" s="204">
        <f>IFERROR(INDEX(Lookup!$BG$9:$BG$3000,MATCH($A1111,Lookup!$A$9:$A$3000,0)),0)</f>
        <v>0</v>
      </c>
      <c r="E1111" s="204">
        <f>IFERROR(INDEX(Lookup!$BF$9:$BF$3000,MATCH($A1111,Lookup!$A$9:$A$3000,0)),0)</f>
        <v>0</v>
      </c>
      <c r="F1111" s="204">
        <f>IFERROR(INDEX(Lookup!$BE$9:$BE$3000,MATCH($A1111,Lookup!$A$9:$A$3000,0)),0)</f>
        <v>0</v>
      </c>
      <c r="G1111" s="205"/>
      <c r="H1111" s="205"/>
      <c r="I1111" s="204">
        <f>IFERROR(INDEX(Lookup!$BJ$9:$BJ$3000,MATCH($A1111,Lookup!$A$9:$A$3000,0)),0)</f>
        <v>0</v>
      </c>
      <c r="J1111" s="204">
        <f>IFERROR(INDEX(Lookup!$BI$9:$BI$3000,MATCH($A1111,Lookup!$A$9:$A$3000,0)),0)</f>
        <v>0</v>
      </c>
      <c r="K1111" s="204">
        <f>IFERROR(INDEX(Lookup!$BH$9:$BH$3000,MATCH($A1111,Lookup!$A$9:$A$3000,0)),0)</f>
        <v>0</v>
      </c>
      <c r="L1111" s="204">
        <f t="shared" si="48"/>
        <v>0</v>
      </c>
      <c r="O1111" s="182">
        <f t="shared" si="49"/>
        <v>0</v>
      </c>
    </row>
    <row r="1112" spans="1:15" hidden="1" x14ac:dyDescent="0.2">
      <c r="A1112" s="182">
        <f>'14'!A79</f>
        <v>0</v>
      </c>
      <c r="C1112" s="182" t="str">
        <f>IFERROR(LEFT(IFERROR(INDEX(Sheet5!$C$2:$C$1300,MATCH($A1112,Sheet5!$A$2:$A$1300,0)),"-"),FIND(",",IFERROR(INDEX(Sheet5!$C$2:$C$1300,MATCH($A1112,Sheet5!$A$2:$A$1300,0)),"-"),1)-1),IFERROR(INDEX(Sheet5!$C$2:$C$1300,MATCH($A1112,Sheet5!$A$2:$A$1300,0)),"-"))</f>
        <v>-</v>
      </c>
      <c r="D1112" s="204">
        <f>IFERROR(INDEX(Lookup!$BG$9:$BG$3000,MATCH($A1112,Lookup!$A$9:$A$3000,0)),0)</f>
        <v>0</v>
      </c>
      <c r="E1112" s="204">
        <f>IFERROR(INDEX(Lookup!$BF$9:$BF$3000,MATCH($A1112,Lookup!$A$9:$A$3000,0)),0)</f>
        <v>0</v>
      </c>
      <c r="F1112" s="204">
        <f>IFERROR(INDEX(Lookup!$BE$9:$BE$3000,MATCH($A1112,Lookup!$A$9:$A$3000,0)),0)</f>
        <v>0</v>
      </c>
      <c r="G1112" s="205"/>
      <c r="H1112" s="205"/>
      <c r="I1112" s="204">
        <f>IFERROR(INDEX(Lookup!$BJ$9:$BJ$3000,MATCH($A1112,Lookup!$A$9:$A$3000,0)),0)</f>
        <v>0</v>
      </c>
      <c r="J1112" s="204">
        <f>IFERROR(INDEX(Lookup!$BI$9:$BI$3000,MATCH($A1112,Lookup!$A$9:$A$3000,0)),0)</f>
        <v>0</v>
      </c>
      <c r="K1112" s="204">
        <f>IFERROR(INDEX(Lookup!$BH$9:$BH$3000,MATCH($A1112,Lookup!$A$9:$A$3000,0)),0)</f>
        <v>0</v>
      </c>
      <c r="L1112" s="204">
        <f t="shared" si="48"/>
        <v>0</v>
      </c>
      <c r="O1112" s="182">
        <f t="shared" si="49"/>
        <v>0</v>
      </c>
    </row>
    <row r="1113" spans="1:15" hidden="1" x14ac:dyDescent="0.2">
      <c r="A1113" s="182">
        <f>'14'!A80</f>
        <v>0</v>
      </c>
      <c r="C1113" s="182" t="str">
        <f>IFERROR(LEFT(IFERROR(INDEX(Sheet5!$C$2:$C$1300,MATCH($A1113,Sheet5!$A$2:$A$1300,0)),"-"),FIND(",",IFERROR(INDEX(Sheet5!$C$2:$C$1300,MATCH($A1113,Sheet5!$A$2:$A$1300,0)),"-"),1)-1),IFERROR(INDEX(Sheet5!$C$2:$C$1300,MATCH($A1113,Sheet5!$A$2:$A$1300,0)),"-"))</f>
        <v>-</v>
      </c>
      <c r="D1113" s="204">
        <f>IFERROR(INDEX(Lookup!$BG$9:$BG$3000,MATCH($A1113,Lookup!$A$9:$A$3000,0)),0)</f>
        <v>0</v>
      </c>
      <c r="E1113" s="204">
        <f>IFERROR(INDEX(Lookup!$BF$9:$BF$3000,MATCH($A1113,Lookup!$A$9:$A$3000,0)),0)</f>
        <v>0</v>
      </c>
      <c r="F1113" s="204">
        <f>IFERROR(INDEX(Lookup!$BE$9:$BE$3000,MATCH($A1113,Lookup!$A$9:$A$3000,0)),0)</f>
        <v>0</v>
      </c>
      <c r="G1113" s="205"/>
      <c r="H1113" s="205"/>
      <c r="I1113" s="204">
        <f>IFERROR(INDEX(Lookup!$BJ$9:$BJ$3000,MATCH($A1113,Lookup!$A$9:$A$3000,0)),0)</f>
        <v>0</v>
      </c>
      <c r="J1113" s="204">
        <f>IFERROR(INDEX(Lookup!$BI$9:$BI$3000,MATCH($A1113,Lookup!$A$9:$A$3000,0)),0)</f>
        <v>0</v>
      </c>
      <c r="K1113" s="204">
        <f>IFERROR(INDEX(Lookup!$BH$9:$BH$3000,MATCH($A1113,Lookup!$A$9:$A$3000,0)),0)</f>
        <v>0</v>
      </c>
      <c r="L1113" s="204">
        <f t="shared" si="48"/>
        <v>0</v>
      </c>
      <c r="O1113" s="182">
        <f t="shared" si="49"/>
        <v>0</v>
      </c>
    </row>
    <row r="1114" spans="1:15" hidden="1" x14ac:dyDescent="0.2">
      <c r="A1114" s="182">
        <f>'14'!A81</f>
        <v>0</v>
      </c>
      <c r="C1114" s="182" t="str">
        <f>IFERROR(LEFT(IFERROR(INDEX(Sheet5!$C$2:$C$1300,MATCH($A1114,Sheet5!$A$2:$A$1300,0)),"-"),FIND(",",IFERROR(INDEX(Sheet5!$C$2:$C$1300,MATCH($A1114,Sheet5!$A$2:$A$1300,0)),"-"),1)-1),IFERROR(INDEX(Sheet5!$C$2:$C$1300,MATCH($A1114,Sheet5!$A$2:$A$1300,0)),"-"))</f>
        <v>-</v>
      </c>
      <c r="D1114" s="204">
        <f>IFERROR(INDEX(Lookup!$BG$9:$BG$3000,MATCH($A1114,Lookup!$A$9:$A$3000,0)),0)</f>
        <v>0</v>
      </c>
      <c r="E1114" s="204">
        <f>IFERROR(INDEX(Lookup!$BF$9:$BF$3000,MATCH($A1114,Lookup!$A$9:$A$3000,0)),0)</f>
        <v>0</v>
      </c>
      <c r="F1114" s="204">
        <f>IFERROR(INDEX(Lookup!$BE$9:$BE$3000,MATCH($A1114,Lookup!$A$9:$A$3000,0)),0)</f>
        <v>0</v>
      </c>
      <c r="G1114" s="205"/>
      <c r="H1114" s="205"/>
      <c r="I1114" s="204">
        <f>IFERROR(INDEX(Lookup!$BJ$9:$BJ$3000,MATCH($A1114,Lookup!$A$9:$A$3000,0)),0)</f>
        <v>0</v>
      </c>
      <c r="J1114" s="204">
        <f>IFERROR(INDEX(Lookup!$BI$9:$BI$3000,MATCH($A1114,Lookup!$A$9:$A$3000,0)),0)</f>
        <v>0</v>
      </c>
      <c r="K1114" s="204">
        <f>IFERROR(INDEX(Lookup!$BH$9:$BH$3000,MATCH($A1114,Lookup!$A$9:$A$3000,0)),0)</f>
        <v>0</v>
      </c>
      <c r="L1114" s="204">
        <f t="shared" si="48"/>
        <v>0</v>
      </c>
      <c r="O1114" s="182">
        <f t="shared" si="49"/>
        <v>0</v>
      </c>
    </row>
    <row r="1115" spans="1:15" hidden="1" x14ac:dyDescent="0.2">
      <c r="A1115" s="182">
        <f>'14'!A82</f>
        <v>0</v>
      </c>
      <c r="C1115" s="182" t="str">
        <f>IFERROR(LEFT(IFERROR(INDEX(Sheet5!$C$2:$C$1300,MATCH($A1115,Sheet5!$A$2:$A$1300,0)),"-"),FIND(",",IFERROR(INDEX(Sheet5!$C$2:$C$1300,MATCH($A1115,Sheet5!$A$2:$A$1300,0)),"-"),1)-1),IFERROR(INDEX(Sheet5!$C$2:$C$1300,MATCH($A1115,Sheet5!$A$2:$A$1300,0)),"-"))</f>
        <v>-</v>
      </c>
      <c r="D1115" s="204">
        <f>IFERROR(INDEX(Lookup!$BG$9:$BG$3000,MATCH($A1115,Lookup!$A$9:$A$3000,0)),0)</f>
        <v>0</v>
      </c>
      <c r="E1115" s="204">
        <f>IFERROR(INDEX(Lookup!$BF$9:$BF$3000,MATCH($A1115,Lookup!$A$9:$A$3000,0)),0)</f>
        <v>0</v>
      </c>
      <c r="F1115" s="204">
        <f>IFERROR(INDEX(Lookup!$BE$9:$BE$3000,MATCH($A1115,Lookup!$A$9:$A$3000,0)),0)</f>
        <v>0</v>
      </c>
      <c r="G1115" s="205"/>
      <c r="H1115" s="205"/>
      <c r="I1115" s="204">
        <f>IFERROR(INDEX(Lookup!$BJ$9:$BJ$3000,MATCH($A1115,Lookup!$A$9:$A$3000,0)),0)</f>
        <v>0</v>
      </c>
      <c r="J1115" s="204">
        <f>IFERROR(INDEX(Lookup!$BI$9:$BI$3000,MATCH($A1115,Lookup!$A$9:$A$3000,0)),0)</f>
        <v>0</v>
      </c>
      <c r="K1115" s="204">
        <f>IFERROR(INDEX(Lookup!$BH$9:$BH$3000,MATCH($A1115,Lookup!$A$9:$A$3000,0)),0)</f>
        <v>0</v>
      </c>
      <c r="L1115" s="204">
        <f t="shared" si="48"/>
        <v>0</v>
      </c>
      <c r="O1115" s="182">
        <f t="shared" si="49"/>
        <v>0</v>
      </c>
    </row>
    <row r="1116" spans="1:15" hidden="1" x14ac:dyDescent="0.2">
      <c r="A1116" s="182">
        <f>'14'!A83</f>
        <v>0</v>
      </c>
      <c r="C1116" s="182" t="str">
        <f>IFERROR(LEFT(IFERROR(INDEX(Sheet5!$C$2:$C$1300,MATCH($A1116,Sheet5!$A$2:$A$1300,0)),"-"),FIND(",",IFERROR(INDEX(Sheet5!$C$2:$C$1300,MATCH($A1116,Sheet5!$A$2:$A$1300,0)),"-"),1)-1),IFERROR(INDEX(Sheet5!$C$2:$C$1300,MATCH($A1116,Sheet5!$A$2:$A$1300,0)),"-"))</f>
        <v>-</v>
      </c>
      <c r="D1116" s="204">
        <f>IFERROR(INDEX(Lookup!$BG$9:$BG$3000,MATCH($A1116,Lookup!$A$9:$A$3000,0)),0)</f>
        <v>0</v>
      </c>
      <c r="E1116" s="204">
        <f>IFERROR(INDEX(Lookup!$BF$9:$BF$3000,MATCH($A1116,Lookup!$A$9:$A$3000,0)),0)</f>
        <v>0</v>
      </c>
      <c r="F1116" s="204">
        <f>IFERROR(INDEX(Lookup!$BE$9:$BE$3000,MATCH($A1116,Lookup!$A$9:$A$3000,0)),0)</f>
        <v>0</v>
      </c>
      <c r="G1116" s="205"/>
      <c r="H1116" s="205"/>
      <c r="I1116" s="204">
        <f>IFERROR(INDEX(Lookup!$BJ$9:$BJ$3000,MATCH($A1116,Lookup!$A$9:$A$3000,0)),0)</f>
        <v>0</v>
      </c>
      <c r="J1116" s="204">
        <f>IFERROR(INDEX(Lookup!$BI$9:$BI$3000,MATCH($A1116,Lookup!$A$9:$A$3000,0)),0)</f>
        <v>0</v>
      </c>
      <c r="K1116" s="204">
        <f>IFERROR(INDEX(Lookup!$BH$9:$BH$3000,MATCH($A1116,Lookup!$A$9:$A$3000,0)),0)</f>
        <v>0</v>
      </c>
      <c r="L1116" s="204">
        <f t="shared" si="48"/>
        <v>0</v>
      </c>
      <c r="O1116" s="182">
        <f t="shared" si="49"/>
        <v>0</v>
      </c>
    </row>
    <row r="1117" spans="1:15" hidden="1" x14ac:dyDescent="0.2">
      <c r="A1117" s="182">
        <f>'14'!A84</f>
        <v>0</v>
      </c>
      <c r="C1117" s="182" t="str">
        <f>IFERROR(LEFT(IFERROR(INDEX(Sheet5!$C$2:$C$1300,MATCH($A1117,Sheet5!$A$2:$A$1300,0)),"-"),FIND(",",IFERROR(INDEX(Sheet5!$C$2:$C$1300,MATCH($A1117,Sheet5!$A$2:$A$1300,0)),"-"),1)-1),IFERROR(INDEX(Sheet5!$C$2:$C$1300,MATCH($A1117,Sheet5!$A$2:$A$1300,0)),"-"))</f>
        <v>-</v>
      </c>
      <c r="D1117" s="204">
        <f>IFERROR(INDEX(Lookup!$BG$9:$BG$3000,MATCH($A1117,Lookup!$A$9:$A$3000,0)),0)</f>
        <v>0</v>
      </c>
      <c r="E1117" s="204">
        <f>IFERROR(INDEX(Lookup!$BF$9:$BF$3000,MATCH($A1117,Lookup!$A$9:$A$3000,0)),0)</f>
        <v>0</v>
      </c>
      <c r="F1117" s="204">
        <f>IFERROR(INDEX(Lookup!$BE$9:$BE$3000,MATCH($A1117,Lookup!$A$9:$A$3000,0)),0)</f>
        <v>0</v>
      </c>
      <c r="G1117" s="205"/>
      <c r="H1117" s="205"/>
      <c r="I1117" s="204">
        <f>IFERROR(INDEX(Lookup!$BJ$9:$BJ$3000,MATCH($A1117,Lookup!$A$9:$A$3000,0)),0)</f>
        <v>0</v>
      </c>
      <c r="J1117" s="204">
        <f>IFERROR(INDEX(Lookup!$BI$9:$BI$3000,MATCH($A1117,Lookup!$A$9:$A$3000,0)),0)</f>
        <v>0</v>
      </c>
      <c r="K1117" s="204">
        <f>IFERROR(INDEX(Lookup!$BH$9:$BH$3000,MATCH($A1117,Lookup!$A$9:$A$3000,0)),0)</f>
        <v>0</v>
      </c>
      <c r="L1117" s="204">
        <f t="shared" si="48"/>
        <v>0</v>
      </c>
      <c r="O1117" s="182">
        <f t="shared" si="49"/>
        <v>0</v>
      </c>
    </row>
    <row r="1118" spans="1:15" hidden="1" x14ac:dyDescent="0.2">
      <c r="A1118" s="182">
        <f>'14'!A85</f>
        <v>0</v>
      </c>
      <c r="C1118" s="182" t="str">
        <f>IFERROR(LEFT(IFERROR(INDEX(Sheet5!$C$2:$C$1300,MATCH($A1118,Sheet5!$A$2:$A$1300,0)),"-"),FIND(",",IFERROR(INDEX(Sheet5!$C$2:$C$1300,MATCH($A1118,Sheet5!$A$2:$A$1300,0)),"-"),1)-1),IFERROR(INDEX(Sheet5!$C$2:$C$1300,MATCH($A1118,Sheet5!$A$2:$A$1300,0)),"-"))</f>
        <v>-</v>
      </c>
      <c r="D1118" s="204">
        <f>IFERROR(INDEX(Lookup!$BG$9:$BG$3000,MATCH($A1118,Lookup!$A$9:$A$3000,0)),0)</f>
        <v>0</v>
      </c>
      <c r="E1118" s="204">
        <f>IFERROR(INDEX(Lookup!$BF$9:$BF$3000,MATCH($A1118,Lookup!$A$9:$A$3000,0)),0)</f>
        <v>0</v>
      </c>
      <c r="F1118" s="204">
        <f>IFERROR(INDEX(Lookup!$BE$9:$BE$3000,MATCH($A1118,Lookup!$A$9:$A$3000,0)),0)</f>
        <v>0</v>
      </c>
      <c r="G1118" s="205"/>
      <c r="H1118" s="205"/>
      <c r="I1118" s="204">
        <f>IFERROR(INDEX(Lookup!$BJ$9:$BJ$3000,MATCH($A1118,Lookup!$A$9:$A$3000,0)),0)</f>
        <v>0</v>
      </c>
      <c r="J1118" s="204">
        <f>IFERROR(INDEX(Lookup!$BI$9:$BI$3000,MATCH($A1118,Lookup!$A$9:$A$3000,0)),0)</f>
        <v>0</v>
      </c>
      <c r="K1118" s="204">
        <f>IFERROR(INDEX(Lookup!$BH$9:$BH$3000,MATCH($A1118,Lookup!$A$9:$A$3000,0)),0)</f>
        <v>0</v>
      </c>
      <c r="L1118" s="204">
        <f t="shared" si="48"/>
        <v>0</v>
      </c>
      <c r="O1118" s="182">
        <f t="shared" si="49"/>
        <v>0</v>
      </c>
    </row>
    <row r="1119" spans="1:15" hidden="1" x14ac:dyDescent="0.2">
      <c r="A1119" s="182">
        <f>'14'!A86</f>
        <v>0</v>
      </c>
      <c r="C1119" s="182" t="str">
        <f>IFERROR(LEFT(IFERROR(INDEX(Sheet5!$C$2:$C$1300,MATCH($A1119,Sheet5!$A$2:$A$1300,0)),"-"),FIND(",",IFERROR(INDEX(Sheet5!$C$2:$C$1300,MATCH($A1119,Sheet5!$A$2:$A$1300,0)),"-"),1)-1),IFERROR(INDEX(Sheet5!$C$2:$C$1300,MATCH($A1119,Sheet5!$A$2:$A$1300,0)),"-"))</f>
        <v>-</v>
      </c>
      <c r="D1119" s="204">
        <f>IFERROR(INDEX(Lookup!$BG$9:$BG$3000,MATCH($A1119,Lookup!$A$9:$A$3000,0)),0)</f>
        <v>0</v>
      </c>
      <c r="E1119" s="204">
        <f>IFERROR(INDEX(Lookup!$BF$9:$BF$3000,MATCH($A1119,Lookup!$A$9:$A$3000,0)),0)</f>
        <v>0</v>
      </c>
      <c r="F1119" s="204">
        <f>IFERROR(INDEX(Lookup!$BE$9:$BE$3000,MATCH($A1119,Lookup!$A$9:$A$3000,0)),0)</f>
        <v>0</v>
      </c>
      <c r="G1119" s="205"/>
      <c r="H1119" s="205"/>
      <c r="I1119" s="204">
        <f>IFERROR(INDEX(Lookup!$BJ$9:$BJ$3000,MATCH($A1119,Lookup!$A$9:$A$3000,0)),0)</f>
        <v>0</v>
      </c>
      <c r="J1119" s="204">
        <f>IFERROR(INDEX(Lookup!$BI$9:$BI$3000,MATCH($A1119,Lookup!$A$9:$A$3000,0)),0)</f>
        <v>0</v>
      </c>
      <c r="K1119" s="204">
        <f>IFERROR(INDEX(Lookup!$BH$9:$BH$3000,MATCH($A1119,Lookup!$A$9:$A$3000,0)),0)</f>
        <v>0</v>
      </c>
      <c r="L1119" s="204">
        <f t="shared" si="48"/>
        <v>0</v>
      </c>
      <c r="O1119" s="182">
        <f t="shared" si="49"/>
        <v>0</v>
      </c>
    </row>
    <row r="1120" spans="1:15" hidden="1" x14ac:dyDescent="0.2">
      <c r="A1120" s="182">
        <f>'14'!A87</f>
        <v>0</v>
      </c>
      <c r="C1120" s="182" t="str">
        <f>IFERROR(LEFT(IFERROR(INDEX(Sheet5!$C$2:$C$1300,MATCH($A1120,Sheet5!$A$2:$A$1300,0)),"-"),FIND(",",IFERROR(INDEX(Sheet5!$C$2:$C$1300,MATCH($A1120,Sheet5!$A$2:$A$1300,0)),"-"),1)-1),IFERROR(INDEX(Sheet5!$C$2:$C$1300,MATCH($A1120,Sheet5!$A$2:$A$1300,0)),"-"))</f>
        <v>-</v>
      </c>
      <c r="D1120" s="204">
        <f>IFERROR(INDEX(Lookup!$BG$9:$BG$3000,MATCH($A1120,Lookup!$A$9:$A$3000,0)),0)</f>
        <v>0</v>
      </c>
      <c r="E1120" s="204">
        <f>IFERROR(INDEX(Lookup!$BF$9:$BF$3000,MATCH($A1120,Lookup!$A$9:$A$3000,0)),0)</f>
        <v>0</v>
      </c>
      <c r="F1120" s="204">
        <f>IFERROR(INDEX(Lookup!$BE$9:$BE$3000,MATCH($A1120,Lookup!$A$9:$A$3000,0)),0)</f>
        <v>0</v>
      </c>
      <c r="G1120" s="205"/>
      <c r="H1120" s="205"/>
      <c r="I1120" s="204">
        <f>IFERROR(INDEX(Lookup!$BJ$9:$BJ$3000,MATCH($A1120,Lookup!$A$9:$A$3000,0)),0)</f>
        <v>0</v>
      </c>
      <c r="J1120" s="204">
        <f>IFERROR(INDEX(Lookup!$BI$9:$BI$3000,MATCH($A1120,Lookup!$A$9:$A$3000,0)),0)</f>
        <v>0</v>
      </c>
      <c r="K1120" s="204">
        <f>IFERROR(INDEX(Lookup!$BH$9:$BH$3000,MATCH($A1120,Lookup!$A$9:$A$3000,0)),0)</f>
        <v>0</v>
      </c>
      <c r="L1120" s="204">
        <f t="shared" si="48"/>
        <v>0</v>
      </c>
      <c r="O1120" s="182">
        <f t="shared" si="49"/>
        <v>0</v>
      </c>
    </row>
    <row r="1121" spans="1:15" hidden="1" x14ac:dyDescent="0.2">
      <c r="A1121" s="182">
        <f>'14'!A88</f>
        <v>0</v>
      </c>
      <c r="C1121" s="182" t="str">
        <f>IFERROR(LEFT(IFERROR(INDEX(Sheet5!$C$2:$C$1300,MATCH($A1121,Sheet5!$A$2:$A$1300,0)),"-"),FIND(",",IFERROR(INDEX(Sheet5!$C$2:$C$1300,MATCH($A1121,Sheet5!$A$2:$A$1300,0)),"-"),1)-1),IFERROR(INDEX(Sheet5!$C$2:$C$1300,MATCH($A1121,Sheet5!$A$2:$A$1300,0)),"-"))</f>
        <v>-</v>
      </c>
      <c r="D1121" s="204">
        <f>IFERROR(INDEX(Lookup!$BG$9:$BG$3000,MATCH($A1121,Lookup!$A$9:$A$3000,0)),0)</f>
        <v>0</v>
      </c>
      <c r="E1121" s="204">
        <f>IFERROR(INDEX(Lookup!$BF$9:$BF$3000,MATCH($A1121,Lookup!$A$9:$A$3000,0)),0)</f>
        <v>0</v>
      </c>
      <c r="F1121" s="204">
        <f>IFERROR(INDEX(Lookup!$BE$9:$BE$3000,MATCH($A1121,Lookup!$A$9:$A$3000,0)),0)</f>
        <v>0</v>
      </c>
      <c r="G1121" s="205"/>
      <c r="H1121" s="205"/>
      <c r="I1121" s="204">
        <f>IFERROR(INDEX(Lookup!$BJ$9:$BJ$3000,MATCH($A1121,Lookup!$A$9:$A$3000,0)),0)</f>
        <v>0</v>
      </c>
      <c r="J1121" s="204">
        <f>IFERROR(INDEX(Lookup!$BI$9:$BI$3000,MATCH($A1121,Lookup!$A$9:$A$3000,0)),0)</f>
        <v>0</v>
      </c>
      <c r="K1121" s="204">
        <f>IFERROR(INDEX(Lookup!$BH$9:$BH$3000,MATCH($A1121,Lookup!$A$9:$A$3000,0)),0)</f>
        <v>0</v>
      </c>
      <c r="L1121" s="204">
        <f t="shared" si="48"/>
        <v>0</v>
      </c>
      <c r="O1121" s="182">
        <f t="shared" si="49"/>
        <v>0</v>
      </c>
    </row>
    <row r="1122" spans="1:15" hidden="1" x14ac:dyDescent="0.2">
      <c r="A1122" s="182">
        <f>'14'!A89</f>
        <v>0</v>
      </c>
      <c r="C1122" s="182" t="str">
        <f>IFERROR(LEFT(IFERROR(INDEX(Sheet5!$C$2:$C$1300,MATCH($A1122,Sheet5!$A$2:$A$1300,0)),"-"),FIND(",",IFERROR(INDEX(Sheet5!$C$2:$C$1300,MATCH($A1122,Sheet5!$A$2:$A$1300,0)),"-"),1)-1),IFERROR(INDEX(Sheet5!$C$2:$C$1300,MATCH($A1122,Sheet5!$A$2:$A$1300,0)),"-"))</f>
        <v>-</v>
      </c>
      <c r="D1122" s="204">
        <f>IFERROR(INDEX(Lookup!$BG$9:$BG$3000,MATCH($A1122,Lookup!$A$9:$A$3000,0)),0)</f>
        <v>0</v>
      </c>
      <c r="E1122" s="204">
        <f>IFERROR(INDEX(Lookup!$BF$9:$BF$3000,MATCH($A1122,Lookup!$A$9:$A$3000,0)),0)</f>
        <v>0</v>
      </c>
      <c r="F1122" s="204">
        <f>IFERROR(INDEX(Lookup!$BE$9:$BE$3000,MATCH($A1122,Lookup!$A$9:$A$3000,0)),0)</f>
        <v>0</v>
      </c>
      <c r="G1122" s="205"/>
      <c r="H1122" s="205"/>
      <c r="I1122" s="204">
        <f>IFERROR(INDEX(Lookup!$BJ$9:$BJ$3000,MATCH($A1122,Lookup!$A$9:$A$3000,0)),0)</f>
        <v>0</v>
      </c>
      <c r="J1122" s="204">
        <f>IFERROR(INDEX(Lookup!$BI$9:$BI$3000,MATCH($A1122,Lookup!$A$9:$A$3000,0)),0)</f>
        <v>0</v>
      </c>
      <c r="K1122" s="204">
        <f>IFERROR(INDEX(Lookup!$BH$9:$BH$3000,MATCH($A1122,Lookup!$A$9:$A$3000,0)),0)</f>
        <v>0</v>
      </c>
      <c r="L1122" s="204">
        <f t="shared" si="48"/>
        <v>0</v>
      </c>
      <c r="O1122" s="182">
        <f t="shared" si="49"/>
        <v>0</v>
      </c>
    </row>
    <row r="1123" spans="1:15" hidden="1" x14ac:dyDescent="0.2">
      <c r="A1123" s="182">
        <f>'14'!A90</f>
        <v>0</v>
      </c>
      <c r="C1123" s="182" t="str">
        <f>IFERROR(LEFT(IFERROR(INDEX(Sheet5!$C$2:$C$1300,MATCH($A1123,Sheet5!$A$2:$A$1300,0)),"-"),FIND(",",IFERROR(INDEX(Sheet5!$C$2:$C$1300,MATCH($A1123,Sheet5!$A$2:$A$1300,0)),"-"),1)-1),IFERROR(INDEX(Sheet5!$C$2:$C$1300,MATCH($A1123,Sheet5!$A$2:$A$1300,0)),"-"))</f>
        <v>-</v>
      </c>
      <c r="D1123" s="204">
        <f>IFERROR(INDEX(Lookup!$BG$9:$BG$3000,MATCH($A1123,Lookup!$A$9:$A$3000,0)),0)</f>
        <v>0</v>
      </c>
      <c r="E1123" s="204">
        <f>IFERROR(INDEX(Lookup!$BF$9:$BF$3000,MATCH($A1123,Lookup!$A$9:$A$3000,0)),0)</f>
        <v>0</v>
      </c>
      <c r="F1123" s="204">
        <f>IFERROR(INDEX(Lookup!$BE$9:$BE$3000,MATCH($A1123,Lookup!$A$9:$A$3000,0)),0)</f>
        <v>0</v>
      </c>
      <c r="G1123" s="205"/>
      <c r="H1123" s="205"/>
      <c r="I1123" s="204">
        <f>IFERROR(INDEX(Lookup!$BJ$9:$BJ$3000,MATCH($A1123,Lookup!$A$9:$A$3000,0)),0)</f>
        <v>0</v>
      </c>
      <c r="J1123" s="204">
        <f>IFERROR(INDEX(Lookup!$BI$9:$BI$3000,MATCH($A1123,Lookup!$A$9:$A$3000,0)),0)</f>
        <v>0</v>
      </c>
      <c r="K1123" s="204">
        <f>IFERROR(INDEX(Lookup!$BH$9:$BH$3000,MATCH($A1123,Lookup!$A$9:$A$3000,0)),0)</f>
        <v>0</v>
      </c>
      <c r="L1123" s="204">
        <f t="shared" si="48"/>
        <v>0</v>
      </c>
      <c r="O1123" s="182">
        <f t="shared" si="49"/>
        <v>0</v>
      </c>
    </row>
    <row r="1124" spans="1:15" hidden="1" x14ac:dyDescent="0.2">
      <c r="A1124" s="182">
        <f>'14'!A91</f>
        <v>0</v>
      </c>
      <c r="C1124" s="182" t="str">
        <f>IFERROR(LEFT(IFERROR(INDEX(Sheet5!$C$2:$C$1300,MATCH($A1124,Sheet5!$A$2:$A$1300,0)),"-"),FIND(",",IFERROR(INDEX(Sheet5!$C$2:$C$1300,MATCH($A1124,Sheet5!$A$2:$A$1300,0)),"-"),1)-1),IFERROR(INDEX(Sheet5!$C$2:$C$1300,MATCH($A1124,Sheet5!$A$2:$A$1300,0)),"-"))</f>
        <v>-</v>
      </c>
      <c r="D1124" s="204">
        <f>IFERROR(INDEX(Lookup!$BG$9:$BG$3000,MATCH($A1124,Lookup!$A$9:$A$3000,0)),0)</f>
        <v>0</v>
      </c>
      <c r="E1124" s="204">
        <f>IFERROR(INDEX(Lookup!$BF$9:$BF$3000,MATCH($A1124,Lookup!$A$9:$A$3000,0)),0)</f>
        <v>0</v>
      </c>
      <c r="F1124" s="204">
        <f>IFERROR(INDEX(Lookup!$BE$9:$BE$3000,MATCH($A1124,Lookup!$A$9:$A$3000,0)),0)</f>
        <v>0</v>
      </c>
      <c r="G1124" s="205"/>
      <c r="H1124" s="205"/>
      <c r="I1124" s="204">
        <f>IFERROR(INDEX(Lookup!$BJ$9:$BJ$3000,MATCH($A1124,Lookup!$A$9:$A$3000,0)),0)</f>
        <v>0</v>
      </c>
      <c r="J1124" s="204">
        <f>IFERROR(INDEX(Lookup!$BI$9:$BI$3000,MATCH($A1124,Lookup!$A$9:$A$3000,0)),0)</f>
        <v>0</v>
      </c>
      <c r="K1124" s="204">
        <f>IFERROR(INDEX(Lookup!$BH$9:$BH$3000,MATCH($A1124,Lookup!$A$9:$A$3000,0)),0)</f>
        <v>0</v>
      </c>
      <c r="L1124" s="204">
        <f t="shared" si="48"/>
        <v>0</v>
      </c>
      <c r="O1124" s="182">
        <f t="shared" si="49"/>
        <v>0</v>
      </c>
    </row>
    <row r="1125" spans="1:15" hidden="1" x14ac:dyDescent="0.2">
      <c r="A1125" s="182">
        <f>'14'!A92</f>
        <v>0</v>
      </c>
      <c r="C1125" s="182" t="str">
        <f>IFERROR(LEFT(IFERROR(INDEX(Sheet5!$C$2:$C$1300,MATCH($A1125,Sheet5!$A$2:$A$1300,0)),"-"),FIND(",",IFERROR(INDEX(Sheet5!$C$2:$C$1300,MATCH($A1125,Sheet5!$A$2:$A$1300,0)),"-"),1)-1),IFERROR(INDEX(Sheet5!$C$2:$C$1300,MATCH($A1125,Sheet5!$A$2:$A$1300,0)),"-"))</f>
        <v>-</v>
      </c>
      <c r="D1125" s="204">
        <f>IFERROR(INDEX(Lookup!$BG$9:$BG$3000,MATCH($A1125,Lookup!$A$9:$A$3000,0)),0)</f>
        <v>0</v>
      </c>
      <c r="E1125" s="204">
        <f>IFERROR(INDEX(Lookup!$BF$9:$BF$3000,MATCH($A1125,Lookup!$A$9:$A$3000,0)),0)</f>
        <v>0</v>
      </c>
      <c r="F1125" s="204">
        <f>IFERROR(INDEX(Lookup!$BE$9:$BE$3000,MATCH($A1125,Lookup!$A$9:$A$3000,0)),0)</f>
        <v>0</v>
      </c>
      <c r="G1125" s="205"/>
      <c r="H1125" s="205"/>
      <c r="I1125" s="204">
        <f>IFERROR(INDEX(Lookup!$BJ$9:$BJ$3000,MATCH($A1125,Lookup!$A$9:$A$3000,0)),0)</f>
        <v>0</v>
      </c>
      <c r="J1125" s="204">
        <f>IFERROR(INDEX(Lookup!$BI$9:$BI$3000,MATCH($A1125,Lookup!$A$9:$A$3000,0)),0)</f>
        <v>0</v>
      </c>
      <c r="K1125" s="204">
        <f>IFERROR(INDEX(Lookup!$BH$9:$BH$3000,MATCH($A1125,Lookup!$A$9:$A$3000,0)),0)</f>
        <v>0</v>
      </c>
      <c r="L1125" s="204">
        <f t="shared" si="48"/>
        <v>0</v>
      </c>
      <c r="O1125" s="182">
        <f t="shared" si="49"/>
        <v>0</v>
      </c>
    </row>
    <row r="1126" spans="1:15" hidden="1" x14ac:dyDescent="0.2">
      <c r="A1126" s="182">
        <f>'14'!A93</f>
        <v>0</v>
      </c>
      <c r="C1126" s="182" t="str">
        <f>IFERROR(LEFT(IFERROR(INDEX(Sheet5!$C$2:$C$1300,MATCH($A1126,Sheet5!$A$2:$A$1300,0)),"-"),FIND(",",IFERROR(INDEX(Sheet5!$C$2:$C$1300,MATCH($A1126,Sheet5!$A$2:$A$1300,0)),"-"),1)-1),IFERROR(INDEX(Sheet5!$C$2:$C$1300,MATCH($A1126,Sheet5!$A$2:$A$1300,0)),"-"))</f>
        <v>-</v>
      </c>
      <c r="D1126" s="204">
        <f>IFERROR(INDEX(Lookup!$BG$9:$BG$3000,MATCH($A1126,Lookup!$A$9:$A$3000,0)),0)</f>
        <v>0</v>
      </c>
      <c r="E1126" s="204">
        <f>IFERROR(INDEX(Lookup!$BF$9:$BF$3000,MATCH($A1126,Lookup!$A$9:$A$3000,0)),0)</f>
        <v>0</v>
      </c>
      <c r="F1126" s="204">
        <f>IFERROR(INDEX(Lookup!$BE$9:$BE$3000,MATCH($A1126,Lookup!$A$9:$A$3000,0)),0)</f>
        <v>0</v>
      </c>
      <c r="G1126" s="205"/>
      <c r="H1126" s="205"/>
      <c r="I1126" s="204">
        <f>IFERROR(INDEX(Lookup!$BJ$9:$BJ$3000,MATCH($A1126,Lookup!$A$9:$A$3000,0)),0)</f>
        <v>0</v>
      </c>
      <c r="J1126" s="204">
        <f>IFERROR(INDEX(Lookup!$BI$9:$BI$3000,MATCH($A1126,Lookup!$A$9:$A$3000,0)),0)</f>
        <v>0</v>
      </c>
      <c r="K1126" s="204">
        <f>IFERROR(INDEX(Lookup!$BH$9:$BH$3000,MATCH($A1126,Lookup!$A$9:$A$3000,0)),0)</f>
        <v>0</v>
      </c>
      <c r="L1126" s="204">
        <f t="shared" si="48"/>
        <v>0</v>
      </c>
      <c r="O1126" s="182">
        <f t="shared" si="49"/>
        <v>0</v>
      </c>
    </row>
    <row r="1127" spans="1:15" hidden="1" x14ac:dyDescent="0.2">
      <c r="A1127" s="182">
        <f>'14'!A94</f>
        <v>0</v>
      </c>
      <c r="C1127" s="182" t="str">
        <f>IFERROR(LEFT(IFERROR(INDEX(Sheet5!$C$2:$C$1300,MATCH($A1127,Sheet5!$A$2:$A$1300,0)),"-"),FIND(",",IFERROR(INDEX(Sheet5!$C$2:$C$1300,MATCH($A1127,Sheet5!$A$2:$A$1300,0)),"-"),1)-1),IFERROR(INDEX(Sheet5!$C$2:$C$1300,MATCH($A1127,Sheet5!$A$2:$A$1300,0)),"-"))</f>
        <v>-</v>
      </c>
      <c r="D1127" s="204">
        <f>IFERROR(INDEX(Lookup!$BG$9:$BG$3000,MATCH($A1127,Lookup!$A$9:$A$3000,0)),0)</f>
        <v>0</v>
      </c>
      <c r="E1127" s="204">
        <f>IFERROR(INDEX(Lookup!$BF$9:$BF$3000,MATCH($A1127,Lookup!$A$9:$A$3000,0)),0)</f>
        <v>0</v>
      </c>
      <c r="F1127" s="204">
        <f>IFERROR(INDEX(Lookup!$BE$9:$BE$3000,MATCH($A1127,Lookup!$A$9:$A$3000,0)),0)</f>
        <v>0</v>
      </c>
      <c r="G1127" s="205"/>
      <c r="H1127" s="205"/>
      <c r="I1127" s="204">
        <f>IFERROR(INDEX(Lookup!$BJ$9:$BJ$3000,MATCH($A1127,Lookup!$A$9:$A$3000,0)),0)</f>
        <v>0</v>
      </c>
      <c r="J1127" s="204">
        <f>IFERROR(INDEX(Lookup!$BI$9:$BI$3000,MATCH($A1127,Lookup!$A$9:$A$3000,0)),0)</f>
        <v>0</v>
      </c>
      <c r="K1127" s="204">
        <f>IFERROR(INDEX(Lookup!$BH$9:$BH$3000,MATCH($A1127,Lookup!$A$9:$A$3000,0)),0)</f>
        <v>0</v>
      </c>
      <c r="L1127" s="204">
        <f t="shared" si="48"/>
        <v>0</v>
      </c>
      <c r="O1127" s="182">
        <f t="shared" si="49"/>
        <v>0</v>
      </c>
    </row>
    <row r="1128" spans="1:15" hidden="1" x14ac:dyDescent="0.2">
      <c r="A1128" s="182">
        <f>'14'!A95</f>
        <v>0</v>
      </c>
      <c r="C1128" s="182" t="str">
        <f>IFERROR(LEFT(IFERROR(INDEX(Sheet5!$C$2:$C$1300,MATCH($A1128,Sheet5!$A$2:$A$1300,0)),"-"),FIND(",",IFERROR(INDEX(Sheet5!$C$2:$C$1300,MATCH($A1128,Sheet5!$A$2:$A$1300,0)),"-"),1)-1),IFERROR(INDEX(Sheet5!$C$2:$C$1300,MATCH($A1128,Sheet5!$A$2:$A$1300,0)),"-"))</f>
        <v>-</v>
      </c>
      <c r="D1128" s="204">
        <f>IFERROR(INDEX(Lookup!$BG$9:$BG$3000,MATCH($A1128,Lookup!$A$9:$A$3000,0)),0)</f>
        <v>0</v>
      </c>
      <c r="E1128" s="204">
        <f>IFERROR(INDEX(Lookup!$BF$9:$BF$3000,MATCH($A1128,Lookup!$A$9:$A$3000,0)),0)</f>
        <v>0</v>
      </c>
      <c r="F1128" s="204">
        <f>IFERROR(INDEX(Lookup!$BE$9:$BE$3000,MATCH($A1128,Lookup!$A$9:$A$3000,0)),0)</f>
        <v>0</v>
      </c>
      <c r="G1128" s="205"/>
      <c r="H1128" s="205"/>
      <c r="I1128" s="204">
        <f>IFERROR(INDEX(Lookup!$BJ$9:$BJ$3000,MATCH($A1128,Lookup!$A$9:$A$3000,0)),0)</f>
        <v>0</v>
      </c>
      <c r="J1128" s="204">
        <f>IFERROR(INDEX(Lookup!$BI$9:$BI$3000,MATCH($A1128,Lookup!$A$9:$A$3000,0)),0)</f>
        <v>0</v>
      </c>
      <c r="K1128" s="204">
        <f>IFERROR(INDEX(Lookup!$BH$9:$BH$3000,MATCH($A1128,Lookup!$A$9:$A$3000,0)),0)</f>
        <v>0</v>
      </c>
      <c r="L1128" s="204">
        <f t="shared" si="48"/>
        <v>0</v>
      </c>
      <c r="O1128" s="182">
        <f t="shared" si="49"/>
        <v>0</v>
      </c>
    </row>
    <row r="1129" spans="1:15" hidden="1" x14ac:dyDescent="0.2">
      <c r="A1129" s="182">
        <f>'14'!A96</f>
        <v>0</v>
      </c>
      <c r="C1129" s="182" t="str">
        <f>IFERROR(LEFT(IFERROR(INDEX(Sheet5!$C$2:$C$1300,MATCH($A1129,Sheet5!$A$2:$A$1300,0)),"-"),FIND(",",IFERROR(INDEX(Sheet5!$C$2:$C$1300,MATCH($A1129,Sheet5!$A$2:$A$1300,0)),"-"),1)-1),IFERROR(INDEX(Sheet5!$C$2:$C$1300,MATCH($A1129,Sheet5!$A$2:$A$1300,0)),"-"))</f>
        <v>-</v>
      </c>
      <c r="D1129" s="204">
        <f>IFERROR(INDEX(Lookup!$BG$9:$BG$3000,MATCH($A1129,Lookup!$A$9:$A$3000,0)),0)</f>
        <v>0</v>
      </c>
      <c r="E1129" s="204">
        <f>IFERROR(INDEX(Lookup!$BF$9:$BF$3000,MATCH($A1129,Lookup!$A$9:$A$3000,0)),0)</f>
        <v>0</v>
      </c>
      <c r="F1129" s="204">
        <f>IFERROR(INDEX(Lookup!$BE$9:$BE$3000,MATCH($A1129,Lookup!$A$9:$A$3000,0)),0)</f>
        <v>0</v>
      </c>
      <c r="G1129" s="205"/>
      <c r="H1129" s="205"/>
      <c r="I1129" s="204">
        <f>IFERROR(INDEX(Lookup!$BJ$9:$BJ$3000,MATCH($A1129,Lookup!$A$9:$A$3000,0)),0)</f>
        <v>0</v>
      </c>
      <c r="J1129" s="204">
        <f>IFERROR(INDEX(Lookup!$BI$9:$BI$3000,MATCH($A1129,Lookup!$A$9:$A$3000,0)),0)</f>
        <v>0</v>
      </c>
      <c r="K1129" s="204">
        <f>IFERROR(INDEX(Lookup!$BH$9:$BH$3000,MATCH($A1129,Lookup!$A$9:$A$3000,0)),0)</f>
        <v>0</v>
      </c>
      <c r="L1129" s="204">
        <f t="shared" si="48"/>
        <v>0</v>
      </c>
      <c r="O1129" s="182">
        <f t="shared" si="49"/>
        <v>0</v>
      </c>
    </row>
    <row r="1130" spans="1:15" hidden="1" x14ac:dyDescent="0.2">
      <c r="A1130" s="182">
        <f>'14'!A97</f>
        <v>0</v>
      </c>
      <c r="C1130" s="182" t="str">
        <f>IFERROR(LEFT(IFERROR(INDEX(Sheet5!$C$2:$C$1300,MATCH($A1130,Sheet5!$A$2:$A$1300,0)),"-"),FIND(",",IFERROR(INDEX(Sheet5!$C$2:$C$1300,MATCH($A1130,Sheet5!$A$2:$A$1300,0)),"-"),1)-1),IFERROR(INDEX(Sheet5!$C$2:$C$1300,MATCH($A1130,Sheet5!$A$2:$A$1300,0)),"-"))</f>
        <v>-</v>
      </c>
      <c r="D1130" s="204">
        <f>IFERROR(INDEX(Lookup!$BG$9:$BG$3000,MATCH($A1130,Lookup!$A$9:$A$3000,0)),0)</f>
        <v>0</v>
      </c>
      <c r="E1130" s="204">
        <f>IFERROR(INDEX(Lookup!$BF$9:$BF$3000,MATCH($A1130,Lookup!$A$9:$A$3000,0)),0)</f>
        <v>0</v>
      </c>
      <c r="F1130" s="204">
        <f>IFERROR(INDEX(Lookup!$BE$9:$BE$3000,MATCH($A1130,Lookup!$A$9:$A$3000,0)),0)</f>
        <v>0</v>
      </c>
      <c r="G1130" s="205"/>
      <c r="H1130" s="205"/>
      <c r="I1130" s="204">
        <f>IFERROR(INDEX(Lookup!$BJ$9:$BJ$3000,MATCH($A1130,Lookup!$A$9:$A$3000,0)),0)</f>
        <v>0</v>
      </c>
      <c r="J1130" s="204">
        <f>IFERROR(INDEX(Lookup!$BI$9:$BI$3000,MATCH($A1130,Lookup!$A$9:$A$3000,0)),0)</f>
        <v>0</v>
      </c>
      <c r="K1130" s="204">
        <f>IFERROR(INDEX(Lookup!$BH$9:$BH$3000,MATCH($A1130,Lookup!$A$9:$A$3000,0)),0)</f>
        <v>0</v>
      </c>
      <c r="L1130" s="204">
        <f t="shared" si="48"/>
        <v>0</v>
      </c>
      <c r="O1130" s="182">
        <f t="shared" si="49"/>
        <v>0</v>
      </c>
    </row>
    <row r="1131" spans="1:15" hidden="1" x14ac:dyDescent="0.2">
      <c r="A1131" s="182">
        <f>'14'!A98</f>
        <v>0</v>
      </c>
      <c r="C1131" s="182" t="str">
        <f>IFERROR(LEFT(IFERROR(INDEX(Sheet5!$C$2:$C$1300,MATCH($A1131,Sheet5!$A$2:$A$1300,0)),"-"),FIND(",",IFERROR(INDEX(Sheet5!$C$2:$C$1300,MATCH($A1131,Sheet5!$A$2:$A$1300,0)),"-"),1)-1),IFERROR(INDEX(Sheet5!$C$2:$C$1300,MATCH($A1131,Sheet5!$A$2:$A$1300,0)),"-"))</f>
        <v>-</v>
      </c>
      <c r="D1131" s="204">
        <f>IFERROR(INDEX(Lookup!$BG$9:$BG$3000,MATCH($A1131,Lookup!$A$9:$A$3000,0)),0)</f>
        <v>0</v>
      </c>
      <c r="E1131" s="204">
        <f>IFERROR(INDEX(Lookup!$BF$9:$BF$3000,MATCH($A1131,Lookup!$A$9:$A$3000,0)),0)</f>
        <v>0</v>
      </c>
      <c r="F1131" s="204">
        <f>IFERROR(INDEX(Lookup!$BE$9:$BE$3000,MATCH($A1131,Lookup!$A$9:$A$3000,0)),0)</f>
        <v>0</v>
      </c>
      <c r="G1131" s="205"/>
      <c r="H1131" s="205"/>
      <c r="I1131" s="204">
        <f>IFERROR(INDEX(Lookup!$BJ$9:$BJ$3000,MATCH($A1131,Lookup!$A$9:$A$3000,0)),0)</f>
        <v>0</v>
      </c>
      <c r="J1131" s="204">
        <f>IFERROR(INDEX(Lookup!$BI$9:$BI$3000,MATCH($A1131,Lookup!$A$9:$A$3000,0)),0)</f>
        <v>0</v>
      </c>
      <c r="K1131" s="204">
        <f>IFERROR(INDEX(Lookup!$BH$9:$BH$3000,MATCH($A1131,Lookup!$A$9:$A$3000,0)),0)</f>
        <v>0</v>
      </c>
      <c r="L1131" s="204">
        <f t="shared" si="48"/>
        <v>0</v>
      </c>
      <c r="O1131" s="182">
        <f t="shared" ref="O1131:O1162" si="50">+IF(A1131&gt;0,1,0)</f>
        <v>0</v>
      </c>
    </row>
    <row r="1132" spans="1:15" hidden="1" x14ac:dyDescent="0.2">
      <c r="A1132" s="182">
        <f>'14'!A99</f>
        <v>0</v>
      </c>
      <c r="C1132" s="182" t="str">
        <f>IFERROR(LEFT(IFERROR(INDEX(Sheet5!$C$2:$C$1300,MATCH($A1132,Sheet5!$A$2:$A$1300,0)),"-"),FIND(",",IFERROR(INDEX(Sheet5!$C$2:$C$1300,MATCH($A1132,Sheet5!$A$2:$A$1300,0)),"-"),1)-1),IFERROR(INDEX(Sheet5!$C$2:$C$1300,MATCH($A1132,Sheet5!$A$2:$A$1300,0)),"-"))</f>
        <v>-</v>
      </c>
      <c r="D1132" s="204">
        <f>IFERROR(INDEX(Lookup!$BG$9:$BG$3000,MATCH($A1132,Lookup!$A$9:$A$3000,0)),0)</f>
        <v>0</v>
      </c>
      <c r="E1132" s="204">
        <f>IFERROR(INDEX(Lookup!$BF$9:$BF$3000,MATCH($A1132,Lookup!$A$9:$A$3000,0)),0)</f>
        <v>0</v>
      </c>
      <c r="F1132" s="204">
        <f>IFERROR(INDEX(Lookup!$BE$9:$BE$3000,MATCH($A1132,Lookup!$A$9:$A$3000,0)),0)</f>
        <v>0</v>
      </c>
      <c r="G1132" s="205"/>
      <c r="H1132" s="205"/>
      <c r="I1132" s="204">
        <f>IFERROR(INDEX(Lookup!$BJ$9:$BJ$3000,MATCH($A1132,Lookup!$A$9:$A$3000,0)),0)</f>
        <v>0</v>
      </c>
      <c r="J1132" s="204">
        <f>IFERROR(INDEX(Lookup!$BI$9:$BI$3000,MATCH($A1132,Lookup!$A$9:$A$3000,0)),0)</f>
        <v>0</v>
      </c>
      <c r="K1132" s="204">
        <f>IFERROR(INDEX(Lookup!$BH$9:$BH$3000,MATCH($A1132,Lookup!$A$9:$A$3000,0)),0)</f>
        <v>0</v>
      </c>
      <c r="L1132" s="204">
        <f t="shared" si="48"/>
        <v>0</v>
      </c>
      <c r="O1132" s="182">
        <f t="shared" si="50"/>
        <v>0</v>
      </c>
    </row>
    <row r="1133" spans="1:15" hidden="1" x14ac:dyDescent="0.2">
      <c r="A1133" s="182">
        <f>'14'!A100</f>
        <v>0</v>
      </c>
      <c r="C1133" s="182" t="str">
        <f>IFERROR(LEFT(IFERROR(INDEX(Sheet5!$C$2:$C$1300,MATCH($A1133,Sheet5!$A$2:$A$1300,0)),"-"),FIND(",",IFERROR(INDEX(Sheet5!$C$2:$C$1300,MATCH($A1133,Sheet5!$A$2:$A$1300,0)),"-"),1)-1),IFERROR(INDEX(Sheet5!$C$2:$C$1300,MATCH($A1133,Sheet5!$A$2:$A$1300,0)),"-"))</f>
        <v>-</v>
      </c>
      <c r="D1133" s="204">
        <f>IFERROR(INDEX(Lookup!$BG$9:$BG$3000,MATCH($A1133,Lookup!$A$9:$A$3000,0)),0)</f>
        <v>0</v>
      </c>
      <c r="E1133" s="204">
        <f>IFERROR(INDEX(Lookup!$BF$9:$BF$3000,MATCH($A1133,Lookup!$A$9:$A$3000,0)),0)</f>
        <v>0</v>
      </c>
      <c r="F1133" s="204">
        <f>IFERROR(INDEX(Lookup!$BE$9:$BE$3000,MATCH($A1133,Lookup!$A$9:$A$3000,0)),0)</f>
        <v>0</v>
      </c>
      <c r="G1133" s="205"/>
      <c r="H1133" s="205"/>
      <c r="I1133" s="204">
        <f>IFERROR(INDEX(Lookup!$BJ$9:$BJ$3000,MATCH($A1133,Lookup!$A$9:$A$3000,0)),0)</f>
        <v>0</v>
      </c>
      <c r="J1133" s="204">
        <f>IFERROR(INDEX(Lookup!$BI$9:$BI$3000,MATCH($A1133,Lookup!$A$9:$A$3000,0)),0)</f>
        <v>0</v>
      </c>
      <c r="K1133" s="204">
        <f>IFERROR(INDEX(Lookup!$BH$9:$BH$3000,MATCH($A1133,Lookup!$A$9:$A$3000,0)),0)</f>
        <v>0</v>
      </c>
      <c r="L1133" s="204">
        <f t="shared" si="48"/>
        <v>0</v>
      </c>
      <c r="O1133" s="182">
        <f t="shared" si="50"/>
        <v>0</v>
      </c>
    </row>
    <row r="1134" spans="1:15" hidden="1" x14ac:dyDescent="0.2">
      <c r="A1134" s="182">
        <f>'14'!A101</f>
        <v>0</v>
      </c>
      <c r="C1134" s="182" t="str">
        <f>IFERROR(LEFT(IFERROR(INDEX(Sheet5!$C$2:$C$1300,MATCH($A1134,Sheet5!$A$2:$A$1300,0)),"-"),FIND(",",IFERROR(INDEX(Sheet5!$C$2:$C$1300,MATCH($A1134,Sheet5!$A$2:$A$1300,0)),"-"),1)-1),IFERROR(INDEX(Sheet5!$C$2:$C$1300,MATCH($A1134,Sheet5!$A$2:$A$1300,0)),"-"))</f>
        <v>-</v>
      </c>
      <c r="D1134" s="204">
        <f>IFERROR(INDEX(Lookup!$BG$9:$BG$3000,MATCH($A1134,Lookup!$A$9:$A$3000,0)),0)</f>
        <v>0</v>
      </c>
      <c r="E1134" s="204">
        <f>IFERROR(INDEX(Lookup!$BF$9:$BF$3000,MATCH($A1134,Lookup!$A$9:$A$3000,0)),0)</f>
        <v>0</v>
      </c>
      <c r="F1134" s="204">
        <f>IFERROR(INDEX(Lookup!$BE$9:$BE$3000,MATCH($A1134,Lookup!$A$9:$A$3000,0)),0)</f>
        <v>0</v>
      </c>
      <c r="G1134" s="205"/>
      <c r="H1134" s="205"/>
      <c r="I1134" s="204">
        <f>IFERROR(INDEX(Lookup!$BJ$9:$BJ$3000,MATCH($A1134,Lookup!$A$9:$A$3000,0)),0)</f>
        <v>0</v>
      </c>
      <c r="J1134" s="204">
        <f>IFERROR(INDEX(Lookup!$BI$9:$BI$3000,MATCH($A1134,Lookup!$A$9:$A$3000,0)),0)</f>
        <v>0</v>
      </c>
      <c r="K1134" s="204">
        <f>IFERROR(INDEX(Lookup!$BH$9:$BH$3000,MATCH($A1134,Lookup!$A$9:$A$3000,0)),0)</f>
        <v>0</v>
      </c>
      <c r="L1134" s="204">
        <f t="shared" si="48"/>
        <v>0</v>
      </c>
      <c r="O1134" s="182">
        <f t="shared" si="50"/>
        <v>0</v>
      </c>
    </row>
    <row r="1135" spans="1:15" hidden="1" x14ac:dyDescent="0.2">
      <c r="A1135" s="182">
        <f>'14'!A102</f>
        <v>0</v>
      </c>
      <c r="C1135" s="182" t="str">
        <f>IFERROR(LEFT(IFERROR(INDEX(Sheet5!$C$2:$C$1300,MATCH($A1135,Sheet5!$A$2:$A$1300,0)),"-"),FIND(",",IFERROR(INDEX(Sheet5!$C$2:$C$1300,MATCH($A1135,Sheet5!$A$2:$A$1300,0)),"-"),1)-1),IFERROR(INDEX(Sheet5!$C$2:$C$1300,MATCH($A1135,Sheet5!$A$2:$A$1300,0)),"-"))</f>
        <v>-</v>
      </c>
      <c r="D1135" s="204">
        <f>IFERROR(INDEX(Lookup!$BG$9:$BG$3000,MATCH($A1135,Lookup!$A$9:$A$3000,0)),0)</f>
        <v>0</v>
      </c>
      <c r="E1135" s="204">
        <f>IFERROR(INDEX(Lookup!$BF$9:$BF$3000,MATCH($A1135,Lookup!$A$9:$A$3000,0)),0)</f>
        <v>0</v>
      </c>
      <c r="F1135" s="204">
        <f>IFERROR(INDEX(Lookup!$BE$9:$BE$3000,MATCH($A1135,Lookup!$A$9:$A$3000,0)),0)</f>
        <v>0</v>
      </c>
      <c r="G1135" s="205"/>
      <c r="H1135" s="205"/>
      <c r="I1135" s="204">
        <f>IFERROR(INDEX(Lookup!$BJ$9:$BJ$3000,MATCH($A1135,Lookup!$A$9:$A$3000,0)),0)</f>
        <v>0</v>
      </c>
      <c r="J1135" s="204">
        <f>IFERROR(INDEX(Lookup!$BI$9:$BI$3000,MATCH($A1135,Lookup!$A$9:$A$3000,0)),0)</f>
        <v>0</v>
      </c>
      <c r="K1135" s="204">
        <f>IFERROR(INDEX(Lookup!$BH$9:$BH$3000,MATCH($A1135,Lookup!$A$9:$A$3000,0)),0)</f>
        <v>0</v>
      </c>
      <c r="L1135" s="204">
        <f t="shared" si="48"/>
        <v>0</v>
      </c>
      <c r="O1135" s="182">
        <f t="shared" si="50"/>
        <v>0</v>
      </c>
    </row>
    <row r="1136" spans="1:15" hidden="1" x14ac:dyDescent="0.2">
      <c r="A1136" s="182">
        <f>'14'!A103</f>
        <v>0</v>
      </c>
      <c r="C1136" s="182" t="str">
        <f>IFERROR(LEFT(IFERROR(INDEX(Sheet5!$C$2:$C$1300,MATCH($A1136,Sheet5!$A$2:$A$1300,0)),"-"),FIND(",",IFERROR(INDEX(Sheet5!$C$2:$C$1300,MATCH($A1136,Sheet5!$A$2:$A$1300,0)),"-"),1)-1),IFERROR(INDEX(Sheet5!$C$2:$C$1300,MATCH($A1136,Sheet5!$A$2:$A$1300,0)),"-"))</f>
        <v>-</v>
      </c>
      <c r="D1136" s="204">
        <f>IFERROR(INDEX(Lookup!$BG$9:$BG$3000,MATCH($A1136,Lookup!$A$9:$A$3000,0)),0)</f>
        <v>0</v>
      </c>
      <c r="E1136" s="204">
        <f>IFERROR(INDEX(Lookup!$BF$9:$BF$3000,MATCH($A1136,Lookup!$A$9:$A$3000,0)),0)</f>
        <v>0</v>
      </c>
      <c r="F1136" s="204">
        <f>IFERROR(INDEX(Lookup!$BE$9:$BE$3000,MATCH($A1136,Lookup!$A$9:$A$3000,0)),0)</f>
        <v>0</v>
      </c>
      <c r="G1136" s="205"/>
      <c r="H1136" s="205"/>
      <c r="I1136" s="204">
        <f>IFERROR(INDEX(Lookup!$BJ$9:$BJ$3000,MATCH($A1136,Lookup!$A$9:$A$3000,0)),0)</f>
        <v>0</v>
      </c>
      <c r="J1136" s="204">
        <f>IFERROR(INDEX(Lookup!$BI$9:$BI$3000,MATCH($A1136,Lookup!$A$9:$A$3000,0)),0)</f>
        <v>0</v>
      </c>
      <c r="K1136" s="204">
        <f>IFERROR(INDEX(Lookup!$BH$9:$BH$3000,MATCH($A1136,Lookup!$A$9:$A$3000,0)),0)</f>
        <v>0</v>
      </c>
      <c r="L1136" s="204">
        <f t="shared" si="48"/>
        <v>0</v>
      </c>
      <c r="O1136" s="182">
        <f t="shared" si="50"/>
        <v>0</v>
      </c>
    </row>
    <row r="1137" spans="1:15" hidden="1" x14ac:dyDescent="0.2">
      <c r="A1137" s="182">
        <f>'14'!A104</f>
        <v>0</v>
      </c>
      <c r="C1137" s="182" t="str">
        <f>IFERROR(LEFT(IFERROR(INDEX(Sheet5!$C$2:$C$1300,MATCH($A1137,Sheet5!$A$2:$A$1300,0)),"-"),FIND(",",IFERROR(INDEX(Sheet5!$C$2:$C$1300,MATCH($A1137,Sheet5!$A$2:$A$1300,0)),"-"),1)-1),IFERROR(INDEX(Sheet5!$C$2:$C$1300,MATCH($A1137,Sheet5!$A$2:$A$1300,0)),"-"))</f>
        <v>-</v>
      </c>
      <c r="D1137" s="204">
        <f>IFERROR(INDEX(Lookup!$BG$9:$BG$3000,MATCH($A1137,Lookup!$A$9:$A$3000,0)),0)</f>
        <v>0</v>
      </c>
      <c r="E1137" s="204">
        <f>IFERROR(INDEX(Lookup!$BF$9:$BF$3000,MATCH($A1137,Lookup!$A$9:$A$3000,0)),0)</f>
        <v>0</v>
      </c>
      <c r="F1137" s="204">
        <f>IFERROR(INDEX(Lookup!$BE$9:$BE$3000,MATCH($A1137,Lookup!$A$9:$A$3000,0)),0)</f>
        <v>0</v>
      </c>
      <c r="G1137" s="205"/>
      <c r="H1137" s="205"/>
      <c r="I1137" s="204">
        <f>IFERROR(INDEX(Lookup!$BJ$9:$BJ$3000,MATCH($A1137,Lookup!$A$9:$A$3000,0)),0)</f>
        <v>0</v>
      </c>
      <c r="J1137" s="204">
        <f>IFERROR(INDEX(Lookup!$BI$9:$BI$3000,MATCH($A1137,Lookup!$A$9:$A$3000,0)),0)</f>
        <v>0</v>
      </c>
      <c r="K1137" s="204">
        <f>IFERROR(INDEX(Lookup!$BH$9:$BH$3000,MATCH($A1137,Lookup!$A$9:$A$3000,0)),0)</f>
        <v>0</v>
      </c>
      <c r="L1137" s="204">
        <f t="shared" si="48"/>
        <v>0</v>
      </c>
      <c r="O1137" s="182">
        <f t="shared" si="50"/>
        <v>0</v>
      </c>
    </row>
    <row r="1138" spans="1:15" hidden="1" x14ac:dyDescent="0.2">
      <c r="A1138" s="182">
        <f>'14'!A105</f>
        <v>0</v>
      </c>
      <c r="C1138" s="182" t="str">
        <f>IFERROR(LEFT(IFERROR(INDEX(Sheet5!$C$2:$C$1300,MATCH($A1138,Sheet5!$A$2:$A$1300,0)),"-"),FIND(",",IFERROR(INDEX(Sheet5!$C$2:$C$1300,MATCH($A1138,Sheet5!$A$2:$A$1300,0)),"-"),1)-1),IFERROR(INDEX(Sheet5!$C$2:$C$1300,MATCH($A1138,Sheet5!$A$2:$A$1300,0)),"-"))</f>
        <v>-</v>
      </c>
      <c r="D1138" s="204">
        <f>IFERROR(INDEX(Lookup!$BG$9:$BG$3000,MATCH($A1138,Lookup!$A$9:$A$3000,0)),0)</f>
        <v>0</v>
      </c>
      <c r="E1138" s="204">
        <f>IFERROR(INDEX(Lookup!$BF$9:$BF$3000,MATCH($A1138,Lookup!$A$9:$A$3000,0)),0)</f>
        <v>0</v>
      </c>
      <c r="F1138" s="204">
        <f>IFERROR(INDEX(Lookup!$BE$9:$BE$3000,MATCH($A1138,Lookup!$A$9:$A$3000,0)),0)</f>
        <v>0</v>
      </c>
      <c r="G1138" s="205"/>
      <c r="H1138" s="205"/>
      <c r="I1138" s="204">
        <f>IFERROR(INDEX(Lookup!$BJ$9:$BJ$3000,MATCH($A1138,Lookup!$A$9:$A$3000,0)),0)</f>
        <v>0</v>
      </c>
      <c r="J1138" s="204">
        <f>IFERROR(INDEX(Lookup!$BI$9:$BI$3000,MATCH($A1138,Lookup!$A$9:$A$3000,0)),0)</f>
        <v>0</v>
      </c>
      <c r="K1138" s="204">
        <f>IFERROR(INDEX(Lookup!$BH$9:$BH$3000,MATCH($A1138,Lookup!$A$9:$A$3000,0)),0)</f>
        <v>0</v>
      </c>
      <c r="L1138" s="204">
        <f t="shared" si="48"/>
        <v>0</v>
      </c>
      <c r="O1138" s="182">
        <f t="shared" si="50"/>
        <v>0</v>
      </c>
    </row>
    <row r="1139" spans="1:15" hidden="1" x14ac:dyDescent="0.2">
      <c r="A1139" s="182">
        <f>'14'!A106</f>
        <v>0</v>
      </c>
      <c r="C1139" s="182" t="str">
        <f>IFERROR(LEFT(IFERROR(INDEX(Sheet5!$C$2:$C$1300,MATCH($A1139,Sheet5!$A$2:$A$1300,0)),"-"),FIND(",",IFERROR(INDEX(Sheet5!$C$2:$C$1300,MATCH($A1139,Sheet5!$A$2:$A$1300,0)),"-"),1)-1),IFERROR(INDEX(Sheet5!$C$2:$C$1300,MATCH($A1139,Sheet5!$A$2:$A$1300,0)),"-"))</f>
        <v>-</v>
      </c>
      <c r="D1139" s="204">
        <f>IFERROR(INDEX(Lookup!$BG$9:$BG$3000,MATCH($A1139,Lookup!$A$9:$A$3000,0)),0)</f>
        <v>0</v>
      </c>
      <c r="E1139" s="204">
        <f>IFERROR(INDEX(Lookup!$BF$9:$BF$3000,MATCH($A1139,Lookup!$A$9:$A$3000,0)),0)</f>
        <v>0</v>
      </c>
      <c r="F1139" s="204">
        <f>IFERROR(INDEX(Lookup!$BE$9:$BE$3000,MATCH($A1139,Lookup!$A$9:$A$3000,0)),0)</f>
        <v>0</v>
      </c>
      <c r="G1139" s="205"/>
      <c r="H1139" s="205"/>
      <c r="I1139" s="204">
        <f>IFERROR(INDEX(Lookup!$BJ$9:$BJ$3000,MATCH($A1139,Lookup!$A$9:$A$3000,0)),0)</f>
        <v>0</v>
      </c>
      <c r="J1139" s="204">
        <f>IFERROR(INDEX(Lookup!$BI$9:$BI$3000,MATCH($A1139,Lookup!$A$9:$A$3000,0)),0)</f>
        <v>0</v>
      </c>
      <c r="K1139" s="204">
        <f>IFERROR(INDEX(Lookup!$BH$9:$BH$3000,MATCH($A1139,Lookup!$A$9:$A$3000,0)),0)</f>
        <v>0</v>
      </c>
      <c r="L1139" s="204">
        <f t="shared" si="48"/>
        <v>0</v>
      </c>
      <c r="O1139" s="182">
        <f t="shared" si="50"/>
        <v>0</v>
      </c>
    </row>
    <row r="1140" spans="1:15" hidden="1" x14ac:dyDescent="0.2">
      <c r="A1140" s="182">
        <f>'14'!A107</f>
        <v>0</v>
      </c>
      <c r="C1140" s="182" t="str">
        <f>IFERROR(LEFT(IFERROR(INDEX(Sheet5!$C$2:$C$1300,MATCH($A1140,Sheet5!$A$2:$A$1300,0)),"-"),FIND(",",IFERROR(INDEX(Sheet5!$C$2:$C$1300,MATCH($A1140,Sheet5!$A$2:$A$1300,0)),"-"),1)-1),IFERROR(INDEX(Sheet5!$C$2:$C$1300,MATCH($A1140,Sheet5!$A$2:$A$1300,0)),"-"))</f>
        <v>-</v>
      </c>
      <c r="D1140" s="204">
        <f>IFERROR(INDEX(Lookup!$BG$9:$BG$3000,MATCH($A1140,Lookup!$A$9:$A$3000,0)),0)</f>
        <v>0</v>
      </c>
      <c r="E1140" s="204">
        <f>IFERROR(INDEX(Lookup!$BF$9:$BF$3000,MATCH($A1140,Lookup!$A$9:$A$3000,0)),0)</f>
        <v>0</v>
      </c>
      <c r="F1140" s="204">
        <f>IFERROR(INDEX(Lookup!$BE$9:$BE$3000,MATCH($A1140,Lookup!$A$9:$A$3000,0)),0)</f>
        <v>0</v>
      </c>
      <c r="G1140" s="205"/>
      <c r="H1140" s="205"/>
      <c r="I1140" s="204">
        <f>IFERROR(INDEX(Lookup!$BJ$9:$BJ$3000,MATCH($A1140,Lookup!$A$9:$A$3000,0)),0)</f>
        <v>0</v>
      </c>
      <c r="J1140" s="204">
        <f>IFERROR(INDEX(Lookup!$BI$9:$BI$3000,MATCH($A1140,Lookup!$A$9:$A$3000,0)),0)</f>
        <v>0</v>
      </c>
      <c r="K1140" s="204">
        <f>IFERROR(INDEX(Lookup!$BH$9:$BH$3000,MATCH($A1140,Lookup!$A$9:$A$3000,0)),0)</f>
        <v>0</v>
      </c>
      <c r="L1140" s="204">
        <f t="shared" si="48"/>
        <v>0</v>
      </c>
      <c r="O1140" s="182">
        <f t="shared" si="50"/>
        <v>0</v>
      </c>
    </row>
    <row r="1141" spans="1:15" hidden="1" x14ac:dyDescent="0.2">
      <c r="A1141" s="182">
        <f>'14'!A108</f>
        <v>0</v>
      </c>
      <c r="C1141" s="182" t="str">
        <f>IFERROR(LEFT(IFERROR(INDEX(Sheet5!$C$2:$C$1300,MATCH($A1141,Sheet5!$A$2:$A$1300,0)),"-"),FIND(",",IFERROR(INDEX(Sheet5!$C$2:$C$1300,MATCH($A1141,Sheet5!$A$2:$A$1300,0)),"-"),1)-1),IFERROR(INDEX(Sheet5!$C$2:$C$1300,MATCH($A1141,Sheet5!$A$2:$A$1300,0)),"-"))</f>
        <v>-</v>
      </c>
      <c r="D1141" s="204">
        <f>IFERROR(INDEX(Lookup!$BG$9:$BG$3000,MATCH($A1141,Lookup!$A$9:$A$3000,0)),0)</f>
        <v>0</v>
      </c>
      <c r="E1141" s="204">
        <f>IFERROR(INDEX(Lookup!$BF$9:$BF$3000,MATCH($A1141,Lookup!$A$9:$A$3000,0)),0)</f>
        <v>0</v>
      </c>
      <c r="F1141" s="204">
        <f>IFERROR(INDEX(Lookup!$BE$9:$BE$3000,MATCH($A1141,Lookup!$A$9:$A$3000,0)),0)</f>
        <v>0</v>
      </c>
      <c r="G1141" s="205"/>
      <c r="H1141" s="205"/>
      <c r="I1141" s="204">
        <f>IFERROR(INDEX(Lookup!$BJ$9:$BJ$3000,MATCH($A1141,Lookup!$A$9:$A$3000,0)),0)</f>
        <v>0</v>
      </c>
      <c r="J1141" s="204">
        <f>IFERROR(INDEX(Lookup!$BI$9:$BI$3000,MATCH($A1141,Lookup!$A$9:$A$3000,0)),0)</f>
        <v>0</v>
      </c>
      <c r="K1141" s="204">
        <f>IFERROR(INDEX(Lookup!$BH$9:$BH$3000,MATCH($A1141,Lookup!$A$9:$A$3000,0)),0)</f>
        <v>0</v>
      </c>
      <c r="L1141" s="204">
        <f t="shared" si="48"/>
        <v>0</v>
      </c>
      <c r="O1141" s="182">
        <f t="shared" si="50"/>
        <v>0</v>
      </c>
    </row>
    <row r="1142" spans="1:15" hidden="1" x14ac:dyDescent="0.2">
      <c r="A1142" s="182">
        <f>'14'!A109</f>
        <v>0</v>
      </c>
      <c r="C1142" s="182" t="str">
        <f>IFERROR(LEFT(IFERROR(INDEX(Sheet5!$C$2:$C$1300,MATCH($A1142,Sheet5!$A$2:$A$1300,0)),"-"),FIND(",",IFERROR(INDEX(Sheet5!$C$2:$C$1300,MATCH($A1142,Sheet5!$A$2:$A$1300,0)),"-"),1)-1),IFERROR(INDEX(Sheet5!$C$2:$C$1300,MATCH($A1142,Sheet5!$A$2:$A$1300,0)),"-"))</f>
        <v>-</v>
      </c>
      <c r="D1142" s="204">
        <f>IFERROR(INDEX(Lookup!$BG$9:$BG$3000,MATCH($A1142,Lookup!$A$9:$A$3000,0)),0)</f>
        <v>0</v>
      </c>
      <c r="E1142" s="204">
        <f>IFERROR(INDEX(Lookup!$BF$9:$BF$3000,MATCH($A1142,Lookup!$A$9:$A$3000,0)),0)</f>
        <v>0</v>
      </c>
      <c r="F1142" s="204">
        <f>IFERROR(INDEX(Lookup!$BE$9:$BE$3000,MATCH($A1142,Lookup!$A$9:$A$3000,0)),0)</f>
        <v>0</v>
      </c>
      <c r="G1142" s="205"/>
      <c r="H1142" s="205"/>
      <c r="I1142" s="204">
        <f>IFERROR(INDEX(Lookup!$BJ$9:$BJ$3000,MATCH($A1142,Lookup!$A$9:$A$3000,0)),0)</f>
        <v>0</v>
      </c>
      <c r="J1142" s="204">
        <f>IFERROR(INDEX(Lookup!$BI$9:$BI$3000,MATCH($A1142,Lookup!$A$9:$A$3000,0)),0)</f>
        <v>0</v>
      </c>
      <c r="K1142" s="204">
        <f>IFERROR(INDEX(Lookup!$BH$9:$BH$3000,MATCH($A1142,Lookup!$A$9:$A$3000,0)),0)</f>
        <v>0</v>
      </c>
      <c r="L1142" s="204">
        <f t="shared" si="48"/>
        <v>0</v>
      </c>
      <c r="O1142" s="182">
        <f t="shared" si="50"/>
        <v>0</v>
      </c>
    </row>
    <row r="1143" spans="1:15" hidden="1" x14ac:dyDescent="0.2">
      <c r="A1143" s="182">
        <f>'14'!A110</f>
        <v>0</v>
      </c>
      <c r="C1143" s="182" t="str">
        <f>IFERROR(LEFT(IFERROR(INDEX(Sheet5!$C$2:$C$1300,MATCH($A1143,Sheet5!$A$2:$A$1300,0)),"-"),FIND(",",IFERROR(INDEX(Sheet5!$C$2:$C$1300,MATCH($A1143,Sheet5!$A$2:$A$1300,0)),"-"),1)-1),IFERROR(INDEX(Sheet5!$C$2:$C$1300,MATCH($A1143,Sheet5!$A$2:$A$1300,0)),"-"))</f>
        <v>-</v>
      </c>
      <c r="D1143" s="204">
        <f>IFERROR(INDEX(Lookup!$BG$9:$BG$3000,MATCH($A1143,Lookup!$A$9:$A$3000,0)),0)</f>
        <v>0</v>
      </c>
      <c r="E1143" s="204">
        <f>IFERROR(INDEX(Lookup!$BF$9:$BF$3000,MATCH($A1143,Lookup!$A$9:$A$3000,0)),0)</f>
        <v>0</v>
      </c>
      <c r="F1143" s="204">
        <f>IFERROR(INDEX(Lookup!$BE$9:$BE$3000,MATCH($A1143,Lookup!$A$9:$A$3000,0)),0)</f>
        <v>0</v>
      </c>
      <c r="G1143" s="205"/>
      <c r="H1143" s="205"/>
      <c r="I1143" s="204">
        <f>IFERROR(INDEX(Lookup!$BJ$9:$BJ$3000,MATCH($A1143,Lookup!$A$9:$A$3000,0)),0)</f>
        <v>0</v>
      </c>
      <c r="J1143" s="204">
        <f>IFERROR(INDEX(Lookup!$BI$9:$BI$3000,MATCH($A1143,Lookup!$A$9:$A$3000,0)),0)</f>
        <v>0</v>
      </c>
      <c r="K1143" s="204">
        <f>IFERROR(INDEX(Lookup!$BH$9:$BH$3000,MATCH($A1143,Lookup!$A$9:$A$3000,0)),0)</f>
        <v>0</v>
      </c>
      <c r="L1143" s="204">
        <f t="shared" si="48"/>
        <v>0</v>
      </c>
      <c r="O1143" s="182">
        <f t="shared" si="50"/>
        <v>0</v>
      </c>
    </row>
    <row r="1144" spans="1:15" hidden="1" x14ac:dyDescent="0.2">
      <c r="A1144" s="182">
        <f>'14'!A111</f>
        <v>0</v>
      </c>
      <c r="C1144" s="182" t="str">
        <f>IFERROR(LEFT(IFERROR(INDEX(Sheet5!$C$2:$C$1300,MATCH($A1144,Sheet5!$A$2:$A$1300,0)),"-"),FIND(",",IFERROR(INDEX(Sheet5!$C$2:$C$1300,MATCH($A1144,Sheet5!$A$2:$A$1300,0)),"-"),1)-1),IFERROR(INDEX(Sheet5!$C$2:$C$1300,MATCH($A1144,Sheet5!$A$2:$A$1300,0)),"-"))</f>
        <v>-</v>
      </c>
      <c r="D1144" s="204">
        <f>IFERROR(INDEX(Lookup!$BG$9:$BG$3000,MATCH($A1144,Lookup!$A$9:$A$3000,0)),0)</f>
        <v>0</v>
      </c>
      <c r="E1144" s="204">
        <f>IFERROR(INDEX(Lookup!$BF$9:$BF$3000,MATCH($A1144,Lookup!$A$9:$A$3000,0)),0)</f>
        <v>0</v>
      </c>
      <c r="F1144" s="204">
        <f>IFERROR(INDEX(Lookup!$BE$9:$BE$3000,MATCH($A1144,Lookup!$A$9:$A$3000,0)),0)</f>
        <v>0</v>
      </c>
      <c r="G1144" s="205"/>
      <c r="H1144" s="205"/>
      <c r="I1144" s="204">
        <f>IFERROR(INDEX(Lookup!$BJ$9:$BJ$3000,MATCH($A1144,Lookup!$A$9:$A$3000,0)),0)</f>
        <v>0</v>
      </c>
      <c r="J1144" s="204">
        <f>IFERROR(INDEX(Lookup!$BI$9:$BI$3000,MATCH($A1144,Lookup!$A$9:$A$3000,0)),0)</f>
        <v>0</v>
      </c>
      <c r="K1144" s="204">
        <f>IFERROR(INDEX(Lookup!$BH$9:$BH$3000,MATCH($A1144,Lookup!$A$9:$A$3000,0)),0)</f>
        <v>0</v>
      </c>
      <c r="L1144" s="204">
        <f t="shared" si="48"/>
        <v>0</v>
      </c>
      <c r="O1144" s="182">
        <f t="shared" si="50"/>
        <v>0</v>
      </c>
    </row>
    <row r="1145" spans="1:15" hidden="1" x14ac:dyDescent="0.2">
      <c r="A1145" s="182">
        <f>'14'!A112</f>
        <v>0</v>
      </c>
      <c r="C1145" s="182" t="str">
        <f>IFERROR(LEFT(IFERROR(INDEX(Sheet5!$C$2:$C$1300,MATCH($A1145,Sheet5!$A$2:$A$1300,0)),"-"),FIND(",",IFERROR(INDEX(Sheet5!$C$2:$C$1300,MATCH($A1145,Sheet5!$A$2:$A$1300,0)),"-"),1)-1),IFERROR(INDEX(Sheet5!$C$2:$C$1300,MATCH($A1145,Sheet5!$A$2:$A$1300,0)),"-"))</f>
        <v>-</v>
      </c>
      <c r="D1145" s="204">
        <f>IFERROR(INDEX(Lookup!$BG$9:$BG$3000,MATCH($A1145,Lookup!$A$9:$A$3000,0)),0)</f>
        <v>0</v>
      </c>
      <c r="E1145" s="204">
        <f>IFERROR(INDEX(Lookup!$BF$9:$BF$3000,MATCH($A1145,Lookup!$A$9:$A$3000,0)),0)</f>
        <v>0</v>
      </c>
      <c r="F1145" s="204">
        <f>IFERROR(INDEX(Lookup!$BE$9:$BE$3000,MATCH($A1145,Lookup!$A$9:$A$3000,0)),0)</f>
        <v>0</v>
      </c>
      <c r="G1145" s="205"/>
      <c r="H1145" s="205"/>
      <c r="I1145" s="204">
        <f>IFERROR(INDEX(Lookup!$BJ$9:$BJ$3000,MATCH($A1145,Lookup!$A$9:$A$3000,0)),0)</f>
        <v>0</v>
      </c>
      <c r="J1145" s="204">
        <f>IFERROR(INDEX(Lookup!$BI$9:$BI$3000,MATCH($A1145,Lookup!$A$9:$A$3000,0)),0)</f>
        <v>0</v>
      </c>
      <c r="K1145" s="204">
        <f>IFERROR(INDEX(Lookup!$BH$9:$BH$3000,MATCH($A1145,Lookup!$A$9:$A$3000,0)),0)</f>
        <v>0</v>
      </c>
      <c r="L1145" s="204">
        <f t="shared" si="48"/>
        <v>0</v>
      </c>
      <c r="O1145" s="182">
        <f t="shared" si="50"/>
        <v>0</v>
      </c>
    </row>
    <row r="1146" spans="1:15" hidden="1" x14ac:dyDescent="0.2">
      <c r="A1146" s="182">
        <f>'14'!A113</f>
        <v>0</v>
      </c>
      <c r="C1146" s="182" t="str">
        <f>IFERROR(LEFT(IFERROR(INDEX(Sheet5!$C$2:$C$1300,MATCH($A1146,Sheet5!$A$2:$A$1300,0)),"-"),FIND(",",IFERROR(INDEX(Sheet5!$C$2:$C$1300,MATCH($A1146,Sheet5!$A$2:$A$1300,0)),"-"),1)-1),IFERROR(INDEX(Sheet5!$C$2:$C$1300,MATCH($A1146,Sheet5!$A$2:$A$1300,0)),"-"))</f>
        <v>-</v>
      </c>
      <c r="D1146" s="204">
        <f>IFERROR(INDEX(Lookup!$BG$9:$BG$3000,MATCH($A1146,Lookup!$A$9:$A$3000,0)),0)</f>
        <v>0</v>
      </c>
      <c r="E1146" s="204">
        <f>IFERROR(INDEX(Lookup!$BF$9:$BF$3000,MATCH($A1146,Lookup!$A$9:$A$3000,0)),0)</f>
        <v>0</v>
      </c>
      <c r="F1146" s="204">
        <f>IFERROR(INDEX(Lookup!$BE$9:$BE$3000,MATCH($A1146,Lookup!$A$9:$A$3000,0)),0)</f>
        <v>0</v>
      </c>
      <c r="G1146" s="205"/>
      <c r="H1146" s="205"/>
      <c r="I1146" s="204">
        <f>IFERROR(INDEX(Lookup!$BJ$9:$BJ$3000,MATCH($A1146,Lookup!$A$9:$A$3000,0)),0)</f>
        <v>0</v>
      </c>
      <c r="J1146" s="204">
        <f>IFERROR(INDEX(Lookup!$BI$9:$BI$3000,MATCH($A1146,Lookup!$A$9:$A$3000,0)),0)</f>
        <v>0</v>
      </c>
      <c r="K1146" s="204">
        <f>IFERROR(INDEX(Lookup!$BH$9:$BH$3000,MATCH($A1146,Lookup!$A$9:$A$3000,0)),0)</f>
        <v>0</v>
      </c>
      <c r="L1146" s="204">
        <f t="shared" si="48"/>
        <v>0</v>
      </c>
      <c r="O1146" s="182">
        <f t="shared" si="50"/>
        <v>0</v>
      </c>
    </row>
    <row r="1147" spans="1:15" hidden="1" x14ac:dyDescent="0.2">
      <c r="A1147" s="182">
        <f>'14'!A114</f>
        <v>0</v>
      </c>
      <c r="C1147" s="182" t="str">
        <f>IFERROR(LEFT(IFERROR(INDEX(Sheet5!$C$2:$C$1300,MATCH($A1147,Sheet5!$A$2:$A$1300,0)),"-"),FIND(",",IFERROR(INDEX(Sheet5!$C$2:$C$1300,MATCH($A1147,Sheet5!$A$2:$A$1300,0)),"-"),1)-1),IFERROR(INDEX(Sheet5!$C$2:$C$1300,MATCH($A1147,Sheet5!$A$2:$A$1300,0)),"-"))</f>
        <v>-</v>
      </c>
      <c r="D1147" s="204">
        <f>IFERROR(INDEX(Lookup!$BG$9:$BG$3000,MATCH($A1147,Lookup!$A$9:$A$3000,0)),0)</f>
        <v>0</v>
      </c>
      <c r="E1147" s="204">
        <f>IFERROR(INDEX(Lookup!$BF$9:$BF$3000,MATCH($A1147,Lookup!$A$9:$A$3000,0)),0)</f>
        <v>0</v>
      </c>
      <c r="F1147" s="204">
        <f>IFERROR(INDEX(Lookup!$BE$9:$BE$3000,MATCH($A1147,Lookup!$A$9:$A$3000,0)),0)</f>
        <v>0</v>
      </c>
      <c r="G1147" s="205"/>
      <c r="H1147" s="205"/>
      <c r="I1147" s="204">
        <f>IFERROR(INDEX(Lookup!$BJ$9:$BJ$3000,MATCH($A1147,Lookup!$A$9:$A$3000,0)),0)</f>
        <v>0</v>
      </c>
      <c r="J1147" s="204">
        <f>IFERROR(INDEX(Lookup!$BI$9:$BI$3000,MATCH($A1147,Lookup!$A$9:$A$3000,0)),0)</f>
        <v>0</v>
      </c>
      <c r="K1147" s="204">
        <f>IFERROR(INDEX(Lookup!$BH$9:$BH$3000,MATCH($A1147,Lookup!$A$9:$A$3000,0)),0)</f>
        <v>0</v>
      </c>
      <c r="L1147" s="204">
        <f t="shared" si="48"/>
        <v>0</v>
      </c>
      <c r="O1147" s="182">
        <f t="shared" si="50"/>
        <v>0</v>
      </c>
    </row>
    <row r="1148" spans="1:15" hidden="1" x14ac:dyDescent="0.2">
      <c r="A1148" s="182">
        <f>'14'!A115</f>
        <v>0</v>
      </c>
      <c r="C1148" s="182" t="str">
        <f>IFERROR(LEFT(IFERROR(INDEX(Sheet5!$C$2:$C$1300,MATCH($A1148,Sheet5!$A$2:$A$1300,0)),"-"),FIND(",",IFERROR(INDEX(Sheet5!$C$2:$C$1300,MATCH($A1148,Sheet5!$A$2:$A$1300,0)),"-"),1)-1),IFERROR(INDEX(Sheet5!$C$2:$C$1300,MATCH($A1148,Sheet5!$A$2:$A$1300,0)),"-"))</f>
        <v>-</v>
      </c>
      <c r="D1148" s="204">
        <f>IFERROR(INDEX(Lookup!$BG$9:$BG$3000,MATCH($A1148,Lookup!$A$9:$A$3000,0)),0)</f>
        <v>0</v>
      </c>
      <c r="E1148" s="204">
        <f>IFERROR(INDEX(Lookup!$BF$9:$BF$3000,MATCH($A1148,Lookup!$A$9:$A$3000,0)),0)</f>
        <v>0</v>
      </c>
      <c r="F1148" s="204">
        <f>IFERROR(INDEX(Lookup!$BE$9:$BE$3000,MATCH($A1148,Lookup!$A$9:$A$3000,0)),0)</f>
        <v>0</v>
      </c>
      <c r="G1148" s="205"/>
      <c r="H1148" s="205"/>
      <c r="I1148" s="204">
        <f>IFERROR(INDEX(Lookup!$BJ$9:$BJ$3000,MATCH($A1148,Lookup!$A$9:$A$3000,0)),0)</f>
        <v>0</v>
      </c>
      <c r="J1148" s="204">
        <f>IFERROR(INDEX(Lookup!$BI$9:$BI$3000,MATCH($A1148,Lookup!$A$9:$A$3000,0)),0)</f>
        <v>0</v>
      </c>
      <c r="K1148" s="204">
        <f>IFERROR(INDEX(Lookup!$BH$9:$BH$3000,MATCH($A1148,Lookup!$A$9:$A$3000,0)),0)</f>
        <v>0</v>
      </c>
      <c r="L1148" s="204">
        <f t="shared" si="48"/>
        <v>0</v>
      </c>
      <c r="O1148" s="182">
        <f t="shared" si="50"/>
        <v>0</v>
      </c>
    </row>
    <row r="1149" spans="1:15" hidden="1" x14ac:dyDescent="0.2">
      <c r="A1149" s="182">
        <f>'14'!A116</f>
        <v>0</v>
      </c>
      <c r="C1149" s="182" t="str">
        <f>IFERROR(LEFT(IFERROR(INDEX(Sheet5!$C$2:$C$1300,MATCH($A1149,Sheet5!$A$2:$A$1300,0)),"-"),FIND(",",IFERROR(INDEX(Sheet5!$C$2:$C$1300,MATCH($A1149,Sheet5!$A$2:$A$1300,0)),"-"),1)-1),IFERROR(INDEX(Sheet5!$C$2:$C$1300,MATCH($A1149,Sheet5!$A$2:$A$1300,0)),"-"))</f>
        <v>-</v>
      </c>
      <c r="D1149" s="204">
        <f>IFERROR(INDEX(Lookup!$BG$9:$BG$3000,MATCH($A1149,Lookup!$A$9:$A$3000,0)),0)</f>
        <v>0</v>
      </c>
      <c r="E1149" s="204">
        <f>IFERROR(INDEX(Lookup!$BF$9:$BF$3000,MATCH($A1149,Lookup!$A$9:$A$3000,0)),0)</f>
        <v>0</v>
      </c>
      <c r="F1149" s="204">
        <f>IFERROR(INDEX(Lookup!$BE$9:$BE$3000,MATCH($A1149,Lookup!$A$9:$A$3000,0)),0)</f>
        <v>0</v>
      </c>
      <c r="G1149" s="205"/>
      <c r="H1149" s="205"/>
      <c r="I1149" s="204">
        <f>IFERROR(INDEX(Lookup!$BJ$9:$BJ$3000,MATCH($A1149,Lookup!$A$9:$A$3000,0)),0)</f>
        <v>0</v>
      </c>
      <c r="J1149" s="204">
        <f>IFERROR(INDEX(Lookup!$BI$9:$BI$3000,MATCH($A1149,Lookup!$A$9:$A$3000,0)),0)</f>
        <v>0</v>
      </c>
      <c r="K1149" s="204">
        <f>IFERROR(INDEX(Lookup!$BH$9:$BH$3000,MATCH($A1149,Lookup!$A$9:$A$3000,0)),0)</f>
        <v>0</v>
      </c>
      <c r="L1149" s="204">
        <f t="shared" si="48"/>
        <v>0</v>
      </c>
      <c r="O1149" s="182">
        <f t="shared" si="50"/>
        <v>0</v>
      </c>
    </row>
    <row r="1150" spans="1:15" hidden="1" x14ac:dyDescent="0.2">
      <c r="A1150" s="182">
        <f>'14'!A117</f>
        <v>0</v>
      </c>
      <c r="C1150" s="182" t="str">
        <f>IFERROR(LEFT(IFERROR(INDEX(Sheet5!$C$2:$C$1300,MATCH($A1150,Sheet5!$A$2:$A$1300,0)),"-"),FIND(",",IFERROR(INDEX(Sheet5!$C$2:$C$1300,MATCH($A1150,Sheet5!$A$2:$A$1300,0)),"-"),1)-1),IFERROR(INDEX(Sheet5!$C$2:$C$1300,MATCH($A1150,Sheet5!$A$2:$A$1300,0)),"-"))</f>
        <v>-</v>
      </c>
      <c r="D1150" s="204">
        <f>IFERROR(INDEX(Lookup!$BG$9:$BG$3000,MATCH($A1150,Lookup!$A$9:$A$3000,0)),0)</f>
        <v>0</v>
      </c>
      <c r="E1150" s="204">
        <f>IFERROR(INDEX(Lookup!$BF$9:$BF$3000,MATCH($A1150,Lookup!$A$9:$A$3000,0)),0)</f>
        <v>0</v>
      </c>
      <c r="F1150" s="204">
        <f>IFERROR(INDEX(Lookup!$BE$9:$BE$3000,MATCH($A1150,Lookup!$A$9:$A$3000,0)),0)</f>
        <v>0</v>
      </c>
      <c r="G1150" s="205"/>
      <c r="H1150" s="205"/>
      <c r="I1150" s="204">
        <f>IFERROR(INDEX(Lookup!$BJ$9:$BJ$3000,MATCH($A1150,Lookup!$A$9:$A$3000,0)),0)</f>
        <v>0</v>
      </c>
      <c r="J1150" s="204">
        <f>IFERROR(INDEX(Lookup!$BI$9:$BI$3000,MATCH($A1150,Lookup!$A$9:$A$3000,0)),0)</f>
        <v>0</v>
      </c>
      <c r="K1150" s="204">
        <f>IFERROR(INDEX(Lookup!$BH$9:$BH$3000,MATCH($A1150,Lookup!$A$9:$A$3000,0)),0)</f>
        <v>0</v>
      </c>
      <c r="L1150" s="204">
        <f t="shared" si="48"/>
        <v>0</v>
      </c>
      <c r="O1150" s="182">
        <f t="shared" si="50"/>
        <v>0</v>
      </c>
    </row>
    <row r="1151" spans="1:15" hidden="1" x14ac:dyDescent="0.2">
      <c r="A1151" s="182">
        <f>'14'!A118</f>
        <v>0</v>
      </c>
      <c r="C1151" s="182" t="str">
        <f>IFERROR(LEFT(IFERROR(INDEX(Sheet5!$C$2:$C$1300,MATCH($A1151,Sheet5!$A$2:$A$1300,0)),"-"),FIND(",",IFERROR(INDEX(Sheet5!$C$2:$C$1300,MATCH($A1151,Sheet5!$A$2:$A$1300,0)),"-"),1)-1),IFERROR(INDEX(Sheet5!$C$2:$C$1300,MATCH($A1151,Sheet5!$A$2:$A$1300,0)),"-"))</f>
        <v>-</v>
      </c>
      <c r="D1151" s="204">
        <f>IFERROR(INDEX(Lookup!$BG$9:$BG$3000,MATCH($A1151,Lookup!$A$9:$A$3000,0)),0)</f>
        <v>0</v>
      </c>
      <c r="E1151" s="204">
        <f>IFERROR(INDEX(Lookup!$BF$9:$BF$3000,MATCH($A1151,Lookup!$A$9:$A$3000,0)),0)</f>
        <v>0</v>
      </c>
      <c r="F1151" s="204">
        <f>IFERROR(INDEX(Lookup!$BE$9:$BE$3000,MATCH($A1151,Lookup!$A$9:$A$3000,0)),0)</f>
        <v>0</v>
      </c>
      <c r="G1151" s="205"/>
      <c r="H1151" s="205"/>
      <c r="I1151" s="204">
        <f>IFERROR(INDEX(Lookup!$BJ$9:$BJ$3000,MATCH($A1151,Lookup!$A$9:$A$3000,0)),0)</f>
        <v>0</v>
      </c>
      <c r="J1151" s="204">
        <f>IFERROR(INDEX(Lookup!$BI$9:$BI$3000,MATCH($A1151,Lookup!$A$9:$A$3000,0)),0)</f>
        <v>0</v>
      </c>
      <c r="K1151" s="204">
        <f>IFERROR(INDEX(Lookup!$BH$9:$BH$3000,MATCH($A1151,Lookup!$A$9:$A$3000,0)),0)</f>
        <v>0</v>
      </c>
      <c r="L1151" s="204">
        <f t="shared" si="48"/>
        <v>0</v>
      </c>
      <c r="O1151" s="182">
        <f t="shared" si="50"/>
        <v>0</v>
      </c>
    </row>
    <row r="1152" spans="1:15" hidden="1" x14ac:dyDescent="0.2">
      <c r="A1152" s="182">
        <f>'14'!A119</f>
        <v>0</v>
      </c>
      <c r="C1152" s="182" t="str">
        <f>IFERROR(LEFT(IFERROR(INDEX(Sheet5!$C$2:$C$1300,MATCH($A1152,Sheet5!$A$2:$A$1300,0)),"-"),FIND(",",IFERROR(INDEX(Sheet5!$C$2:$C$1300,MATCH($A1152,Sheet5!$A$2:$A$1300,0)),"-"),1)-1),IFERROR(INDEX(Sheet5!$C$2:$C$1300,MATCH($A1152,Sheet5!$A$2:$A$1300,0)),"-"))</f>
        <v>-</v>
      </c>
      <c r="D1152" s="204">
        <f>IFERROR(INDEX(Lookup!$BG$9:$BG$3000,MATCH($A1152,Lookup!$A$9:$A$3000,0)),0)</f>
        <v>0</v>
      </c>
      <c r="E1152" s="204">
        <f>IFERROR(INDEX(Lookup!$BF$9:$BF$3000,MATCH($A1152,Lookup!$A$9:$A$3000,0)),0)</f>
        <v>0</v>
      </c>
      <c r="F1152" s="204">
        <f>IFERROR(INDEX(Lookup!$BE$9:$BE$3000,MATCH($A1152,Lookup!$A$9:$A$3000,0)),0)</f>
        <v>0</v>
      </c>
      <c r="G1152" s="205"/>
      <c r="H1152" s="205"/>
      <c r="I1152" s="204">
        <f>IFERROR(INDEX(Lookup!$BJ$9:$BJ$3000,MATCH($A1152,Lookup!$A$9:$A$3000,0)),0)</f>
        <v>0</v>
      </c>
      <c r="J1152" s="204">
        <f>IFERROR(INDEX(Lookup!$BI$9:$BI$3000,MATCH($A1152,Lookup!$A$9:$A$3000,0)),0)</f>
        <v>0</v>
      </c>
      <c r="K1152" s="204">
        <f>IFERROR(INDEX(Lookup!$BH$9:$BH$3000,MATCH($A1152,Lookup!$A$9:$A$3000,0)),0)</f>
        <v>0</v>
      </c>
      <c r="L1152" s="204">
        <f t="shared" si="48"/>
        <v>0</v>
      </c>
      <c r="O1152" s="182">
        <f t="shared" si="50"/>
        <v>0</v>
      </c>
    </row>
    <row r="1153" spans="1:15" hidden="1" x14ac:dyDescent="0.2">
      <c r="A1153" s="182">
        <f>'14'!A120</f>
        <v>0</v>
      </c>
      <c r="C1153" s="182" t="str">
        <f>IFERROR(LEFT(IFERROR(INDEX(Sheet5!$C$2:$C$1300,MATCH($A1153,Sheet5!$A$2:$A$1300,0)),"-"),FIND(",",IFERROR(INDEX(Sheet5!$C$2:$C$1300,MATCH($A1153,Sheet5!$A$2:$A$1300,0)),"-"),1)-1),IFERROR(INDEX(Sheet5!$C$2:$C$1300,MATCH($A1153,Sheet5!$A$2:$A$1300,0)),"-"))</f>
        <v>-</v>
      </c>
      <c r="D1153" s="204">
        <f>IFERROR(INDEX(Lookup!$BG$9:$BG$3000,MATCH($A1153,Lookup!$A$9:$A$3000,0)),0)</f>
        <v>0</v>
      </c>
      <c r="E1153" s="204">
        <f>IFERROR(INDEX(Lookup!$BF$9:$BF$3000,MATCH($A1153,Lookup!$A$9:$A$3000,0)),0)</f>
        <v>0</v>
      </c>
      <c r="F1153" s="204">
        <f>IFERROR(INDEX(Lookup!$BE$9:$BE$3000,MATCH($A1153,Lookup!$A$9:$A$3000,0)),0)</f>
        <v>0</v>
      </c>
      <c r="G1153" s="205"/>
      <c r="H1153" s="205"/>
      <c r="I1153" s="204">
        <f>IFERROR(INDEX(Lookup!$BJ$9:$BJ$3000,MATCH($A1153,Lookup!$A$9:$A$3000,0)),0)</f>
        <v>0</v>
      </c>
      <c r="J1153" s="204">
        <f>IFERROR(INDEX(Lookup!$BI$9:$BI$3000,MATCH($A1153,Lookup!$A$9:$A$3000,0)),0)</f>
        <v>0</v>
      </c>
      <c r="K1153" s="204">
        <f>IFERROR(INDEX(Lookup!$BH$9:$BH$3000,MATCH($A1153,Lookup!$A$9:$A$3000,0)),0)</f>
        <v>0</v>
      </c>
      <c r="L1153" s="204">
        <f t="shared" si="48"/>
        <v>0</v>
      </c>
      <c r="O1153" s="182">
        <f t="shared" si="50"/>
        <v>0</v>
      </c>
    </row>
    <row r="1154" spans="1:15" hidden="1" x14ac:dyDescent="0.2">
      <c r="A1154" s="182">
        <f>'14'!A121</f>
        <v>0</v>
      </c>
      <c r="C1154" s="182" t="str">
        <f>IFERROR(LEFT(IFERROR(INDEX(Sheet5!$C$2:$C$1300,MATCH($A1154,Sheet5!$A$2:$A$1300,0)),"-"),FIND(",",IFERROR(INDEX(Sheet5!$C$2:$C$1300,MATCH($A1154,Sheet5!$A$2:$A$1300,0)),"-"),1)-1),IFERROR(INDEX(Sheet5!$C$2:$C$1300,MATCH($A1154,Sheet5!$A$2:$A$1300,0)),"-"))</f>
        <v>-</v>
      </c>
      <c r="D1154" s="204">
        <f>IFERROR(INDEX(Lookup!$BG$9:$BG$3000,MATCH($A1154,Lookup!$A$9:$A$3000,0)),0)</f>
        <v>0</v>
      </c>
      <c r="E1154" s="204">
        <f>IFERROR(INDEX(Lookup!$BF$9:$BF$3000,MATCH($A1154,Lookup!$A$9:$A$3000,0)),0)</f>
        <v>0</v>
      </c>
      <c r="F1154" s="204">
        <f>IFERROR(INDEX(Lookup!$BE$9:$BE$3000,MATCH($A1154,Lookup!$A$9:$A$3000,0)),0)</f>
        <v>0</v>
      </c>
      <c r="G1154" s="205"/>
      <c r="H1154" s="205"/>
      <c r="I1154" s="204">
        <f>IFERROR(INDEX(Lookup!$BJ$9:$BJ$3000,MATCH($A1154,Lookup!$A$9:$A$3000,0)),0)</f>
        <v>0</v>
      </c>
      <c r="J1154" s="204">
        <f>IFERROR(INDEX(Lookup!$BI$9:$BI$3000,MATCH($A1154,Lookup!$A$9:$A$3000,0)),0)</f>
        <v>0</v>
      </c>
      <c r="K1154" s="204">
        <f>IFERROR(INDEX(Lookup!$BH$9:$BH$3000,MATCH($A1154,Lookup!$A$9:$A$3000,0)),0)</f>
        <v>0</v>
      </c>
      <c r="L1154" s="204">
        <f t="shared" si="48"/>
        <v>0</v>
      </c>
      <c r="O1154" s="182">
        <f t="shared" si="50"/>
        <v>0</v>
      </c>
    </row>
    <row r="1155" spans="1:15" hidden="1" x14ac:dyDescent="0.2">
      <c r="A1155" s="182">
        <f>'14'!A122</f>
        <v>0</v>
      </c>
      <c r="C1155" s="182" t="str">
        <f>IFERROR(LEFT(IFERROR(INDEX(Sheet5!$C$2:$C$1300,MATCH($A1155,Sheet5!$A$2:$A$1300,0)),"-"),FIND(",",IFERROR(INDEX(Sheet5!$C$2:$C$1300,MATCH($A1155,Sheet5!$A$2:$A$1300,0)),"-"),1)-1),IFERROR(INDEX(Sheet5!$C$2:$C$1300,MATCH($A1155,Sheet5!$A$2:$A$1300,0)),"-"))</f>
        <v>-</v>
      </c>
      <c r="D1155" s="204">
        <f>IFERROR(INDEX(Lookup!$BG$9:$BG$3000,MATCH($A1155,Lookup!$A$9:$A$3000,0)),0)</f>
        <v>0</v>
      </c>
      <c r="E1155" s="204">
        <f>IFERROR(INDEX(Lookup!$BF$9:$BF$3000,MATCH($A1155,Lookup!$A$9:$A$3000,0)),0)</f>
        <v>0</v>
      </c>
      <c r="F1155" s="204">
        <f>IFERROR(INDEX(Lookup!$BE$9:$BE$3000,MATCH($A1155,Lookup!$A$9:$A$3000,0)),0)</f>
        <v>0</v>
      </c>
      <c r="G1155" s="205"/>
      <c r="H1155" s="205"/>
      <c r="I1155" s="204">
        <f>IFERROR(INDEX(Lookup!$BJ$9:$BJ$3000,MATCH($A1155,Lookup!$A$9:$A$3000,0)),0)</f>
        <v>0</v>
      </c>
      <c r="J1155" s="204">
        <f>IFERROR(INDEX(Lookup!$BI$9:$BI$3000,MATCH($A1155,Lookup!$A$9:$A$3000,0)),0)</f>
        <v>0</v>
      </c>
      <c r="K1155" s="204">
        <f>IFERROR(INDEX(Lookup!$BH$9:$BH$3000,MATCH($A1155,Lookup!$A$9:$A$3000,0)),0)</f>
        <v>0</v>
      </c>
      <c r="L1155" s="204">
        <f t="shared" si="48"/>
        <v>0</v>
      </c>
      <c r="O1155" s="182">
        <f t="shared" si="50"/>
        <v>0</v>
      </c>
    </row>
    <row r="1156" spans="1:15" hidden="1" x14ac:dyDescent="0.2">
      <c r="A1156" s="182">
        <f>'14'!A123</f>
        <v>0</v>
      </c>
      <c r="C1156" s="182" t="str">
        <f>IFERROR(LEFT(IFERROR(INDEX(Sheet5!$C$2:$C$1300,MATCH($A1156,Sheet5!$A$2:$A$1300,0)),"-"),FIND(",",IFERROR(INDEX(Sheet5!$C$2:$C$1300,MATCH($A1156,Sheet5!$A$2:$A$1300,0)),"-"),1)-1),IFERROR(INDEX(Sheet5!$C$2:$C$1300,MATCH($A1156,Sheet5!$A$2:$A$1300,0)),"-"))</f>
        <v>-</v>
      </c>
      <c r="D1156" s="204">
        <f>IFERROR(INDEX(Lookup!$BG$9:$BG$3000,MATCH($A1156,Lookup!$A$9:$A$3000,0)),0)</f>
        <v>0</v>
      </c>
      <c r="E1156" s="204">
        <f>IFERROR(INDEX(Lookup!$BF$9:$BF$3000,MATCH($A1156,Lookup!$A$9:$A$3000,0)),0)</f>
        <v>0</v>
      </c>
      <c r="F1156" s="204">
        <f>IFERROR(INDEX(Lookup!$BE$9:$BE$3000,MATCH($A1156,Lookup!$A$9:$A$3000,0)),0)</f>
        <v>0</v>
      </c>
      <c r="G1156" s="205"/>
      <c r="H1156" s="205"/>
      <c r="I1156" s="204">
        <f>IFERROR(INDEX(Lookup!$BJ$9:$BJ$3000,MATCH($A1156,Lookup!$A$9:$A$3000,0)),0)</f>
        <v>0</v>
      </c>
      <c r="J1156" s="204">
        <f>IFERROR(INDEX(Lookup!$BI$9:$BI$3000,MATCH($A1156,Lookup!$A$9:$A$3000,0)),0)</f>
        <v>0</v>
      </c>
      <c r="K1156" s="204">
        <f>IFERROR(INDEX(Lookup!$BH$9:$BH$3000,MATCH($A1156,Lookup!$A$9:$A$3000,0)),0)</f>
        <v>0</v>
      </c>
      <c r="L1156" s="204">
        <f t="shared" si="48"/>
        <v>0</v>
      </c>
      <c r="O1156" s="182">
        <f t="shared" si="50"/>
        <v>0</v>
      </c>
    </row>
    <row r="1157" spans="1:15" hidden="1" x14ac:dyDescent="0.2">
      <c r="A1157" s="182">
        <f>'14'!A124</f>
        <v>0</v>
      </c>
      <c r="C1157" s="182" t="str">
        <f>IFERROR(LEFT(IFERROR(INDEX(Sheet5!$C$2:$C$1300,MATCH($A1157,Sheet5!$A$2:$A$1300,0)),"-"),FIND(",",IFERROR(INDEX(Sheet5!$C$2:$C$1300,MATCH($A1157,Sheet5!$A$2:$A$1300,0)),"-"),1)-1),IFERROR(INDEX(Sheet5!$C$2:$C$1300,MATCH($A1157,Sheet5!$A$2:$A$1300,0)),"-"))</f>
        <v>-</v>
      </c>
      <c r="D1157" s="204">
        <f>IFERROR(INDEX(Lookup!$BG$9:$BG$3000,MATCH($A1157,Lookup!$A$9:$A$3000,0)),0)</f>
        <v>0</v>
      </c>
      <c r="E1157" s="204">
        <f>IFERROR(INDEX(Lookup!$BF$9:$BF$3000,MATCH($A1157,Lookup!$A$9:$A$3000,0)),0)</f>
        <v>0</v>
      </c>
      <c r="F1157" s="204">
        <f>IFERROR(INDEX(Lookup!$BE$9:$BE$3000,MATCH($A1157,Lookup!$A$9:$A$3000,0)),0)</f>
        <v>0</v>
      </c>
      <c r="G1157" s="205"/>
      <c r="H1157" s="205"/>
      <c r="I1157" s="204">
        <f>IFERROR(INDEX(Lookup!$BJ$9:$BJ$3000,MATCH($A1157,Lookup!$A$9:$A$3000,0)),0)</f>
        <v>0</v>
      </c>
      <c r="J1157" s="204">
        <f>IFERROR(INDEX(Lookup!$BI$9:$BI$3000,MATCH($A1157,Lookup!$A$9:$A$3000,0)),0)</f>
        <v>0</v>
      </c>
      <c r="K1157" s="204">
        <f>IFERROR(INDEX(Lookup!$BH$9:$BH$3000,MATCH($A1157,Lookup!$A$9:$A$3000,0)),0)</f>
        <v>0</v>
      </c>
      <c r="L1157" s="204">
        <f t="shared" si="48"/>
        <v>0</v>
      </c>
      <c r="O1157" s="182">
        <f t="shared" si="50"/>
        <v>0</v>
      </c>
    </row>
    <row r="1158" spans="1:15" hidden="1" x14ac:dyDescent="0.2">
      <c r="A1158" s="182">
        <f>'14'!A125</f>
        <v>0</v>
      </c>
      <c r="C1158" s="182" t="str">
        <f>IFERROR(LEFT(IFERROR(INDEX(Sheet5!$C$2:$C$1300,MATCH($A1158,Sheet5!$A$2:$A$1300,0)),"-"),FIND(",",IFERROR(INDEX(Sheet5!$C$2:$C$1300,MATCH($A1158,Sheet5!$A$2:$A$1300,0)),"-"),1)-1),IFERROR(INDEX(Sheet5!$C$2:$C$1300,MATCH($A1158,Sheet5!$A$2:$A$1300,0)),"-"))</f>
        <v>-</v>
      </c>
      <c r="D1158" s="204">
        <f>IFERROR(INDEX(Lookup!$BG$9:$BG$3000,MATCH($A1158,Lookup!$A$9:$A$3000,0)),0)</f>
        <v>0</v>
      </c>
      <c r="E1158" s="204">
        <f>IFERROR(INDEX(Lookup!$BF$9:$BF$3000,MATCH($A1158,Lookup!$A$9:$A$3000,0)),0)</f>
        <v>0</v>
      </c>
      <c r="F1158" s="204">
        <f>IFERROR(INDEX(Lookup!$BE$9:$BE$3000,MATCH($A1158,Lookup!$A$9:$A$3000,0)),0)</f>
        <v>0</v>
      </c>
      <c r="G1158" s="205"/>
      <c r="H1158" s="205"/>
      <c r="I1158" s="204">
        <f>IFERROR(INDEX(Lookup!$BJ$9:$BJ$3000,MATCH($A1158,Lookup!$A$9:$A$3000,0)),0)</f>
        <v>0</v>
      </c>
      <c r="J1158" s="204">
        <f>IFERROR(INDEX(Lookup!$BI$9:$BI$3000,MATCH($A1158,Lookup!$A$9:$A$3000,0)),0)</f>
        <v>0</v>
      </c>
      <c r="K1158" s="204">
        <f>IFERROR(INDEX(Lookup!$BH$9:$BH$3000,MATCH($A1158,Lookup!$A$9:$A$3000,0)),0)</f>
        <v>0</v>
      </c>
      <c r="L1158" s="204">
        <f t="shared" si="48"/>
        <v>0</v>
      </c>
      <c r="O1158" s="182">
        <f t="shared" si="50"/>
        <v>0</v>
      </c>
    </row>
    <row r="1159" spans="1:15" hidden="1" x14ac:dyDescent="0.2">
      <c r="A1159" s="182">
        <f>'14'!A126</f>
        <v>0</v>
      </c>
      <c r="C1159" s="182" t="str">
        <f>IFERROR(LEFT(IFERROR(INDEX(Sheet5!$C$2:$C$1300,MATCH($A1159,Sheet5!$A$2:$A$1300,0)),"-"),FIND(",",IFERROR(INDEX(Sheet5!$C$2:$C$1300,MATCH($A1159,Sheet5!$A$2:$A$1300,0)),"-"),1)-1),IFERROR(INDEX(Sheet5!$C$2:$C$1300,MATCH($A1159,Sheet5!$A$2:$A$1300,0)),"-"))</f>
        <v>-</v>
      </c>
      <c r="D1159" s="204">
        <f>IFERROR(INDEX(Lookup!$BG$9:$BG$3000,MATCH($A1159,Lookup!$A$9:$A$3000,0)),0)</f>
        <v>0</v>
      </c>
      <c r="E1159" s="204">
        <f>IFERROR(INDEX(Lookup!$BF$9:$BF$3000,MATCH($A1159,Lookup!$A$9:$A$3000,0)),0)</f>
        <v>0</v>
      </c>
      <c r="F1159" s="204">
        <f>IFERROR(INDEX(Lookup!$BE$9:$BE$3000,MATCH($A1159,Lookup!$A$9:$A$3000,0)),0)</f>
        <v>0</v>
      </c>
      <c r="G1159" s="205"/>
      <c r="H1159" s="205"/>
      <c r="I1159" s="204">
        <f>IFERROR(INDEX(Lookup!$BJ$9:$BJ$3000,MATCH($A1159,Lookup!$A$9:$A$3000,0)),0)</f>
        <v>0</v>
      </c>
      <c r="J1159" s="204">
        <f>IFERROR(INDEX(Lookup!$BI$9:$BI$3000,MATCH($A1159,Lookup!$A$9:$A$3000,0)),0)</f>
        <v>0</v>
      </c>
      <c r="K1159" s="204">
        <f>IFERROR(INDEX(Lookup!$BH$9:$BH$3000,MATCH($A1159,Lookup!$A$9:$A$3000,0)),0)</f>
        <v>0</v>
      </c>
      <c r="L1159" s="204">
        <f t="shared" si="48"/>
        <v>0</v>
      </c>
      <c r="O1159" s="182">
        <f t="shared" si="50"/>
        <v>0</v>
      </c>
    </row>
    <row r="1160" spans="1:15" hidden="1" x14ac:dyDescent="0.2">
      <c r="A1160" s="182">
        <f>'14'!A127</f>
        <v>0</v>
      </c>
      <c r="C1160" s="182" t="str">
        <f>IFERROR(LEFT(IFERROR(INDEX(Sheet5!$C$2:$C$1300,MATCH($A1160,Sheet5!$A$2:$A$1300,0)),"-"),FIND(",",IFERROR(INDEX(Sheet5!$C$2:$C$1300,MATCH($A1160,Sheet5!$A$2:$A$1300,0)),"-"),1)-1),IFERROR(INDEX(Sheet5!$C$2:$C$1300,MATCH($A1160,Sheet5!$A$2:$A$1300,0)),"-"))</f>
        <v>-</v>
      </c>
      <c r="D1160" s="204">
        <f>IFERROR(INDEX(Lookup!$BG$9:$BG$3000,MATCH($A1160,Lookup!$A$9:$A$3000,0)),0)</f>
        <v>0</v>
      </c>
      <c r="E1160" s="204">
        <f>IFERROR(INDEX(Lookup!$BF$9:$BF$3000,MATCH($A1160,Lookup!$A$9:$A$3000,0)),0)</f>
        <v>0</v>
      </c>
      <c r="F1160" s="204">
        <f>IFERROR(INDEX(Lookup!$BE$9:$BE$3000,MATCH($A1160,Lookup!$A$9:$A$3000,0)),0)</f>
        <v>0</v>
      </c>
      <c r="G1160" s="205"/>
      <c r="H1160" s="205"/>
      <c r="I1160" s="204">
        <f>IFERROR(INDEX(Lookup!$BJ$9:$BJ$3000,MATCH($A1160,Lookup!$A$9:$A$3000,0)),0)</f>
        <v>0</v>
      </c>
      <c r="J1160" s="204">
        <f>IFERROR(INDEX(Lookup!$BI$9:$BI$3000,MATCH($A1160,Lookup!$A$9:$A$3000,0)),0)</f>
        <v>0</v>
      </c>
      <c r="K1160" s="204">
        <f>IFERROR(INDEX(Lookup!$BH$9:$BH$3000,MATCH($A1160,Lookup!$A$9:$A$3000,0)),0)</f>
        <v>0</v>
      </c>
      <c r="L1160" s="204">
        <f t="shared" si="48"/>
        <v>0</v>
      </c>
      <c r="O1160" s="182">
        <f t="shared" si="50"/>
        <v>0</v>
      </c>
    </row>
    <row r="1161" spans="1:15" hidden="1" x14ac:dyDescent="0.2">
      <c r="A1161" s="182">
        <f>'14'!A128</f>
        <v>0</v>
      </c>
      <c r="C1161" s="182" t="str">
        <f>IFERROR(LEFT(IFERROR(INDEX(Sheet5!$C$2:$C$1300,MATCH($A1161,Sheet5!$A$2:$A$1300,0)),"-"),FIND(",",IFERROR(INDEX(Sheet5!$C$2:$C$1300,MATCH($A1161,Sheet5!$A$2:$A$1300,0)),"-"),1)-1),IFERROR(INDEX(Sheet5!$C$2:$C$1300,MATCH($A1161,Sheet5!$A$2:$A$1300,0)),"-"))</f>
        <v>-</v>
      </c>
      <c r="D1161" s="204">
        <f>IFERROR(INDEX(Lookup!$BG$9:$BG$3000,MATCH($A1161,Lookup!$A$9:$A$3000,0)),0)</f>
        <v>0</v>
      </c>
      <c r="E1161" s="204">
        <f>IFERROR(INDEX(Lookup!$BF$9:$BF$3000,MATCH($A1161,Lookup!$A$9:$A$3000,0)),0)</f>
        <v>0</v>
      </c>
      <c r="F1161" s="204">
        <f>IFERROR(INDEX(Lookup!$BE$9:$BE$3000,MATCH($A1161,Lookup!$A$9:$A$3000,0)),0)</f>
        <v>0</v>
      </c>
      <c r="G1161" s="205"/>
      <c r="H1161" s="205"/>
      <c r="I1161" s="204">
        <f>IFERROR(INDEX(Lookup!$BJ$9:$BJ$3000,MATCH($A1161,Lookup!$A$9:$A$3000,0)),0)</f>
        <v>0</v>
      </c>
      <c r="J1161" s="204">
        <f>IFERROR(INDEX(Lookup!$BI$9:$BI$3000,MATCH($A1161,Lookup!$A$9:$A$3000,0)),0)</f>
        <v>0</v>
      </c>
      <c r="K1161" s="204">
        <f>IFERROR(INDEX(Lookup!$BH$9:$BH$3000,MATCH($A1161,Lookup!$A$9:$A$3000,0)),0)</f>
        <v>0</v>
      </c>
      <c r="L1161" s="204">
        <f t="shared" si="48"/>
        <v>0</v>
      </c>
      <c r="O1161" s="182">
        <f t="shared" si="50"/>
        <v>0</v>
      </c>
    </row>
    <row r="1162" spans="1:15" hidden="1" x14ac:dyDescent="0.2">
      <c r="A1162" s="182">
        <f>'14'!A129</f>
        <v>0</v>
      </c>
      <c r="C1162" s="182" t="str">
        <f>IFERROR(LEFT(IFERROR(INDEX(Sheet5!$C$2:$C$1300,MATCH($A1162,Sheet5!$A$2:$A$1300,0)),"-"),FIND(",",IFERROR(INDEX(Sheet5!$C$2:$C$1300,MATCH($A1162,Sheet5!$A$2:$A$1300,0)),"-"),1)-1),IFERROR(INDEX(Sheet5!$C$2:$C$1300,MATCH($A1162,Sheet5!$A$2:$A$1300,0)),"-"))</f>
        <v>-</v>
      </c>
      <c r="D1162" s="204">
        <f>IFERROR(INDEX(Lookup!$BG$9:$BG$3000,MATCH($A1162,Lookup!$A$9:$A$3000,0)),0)</f>
        <v>0</v>
      </c>
      <c r="E1162" s="204">
        <f>IFERROR(INDEX(Lookup!$BF$9:$BF$3000,MATCH($A1162,Lookup!$A$9:$A$3000,0)),0)</f>
        <v>0</v>
      </c>
      <c r="F1162" s="204">
        <f>IFERROR(INDEX(Lookup!$BE$9:$BE$3000,MATCH($A1162,Lookup!$A$9:$A$3000,0)),0)</f>
        <v>0</v>
      </c>
      <c r="G1162" s="205"/>
      <c r="H1162" s="205"/>
      <c r="I1162" s="204">
        <f>IFERROR(INDEX(Lookup!$BJ$9:$BJ$3000,MATCH($A1162,Lookup!$A$9:$A$3000,0)),0)</f>
        <v>0</v>
      </c>
      <c r="J1162" s="204">
        <f>IFERROR(INDEX(Lookup!$BI$9:$BI$3000,MATCH($A1162,Lookup!$A$9:$A$3000,0)),0)</f>
        <v>0</v>
      </c>
      <c r="K1162" s="204">
        <f>IFERROR(INDEX(Lookup!$BH$9:$BH$3000,MATCH($A1162,Lookup!$A$9:$A$3000,0)),0)</f>
        <v>0</v>
      </c>
      <c r="L1162" s="204">
        <f t="shared" si="48"/>
        <v>0</v>
      </c>
      <c r="O1162" s="182">
        <f t="shared" si="50"/>
        <v>0</v>
      </c>
    </row>
    <row r="1163" spans="1:15" hidden="1" x14ac:dyDescent="0.2">
      <c r="A1163" s="182">
        <f>'14'!A130</f>
        <v>0</v>
      </c>
      <c r="C1163" s="182" t="str">
        <f>IFERROR(LEFT(IFERROR(INDEX(Sheet5!$C$2:$C$1300,MATCH($A1163,Sheet5!$A$2:$A$1300,0)),"-"),FIND(",",IFERROR(INDEX(Sheet5!$C$2:$C$1300,MATCH($A1163,Sheet5!$A$2:$A$1300,0)),"-"),1)-1),IFERROR(INDEX(Sheet5!$C$2:$C$1300,MATCH($A1163,Sheet5!$A$2:$A$1300,0)),"-"))</f>
        <v>-</v>
      </c>
      <c r="D1163" s="204">
        <f>IFERROR(INDEX(Lookup!$BG$9:$BG$3000,MATCH($A1163,Lookup!$A$9:$A$3000,0)),0)</f>
        <v>0</v>
      </c>
      <c r="E1163" s="204">
        <f>IFERROR(INDEX(Lookup!$BF$9:$BF$3000,MATCH($A1163,Lookup!$A$9:$A$3000,0)),0)</f>
        <v>0</v>
      </c>
      <c r="F1163" s="204">
        <f>IFERROR(INDEX(Lookup!$BE$9:$BE$3000,MATCH($A1163,Lookup!$A$9:$A$3000,0)),0)</f>
        <v>0</v>
      </c>
      <c r="G1163" s="205"/>
      <c r="H1163" s="205"/>
      <c r="I1163" s="204">
        <f>IFERROR(INDEX(Lookup!$BJ$9:$BJ$3000,MATCH($A1163,Lookup!$A$9:$A$3000,0)),0)</f>
        <v>0</v>
      </c>
      <c r="J1163" s="204">
        <f>IFERROR(INDEX(Lookup!$BI$9:$BI$3000,MATCH($A1163,Lookup!$A$9:$A$3000,0)),0)</f>
        <v>0</v>
      </c>
      <c r="K1163" s="204">
        <f>IFERROR(INDEX(Lookup!$BH$9:$BH$3000,MATCH($A1163,Lookup!$A$9:$A$3000,0)),0)</f>
        <v>0</v>
      </c>
      <c r="L1163" s="204">
        <f t="shared" ref="L1163:L1174" si="51">K1163-J1163</f>
        <v>0</v>
      </c>
      <c r="O1163" s="182">
        <f t="shared" ref="O1163:O1174" si="52">+IF(A1163&gt;0,1,0)</f>
        <v>0</v>
      </c>
    </row>
    <row r="1164" spans="1:15" hidden="1" x14ac:dyDescent="0.2">
      <c r="A1164" s="182">
        <f>'14'!A131</f>
        <v>0</v>
      </c>
      <c r="C1164" s="182" t="str">
        <f>IFERROR(LEFT(IFERROR(INDEX(Sheet5!$C$2:$C$1300,MATCH($A1164,Sheet5!$A$2:$A$1300,0)),"-"),FIND(",",IFERROR(INDEX(Sheet5!$C$2:$C$1300,MATCH($A1164,Sheet5!$A$2:$A$1300,0)),"-"),1)-1),IFERROR(INDEX(Sheet5!$C$2:$C$1300,MATCH($A1164,Sheet5!$A$2:$A$1300,0)),"-"))</f>
        <v>-</v>
      </c>
      <c r="D1164" s="204">
        <f>IFERROR(INDEX(Lookup!$BG$9:$BG$3000,MATCH($A1164,Lookup!$A$9:$A$3000,0)),0)</f>
        <v>0</v>
      </c>
      <c r="E1164" s="204">
        <f>IFERROR(INDEX(Lookup!$BF$9:$BF$3000,MATCH($A1164,Lookup!$A$9:$A$3000,0)),0)</f>
        <v>0</v>
      </c>
      <c r="F1164" s="204">
        <f>IFERROR(INDEX(Lookup!$BE$9:$BE$3000,MATCH($A1164,Lookup!$A$9:$A$3000,0)),0)</f>
        <v>0</v>
      </c>
      <c r="G1164" s="205"/>
      <c r="H1164" s="205"/>
      <c r="I1164" s="204">
        <f>IFERROR(INDEX(Lookup!$BJ$9:$BJ$3000,MATCH($A1164,Lookup!$A$9:$A$3000,0)),0)</f>
        <v>0</v>
      </c>
      <c r="J1164" s="204">
        <f>IFERROR(INDEX(Lookup!$BI$9:$BI$3000,MATCH($A1164,Lookup!$A$9:$A$3000,0)),0)</f>
        <v>0</v>
      </c>
      <c r="K1164" s="204">
        <f>IFERROR(INDEX(Lookup!$BH$9:$BH$3000,MATCH($A1164,Lookup!$A$9:$A$3000,0)),0)</f>
        <v>0</v>
      </c>
      <c r="L1164" s="204">
        <f t="shared" si="51"/>
        <v>0</v>
      </c>
      <c r="O1164" s="182">
        <f t="shared" si="52"/>
        <v>0</v>
      </c>
    </row>
    <row r="1165" spans="1:15" hidden="1" x14ac:dyDescent="0.2">
      <c r="A1165" s="182">
        <f>'14'!A132</f>
        <v>0</v>
      </c>
      <c r="C1165" s="182" t="str">
        <f>IFERROR(LEFT(IFERROR(INDEX(Sheet5!$C$2:$C$1300,MATCH($A1165,Sheet5!$A$2:$A$1300,0)),"-"),FIND(",",IFERROR(INDEX(Sheet5!$C$2:$C$1300,MATCH($A1165,Sheet5!$A$2:$A$1300,0)),"-"),1)-1),IFERROR(INDEX(Sheet5!$C$2:$C$1300,MATCH($A1165,Sheet5!$A$2:$A$1300,0)),"-"))</f>
        <v>-</v>
      </c>
      <c r="D1165" s="204">
        <f>IFERROR(INDEX(Lookup!$BG$9:$BG$3000,MATCH($A1165,Lookup!$A$9:$A$3000,0)),0)</f>
        <v>0</v>
      </c>
      <c r="E1165" s="204">
        <f>IFERROR(INDEX(Lookup!$BF$9:$BF$3000,MATCH($A1165,Lookup!$A$9:$A$3000,0)),0)</f>
        <v>0</v>
      </c>
      <c r="F1165" s="204">
        <f>IFERROR(INDEX(Lookup!$BE$9:$BE$3000,MATCH($A1165,Lookup!$A$9:$A$3000,0)),0)</f>
        <v>0</v>
      </c>
      <c r="G1165" s="205"/>
      <c r="H1165" s="205"/>
      <c r="I1165" s="204">
        <f>IFERROR(INDEX(Lookup!$BJ$9:$BJ$3000,MATCH($A1165,Lookup!$A$9:$A$3000,0)),0)</f>
        <v>0</v>
      </c>
      <c r="J1165" s="204">
        <f>IFERROR(INDEX(Lookup!$BI$9:$BI$3000,MATCH($A1165,Lookup!$A$9:$A$3000,0)),0)</f>
        <v>0</v>
      </c>
      <c r="K1165" s="204">
        <f>IFERROR(INDEX(Lookup!$BH$9:$BH$3000,MATCH($A1165,Lookup!$A$9:$A$3000,0)),0)</f>
        <v>0</v>
      </c>
      <c r="L1165" s="204">
        <f t="shared" si="51"/>
        <v>0</v>
      </c>
      <c r="O1165" s="182">
        <f t="shared" si="52"/>
        <v>0</v>
      </c>
    </row>
    <row r="1166" spans="1:15" hidden="1" x14ac:dyDescent="0.2">
      <c r="A1166" s="182">
        <f>'14'!A133</f>
        <v>0</v>
      </c>
      <c r="C1166" s="182" t="str">
        <f>IFERROR(LEFT(IFERROR(INDEX(Sheet5!$C$2:$C$1300,MATCH($A1166,Sheet5!$A$2:$A$1300,0)),"-"),FIND(",",IFERROR(INDEX(Sheet5!$C$2:$C$1300,MATCH($A1166,Sheet5!$A$2:$A$1300,0)),"-"),1)-1),IFERROR(INDEX(Sheet5!$C$2:$C$1300,MATCH($A1166,Sheet5!$A$2:$A$1300,0)),"-"))</f>
        <v>-</v>
      </c>
      <c r="D1166" s="204">
        <f>IFERROR(INDEX(Lookup!$BG$9:$BG$3000,MATCH($A1166,Lookup!$A$9:$A$3000,0)),0)</f>
        <v>0</v>
      </c>
      <c r="E1166" s="204">
        <f>IFERROR(INDEX(Lookup!$BF$9:$BF$3000,MATCH($A1166,Lookup!$A$9:$A$3000,0)),0)</f>
        <v>0</v>
      </c>
      <c r="F1166" s="204">
        <f>IFERROR(INDEX(Lookup!$BE$9:$BE$3000,MATCH($A1166,Lookup!$A$9:$A$3000,0)),0)</f>
        <v>0</v>
      </c>
      <c r="G1166" s="205"/>
      <c r="H1166" s="205"/>
      <c r="I1166" s="204">
        <f>IFERROR(INDEX(Lookup!$BJ$9:$BJ$3000,MATCH($A1166,Lookup!$A$9:$A$3000,0)),0)</f>
        <v>0</v>
      </c>
      <c r="J1166" s="204">
        <f>IFERROR(INDEX(Lookup!$BI$9:$BI$3000,MATCH($A1166,Lookup!$A$9:$A$3000,0)),0)</f>
        <v>0</v>
      </c>
      <c r="K1166" s="204">
        <f>IFERROR(INDEX(Lookup!$BH$9:$BH$3000,MATCH($A1166,Lookup!$A$9:$A$3000,0)),0)</f>
        <v>0</v>
      </c>
      <c r="L1166" s="204">
        <f t="shared" si="51"/>
        <v>0</v>
      </c>
      <c r="O1166" s="182">
        <f t="shared" si="52"/>
        <v>0</v>
      </c>
    </row>
    <row r="1167" spans="1:15" hidden="1" x14ac:dyDescent="0.2">
      <c r="A1167" s="182">
        <f>'14'!A134</f>
        <v>0</v>
      </c>
      <c r="C1167" s="182" t="str">
        <f>IFERROR(LEFT(IFERROR(INDEX(Sheet5!$C$2:$C$1300,MATCH($A1167,Sheet5!$A$2:$A$1300,0)),"-"),FIND(",",IFERROR(INDEX(Sheet5!$C$2:$C$1300,MATCH($A1167,Sheet5!$A$2:$A$1300,0)),"-"),1)-1),IFERROR(INDEX(Sheet5!$C$2:$C$1300,MATCH($A1167,Sheet5!$A$2:$A$1300,0)),"-"))</f>
        <v>-</v>
      </c>
      <c r="D1167" s="204">
        <f>IFERROR(INDEX(Lookup!$BG$9:$BG$3000,MATCH($A1167,Lookup!$A$9:$A$3000,0)),0)</f>
        <v>0</v>
      </c>
      <c r="E1167" s="204">
        <f>IFERROR(INDEX(Lookup!$BF$9:$BF$3000,MATCH($A1167,Lookup!$A$9:$A$3000,0)),0)</f>
        <v>0</v>
      </c>
      <c r="F1167" s="204">
        <f>IFERROR(INDEX(Lookup!$BE$9:$BE$3000,MATCH($A1167,Lookup!$A$9:$A$3000,0)),0)</f>
        <v>0</v>
      </c>
      <c r="G1167" s="205"/>
      <c r="H1167" s="205"/>
      <c r="I1167" s="204">
        <f>IFERROR(INDEX(Lookup!$BJ$9:$BJ$3000,MATCH($A1167,Lookup!$A$9:$A$3000,0)),0)</f>
        <v>0</v>
      </c>
      <c r="J1167" s="204">
        <f>IFERROR(INDEX(Lookup!$BI$9:$BI$3000,MATCH($A1167,Lookup!$A$9:$A$3000,0)),0)</f>
        <v>0</v>
      </c>
      <c r="K1167" s="204">
        <f>IFERROR(INDEX(Lookup!$BH$9:$BH$3000,MATCH($A1167,Lookup!$A$9:$A$3000,0)),0)</f>
        <v>0</v>
      </c>
      <c r="L1167" s="204">
        <f t="shared" si="51"/>
        <v>0</v>
      </c>
      <c r="O1167" s="182">
        <f t="shared" si="52"/>
        <v>0</v>
      </c>
    </row>
    <row r="1168" spans="1:15" hidden="1" x14ac:dyDescent="0.2">
      <c r="A1168" s="182">
        <f>'14'!A135</f>
        <v>0</v>
      </c>
      <c r="C1168" s="182" t="str">
        <f>IFERROR(LEFT(IFERROR(INDEX(Sheet5!$C$2:$C$1300,MATCH($A1168,Sheet5!$A$2:$A$1300,0)),"-"),FIND(",",IFERROR(INDEX(Sheet5!$C$2:$C$1300,MATCH($A1168,Sheet5!$A$2:$A$1300,0)),"-"),1)-1),IFERROR(INDEX(Sheet5!$C$2:$C$1300,MATCH($A1168,Sheet5!$A$2:$A$1300,0)),"-"))</f>
        <v>-</v>
      </c>
      <c r="D1168" s="204">
        <f>IFERROR(INDEX(Lookup!$BG$9:$BG$3000,MATCH($A1168,Lookup!$A$9:$A$3000,0)),0)</f>
        <v>0</v>
      </c>
      <c r="E1168" s="204">
        <f>IFERROR(INDEX(Lookup!$BF$9:$BF$3000,MATCH($A1168,Lookup!$A$9:$A$3000,0)),0)</f>
        <v>0</v>
      </c>
      <c r="F1168" s="204">
        <f>IFERROR(INDEX(Lookup!$BE$9:$BE$3000,MATCH($A1168,Lookup!$A$9:$A$3000,0)),0)</f>
        <v>0</v>
      </c>
      <c r="G1168" s="205"/>
      <c r="H1168" s="205"/>
      <c r="I1168" s="204">
        <f>IFERROR(INDEX(Lookup!$BJ$9:$BJ$3000,MATCH($A1168,Lookup!$A$9:$A$3000,0)),0)</f>
        <v>0</v>
      </c>
      <c r="J1168" s="204">
        <f>IFERROR(INDEX(Lookup!$BI$9:$BI$3000,MATCH($A1168,Lookup!$A$9:$A$3000,0)),0)</f>
        <v>0</v>
      </c>
      <c r="K1168" s="204">
        <f>IFERROR(INDEX(Lookup!$BH$9:$BH$3000,MATCH($A1168,Lookup!$A$9:$A$3000,0)),0)</f>
        <v>0</v>
      </c>
      <c r="L1168" s="204">
        <f t="shared" si="51"/>
        <v>0</v>
      </c>
      <c r="O1168" s="182">
        <f t="shared" si="52"/>
        <v>0</v>
      </c>
    </row>
    <row r="1169" spans="1:15" hidden="1" x14ac:dyDescent="0.2">
      <c r="A1169" s="182">
        <f>'14'!A136</f>
        <v>0</v>
      </c>
      <c r="C1169" s="182" t="str">
        <f>IFERROR(LEFT(IFERROR(INDEX(Sheet5!$C$2:$C$1300,MATCH($A1169,Sheet5!$A$2:$A$1300,0)),"-"),FIND(",",IFERROR(INDEX(Sheet5!$C$2:$C$1300,MATCH($A1169,Sheet5!$A$2:$A$1300,0)),"-"),1)-1),IFERROR(INDEX(Sheet5!$C$2:$C$1300,MATCH($A1169,Sheet5!$A$2:$A$1300,0)),"-"))</f>
        <v>-</v>
      </c>
      <c r="D1169" s="204">
        <f>IFERROR(INDEX(Lookup!$BG$9:$BG$3000,MATCH($A1169,Lookup!$A$9:$A$3000,0)),0)</f>
        <v>0</v>
      </c>
      <c r="E1169" s="204">
        <f>IFERROR(INDEX(Lookup!$BF$9:$BF$3000,MATCH($A1169,Lookup!$A$9:$A$3000,0)),0)</f>
        <v>0</v>
      </c>
      <c r="F1169" s="204">
        <f>IFERROR(INDEX(Lookup!$BE$9:$BE$3000,MATCH($A1169,Lookup!$A$9:$A$3000,0)),0)</f>
        <v>0</v>
      </c>
      <c r="G1169" s="205"/>
      <c r="H1169" s="205"/>
      <c r="I1169" s="204">
        <f>IFERROR(INDEX(Lookup!$BJ$9:$BJ$3000,MATCH($A1169,Lookup!$A$9:$A$3000,0)),0)</f>
        <v>0</v>
      </c>
      <c r="J1169" s="204">
        <f>IFERROR(INDEX(Lookup!$BI$9:$BI$3000,MATCH($A1169,Lookup!$A$9:$A$3000,0)),0)</f>
        <v>0</v>
      </c>
      <c r="K1169" s="204">
        <f>IFERROR(INDEX(Lookup!$BH$9:$BH$3000,MATCH($A1169,Lookup!$A$9:$A$3000,0)),0)</f>
        <v>0</v>
      </c>
      <c r="L1169" s="204">
        <f t="shared" si="51"/>
        <v>0</v>
      </c>
      <c r="O1169" s="182">
        <f t="shared" si="52"/>
        <v>0</v>
      </c>
    </row>
    <row r="1170" spans="1:15" hidden="1" x14ac:dyDescent="0.2">
      <c r="A1170" s="182">
        <f>'14'!A137</f>
        <v>0</v>
      </c>
      <c r="C1170" s="182" t="str">
        <f>IFERROR(LEFT(IFERROR(INDEX(Sheet5!$C$2:$C$1300,MATCH($A1170,Sheet5!$A$2:$A$1300,0)),"-"),FIND(",",IFERROR(INDEX(Sheet5!$C$2:$C$1300,MATCH($A1170,Sheet5!$A$2:$A$1300,0)),"-"),1)-1),IFERROR(INDEX(Sheet5!$C$2:$C$1300,MATCH($A1170,Sheet5!$A$2:$A$1300,0)),"-"))</f>
        <v>-</v>
      </c>
      <c r="D1170" s="204">
        <f>IFERROR(INDEX(Lookup!$BG$9:$BG$3000,MATCH($A1170,Lookup!$A$9:$A$3000,0)),0)</f>
        <v>0</v>
      </c>
      <c r="E1170" s="204">
        <f>IFERROR(INDEX(Lookup!$BF$9:$BF$3000,MATCH($A1170,Lookup!$A$9:$A$3000,0)),0)</f>
        <v>0</v>
      </c>
      <c r="F1170" s="204">
        <f>IFERROR(INDEX(Lookup!$BE$9:$BE$3000,MATCH($A1170,Lookup!$A$9:$A$3000,0)),0)</f>
        <v>0</v>
      </c>
      <c r="G1170" s="205"/>
      <c r="H1170" s="205"/>
      <c r="I1170" s="204">
        <f>IFERROR(INDEX(Lookup!$BJ$9:$BJ$3000,MATCH($A1170,Lookup!$A$9:$A$3000,0)),0)</f>
        <v>0</v>
      </c>
      <c r="J1170" s="204">
        <f>IFERROR(INDEX(Lookup!$BI$9:$BI$3000,MATCH($A1170,Lookup!$A$9:$A$3000,0)),0)</f>
        <v>0</v>
      </c>
      <c r="K1170" s="204">
        <f>IFERROR(INDEX(Lookup!$BH$9:$BH$3000,MATCH($A1170,Lookup!$A$9:$A$3000,0)),0)</f>
        <v>0</v>
      </c>
      <c r="L1170" s="204">
        <f t="shared" si="51"/>
        <v>0</v>
      </c>
      <c r="O1170" s="182">
        <f t="shared" si="52"/>
        <v>0</v>
      </c>
    </row>
    <row r="1171" spans="1:15" hidden="1" x14ac:dyDescent="0.2">
      <c r="A1171" s="182">
        <f>'14'!A138</f>
        <v>0</v>
      </c>
      <c r="C1171" s="182" t="str">
        <f>IFERROR(LEFT(IFERROR(INDEX(Sheet5!$C$2:$C$1300,MATCH($A1171,Sheet5!$A$2:$A$1300,0)),"-"),FIND(",",IFERROR(INDEX(Sheet5!$C$2:$C$1300,MATCH($A1171,Sheet5!$A$2:$A$1300,0)),"-"),1)-1),IFERROR(INDEX(Sheet5!$C$2:$C$1300,MATCH($A1171,Sheet5!$A$2:$A$1300,0)),"-"))</f>
        <v>-</v>
      </c>
      <c r="D1171" s="204">
        <f>IFERROR(INDEX(Lookup!$BG$9:$BG$3000,MATCH($A1171,Lookup!$A$9:$A$3000,0)),0)</f>
        <v>0</v>
      </c>
      <c r="E1171" s="204">
        <f>IFERROR(INDEX(Lookup!$BF$9:$BF$3000,MATCH($A1171,Lookup!$A$9:$A$3000,0)),0)</f>
        <v>0</v>
      </c>
      <c r="F1171" s="204">
        <f>IFERROR(INDEX(Lookup!$BE$9:$BE$3000,MATCH($A1171,Lookup!$A$9:$A$3000,0)),0)</f>
        <v>0</v>
      </c>
      <c r="G1171" s="205"/>
      <c r="H1171" s="205"/>
      <c r="I1171" s="204">
        <f>IFERROR(INDEX(Lookup!$BJ$9:$BJ$3000,MATCH($A1171,Lookup!$A$9:$A$3000,0)),0)</f>
        <v>0</v>
      </c>
      <c r="J1171" s="204">
        <f>IFERROR(INDEX(Lookup!$BI$9:$BI$3000,MATCH($A1171,Lookup!$A$9:$A$3000,0)),0)</f>
        <v>0</v>
      </c>
      <c r="K1171" s="204">
        <f>IFERROR(INDEX(Lookup!$BH$9:$BH$3000,MATCH($A1171,Lookup!$A$9:$A$3000,0)),0)</f>
        <v>0</v>
      </c>
      <c r="L1171" s="204">
        <f t="shared" si="51"/>
        <v>0</v>
      </c>
      <c r="O1171" s="182">
        <f t="shared" si="52"/>
        <v>0</v>
      </c>
    </row>
    <row r="1172" spans="1:15" hidden="1" x14ac:dyDescent="0.2">
      <c r="A1172" s="182">
        <f>'14'!A139</f>
        <v>0</v>
      </c>
      <c r="C1172" s="182" t="str">
        <f>IFERROR(LEFT(IFERROR(INDEX(Sheet5!$C$2:$C$1300,MATCH($A1172,Sheet5!$A$2:$A$1300,0)),"-"),FIND(",",IFERROR(INDEX(Sheet5!$C$2:$C$1300,MATCH($A1172,Sheet5!$A$2:$A$1300,0)),"-"),1)-1),IFERROR(INDEX(Sheet5!$C$2:$C$1300,MATCH($A1172,Sheet5!$A$2:$A$1300,0)),"-"))</f>
        <v>-</v>
      </c>
      <c r="D1172" s="204">
        <f>IFERROR(INDEX(Lookup!$BG$9:$BG$3000,MATCH($A1172,Lookup!$A$9:$A$3000,0)),0)</f>
        <v>0</v>
      </c>
      <c r="E1172" s="204">
        <f>IFERROR(INDEX(Lookup!$BF$9:$BF$3000,MATCH($A1172,Lookup!$A$9:$A$3000,0)),0)</f>
        <v>0</v>
      </c>
      <c r="F1172" s="204">
        <f>IFERROR(INDEX(Lookup!$BE$9:$BE$3000,MATCH($A1172,Lookup!$A$9:$A$3000,0)),0)</f>
        <v>0</v>
      </c>
      <c r="G1172" s="205"/>
      <c r="H1172" s="205"/>
      <c r="I1172" s="204">
        <f>IFERROR(INDEX(Lookup!$BJ$9:$BJ$3000,MATCH($A1172,Lookup!$A$9:$A$3000,0)),0)</f>
        <v>0</v>
      </c>
      <c r="J1172" s="204">
        <f>IFERROR(INDEX(Lookup!$BI$9:$BI$3000,MATCH($A1172,Lookup!$A$9:$A$3000,0)),0)</f>
        <v>0</v>
      </c>
      <c r="K1172" s="204">
        <f>IFERROR(INDEX(Lookup!$BH$9:$BH$3000,MATCH($A1172,Lookup!$A$9:$A$3000,0)),0)</f>
        <v>0</v>
      </c>
      <c r="L1172" s="204">
        <f t="shared" si="51"/>
        <v>0</v>
      </c>
      <c r="O1172" s="182">
        <f t="shared" si="52"/>
        <v>0</v>
      </c>
    </row>
    <row r="1173" spans="1:15" hidden="1" x14ac:dyDescent="0.2">
      <c r="A1173" s="182">
        <f>'14'!A140</f>
        <v>0</v>
      </c>
      <c r="C1173" s="182" t="str">
        <f>IFERROR(LEFT(IFERROR(INDEX(Sheet5!$C$2:$C$1300,MATCH($A1173,Sheet5!$A$2:$A$1300,0)),"-"),FIND(",",IFERROR(INDEX(Sheet5!$C$2:$C$1300,MATCH($A1173,Sheet5!$A$2:$A$1300,0)),"-"),1)-1),IFERROR(INDEX(Sheet5!$C$2:$C$1300,MATCH($A1173,Sheet5!$A$2:$A$1300,0)),"-"))</f>
        <v>-</v>
      </c>
      <c r="D1173" s="204">
        <f>IFERROR(INDEX(Lookup!$BG$9:$BG$3000,MATCH($A1173,Lookup!$A$9:$A$3000,0)),0)</f>
        <v>0</v>
      </c>
      <c r="E1173" s="204">
        <f>IFERROR(INDEX(Lookup!$BF$9:$BF$3000,MATCH($A1173,Lookup!$A$9:$A$3000,0)),0)</f>
        <v>0</v>
      </c>
      <c r="F1173" s="204">
        <f>IFERROR(INDEX(Lookup!$BE$9:$BE$3000,MATCH($A1173,Lookup!$A$9:$A$3000,0)),0)</f>
        <v>0</v>
      </c>
      <c r="G1173" s="205"/>
      <c r="H1173" s="205"/>
      <c r="I1173" s="204">
        <f>IFERROR(INDEX(Lookup!$BJ$9:$BJ$3000,MATCH($A1173,Lookup!$A$9:$A$3000,0)),0)</f>
        <v>0</v>
      </c>
      <c r="J1173" s="204">
        <f>IFERROR(INDEX(Lookup!$BI$9:$BI$3000,MATCH($A1173,Lookup!$A$9:$A$3000,0)),0)</f>
        <v>0</v>
      </c>
      <c r="K1173" s="204">
        <f>IFERROR(INDEX(Lookup!$BH$9:$BH$3000,MATCH($A1173,Lookup!$A$9:$A$3000,0)),0)</f>
        <v>0</v>
      </c>
      <c r="L1173" s="204">
        <f t="shared" si="51"/>
        <v>0</v>
      </c>
      <c r="O1173" s="182">
        <f t="shared" si="52"/>
        <v>0</v>
      </c>
    </row>
    <row r="1174" spans="1:15" hidden="1" x14ac:dyDescent="0.2">
      <c r="A1174" s="182">
        <f>'14'!A141</f>
        <v>0</v>
      </c>
      <c r="C1174" s="182" t="str">
        <f>IFERROR(LEFT(IFERROR(INDEX(Sheet5!$C$2:$C$1300,MATCH($A1174,Sheet5!$A$2:$A$1300,0)),"-"),FIND(",",IFERROR(INDEX(Sheet5!$C$2:$C$1300,MATCH($A1174,Sheet5!$A$2:$A$1300,0)),"-"),1)-1),IFERROR(INDEX(Sheet5!$C$2:$C$1300,MATCH($A1174,Sheet5!$A$2:$A$1300,0)),"-"))</f>
        <v>-</v>
      </c>
      <c r="D1174" s="204">
        <f>IFERROR(INDEX(Lookup!$BG$9:$BG$3000,MATCH($A1174,Lookup!$A$9:$A$3000,0)),0)</f>
        <v>0</v>
      </c>
      <c r="E1174" s="204">
        <f>IFERROR(INDEX(Lookup!$BF$9:$BF$3000,MATCH($A1174,Lookup!$A$9:$A$3000,0)),0)</f>
        <v>0</v>
      </c>
      <c r="F1174" s="204">
        <f>IFERROR(INDEX(Lookup!$BE$9:$BE$3000,MATCH($A1174,Lookup!$A$9:$A$3000,0)),0)</f>
        <v>0</v>
      </c>
      <c r="G1174" s="205"/>
      <c r="H1174" s="205"/>
      <c r="I1174" s="204">
        <f>IFERROR(INDEX(Lookup!$BJ$9:$BJ$3000,MATCH($A1174,Lookup!$A$9:$A$3000,0)),0)</f>
        <v>0</v>
      </c>
      <c r="J1174" s="204">
        <f>IFERROR(INDEX(Lookup!$BI$9:$BI$3000,MATCH($A1174,Lookup!$A$9:$A$3000,0)),0)</f>
        <v>0</v>
      </c>
      <c r="K1174" s="204">
        <f>IFERROR(INDEX(Lookup!$BH$9:$BH$3000,MATCH($A1174,Lookup!$A$9:$A$3000,0)),0)</f>
        <v>0</v>
      </c>
      <c r="L1174" s="204">
        <f t="shared" si="51"/>
        <v>0</v>
      </c>
      <c r="O1174" s="182">
        <f t="shared" si="52"/>
        <v>0</v>
      </c>
    </row>
    <row r="1175" spans="1:15" x14ac:dyDescent="0.2">
      <c r="L1175" s="204"/>
      <c r="O1175" s="182">
        <v>1</v>
      </c>
    </row>
    <row r="1176" spans="1:15" x14ac:dyDescent="0.2">
      <c r="A1176" s="212"/>
      <c r="B1176" s="212"/>
      <c r="C1176" s="212" t="s">
        <v>476</v>
      </c>
      <c r="D1176" s="210">
        <f>SUM(D1035:D1175)</f>
        <v>0</v>
      </c>
      <c r="E1176" s="210">
        <f>SUM(E1035:E1175)</f>
        <v>0</v>
      </c>
      <c r="F1176" s="210">
        <f>SUM(F1035:F1175)</f>
        <v>0</v>
      </c>
      <c r="G1176" s="211"/>
      <c r="H1176" s="211"/>
      <c r="I1176" s="210">
        <f>SUM(I1035:I1175)</f>
        <v>0</v>
      </c>
      <c r="J1176" s="210">
        <f>SUM(J1035:J1175)</f>
        <v>0</v>
      </c>
      <c r="K1176" s="210">
        <f>SUM(K1035:K1175)</f>
        <v>0</v>
      </c>
      <c r="L1176" s="210">
        <f>SUM(L1035:L1175)</f>
        <v>0</v>
      </c>
      <c r="O1176" s="182">
        <v>1</v>
      </c>
    </row>
    <row r="1177" spans="1:15" x14ac:dyDescent="0.2">
      <c r="A1177" s="212"/>
      <c r="B1177" s="212"/>
      <c r="C1177" s="212" t="s">
        <v>477</v>
      </c>
      <c r="D1177" s="210">
        <f>D1176+D1033+D754+D728+D704+D640+D307+D284</f>
        <v>0</v>
      </c>
      <c r="E1177" s="210">
        <f>E1176+E1033+E754+E728+E704+E640+E307+E284</f>
        <v>0</v>
      </c>
      <c r="F1177" s="210">
        <f>F1176+F1033+F754+F728+F704+F640+F307+F284</f>
        <v>0</v>
      </c>
      <c r="G1177" s="211"/>
      <c r="H1177" s="211"/>
      <c r="I1177" s="210">
        <f>I1176+I1033+I754+I728+I704+I640+I307+I284</f>
        <v>0</v>
      </c>
      <c r="J1177" s="210">
        <f>J1176+J1033+J754+J728+J704+J640+J307+J284</f>
        <v>0</v>
      </c>
      <c r="K1177" s="210">
        <f>K1176+K1033+K754+K728+K704+K640+K307+K284</f>
        <v>0</v>
      </c>
      <c r="L1177" s="210">
        <f>L1176+L1033+L754+L728+L704+L640+L307+L284</f>
        <v>0</v>
      </c>
      <c r="O1177" s="182">
        <v>1</v>
      </c>
    </row>
    <row r="1178" spans="1:15" x14ac:dyDescent="0.2">
      <c r="A1178" s="215"/>
      <c r="B1178" s="215"/>
      <c r="C1178" s="215"/>
      <c r="D1178" s="213"/>
      <c r="E1178" s="213"/>
      <c r="F1178" s="213"/>
      <c r="G1178" s="214"/>
      <c r="H1178" s="214"/>
      <c r="I1178" s="213"/>
      <c r="J1178" s="213"/>
      <c r="K1178" s="213"/>
      <c r="L1178" s="213"/>
      <c r="O1178" s="182">
        <v>1</v>
      </c>
    </row>
    <row r="1179" spans="1:15" x14ac:dyDescent="0.2">
      <c r="A1179" s="212"/>
      <c r="B1179" s="212"/>
      <c r="C1179" s="212" t="s">
        <v>478</v>
      </c>
      <c r="D1179" s="210">
        <f>(-D1177+D218)+D266</f>
        <v>0</v>
      </c>
      <c r="E1179" s="210">
        <f>(-E1177+E218)+E266</f>
        <v>0</v>
      </c>
      <c r="F1179" s="210">
        <f>(-F1177+F218)+F266</f>
        <v>0</v>
      </c>
      <c r="G1179" s="211"/>
      <c r="H1179" s="211"/>
      <c r="I1179" s="210">
        <f>(-I1177+I218)+I266</f>
        <v>16355.53</v>
      </c>
      <c r="J1179" s="210">
        <f>(-J1177+J218)+J266</f>
        <v>194090.6</v>
      </c>
      <c r="K1179" s="210">
        <f>(-K1177+K218)+K266</f>
        <v>336967.85</v>
      </c>
      <c r="L1179" s="210">
        <f>(-L1177+L218)+L266</f>
        <v>142877.25</v>
      </c>
      <c r="O1179" s="182">
        <v>1</v>
      </c>
    </row>
    <row r="1180" spans="1:15" x14ac:dyDescent="0.2">
      <c r="A1180" s="212"/>
      <c r="B1180" s="212"/>
      <c r="C1180" s="212" t="s">
        <v>466</v>
      </c>
      <c r="D1180" s="210"/>
      <c r="E1180" s="210"/>
      <c r="F1180" s="210"/>
      <c r="G1180" s="211"/>
      <c r="H1180" s="211"/>
      <c r="I1180" s="210"/>
      <c r="J1180" s="210"/>
      <c r="K1180" s="210"/>
      <c r="L1180" s="210"/>
      <c r="O1180" s="182">
        <v>1</v>
      </c>
    </row>
    <row r="1181" spans="1:15" hidden="1" x14ac:dyDescent="0.2">
      <c r="A1181" s="182">
        <f>'15'!A2</f>
        <v>0</v>
      </c>
      <c r="C1181" s="182" t="str">
        <f>IFERROR(LEFT(IFERROR(INDEX(Sheet5!$C$2:$C$1300,MATCH($A1181,Sheet5!$A$2:$A$1300,0)),"-"),FIND(",",IFERROR(INDEX(Sheet5!$C$2:$C$1300,MATCH($A1181,Sheet5!$A$2:$A$1300,0)),"-"),1)-1),IFERROR(INDEX(Sheet5!$C$2:$C$1300,MATCH($A1181,Sheet5!$A$2:$A$1300,0)),"-"))</f>
        <v>-</v>
      </c>
      <c r="D1181" s="204">
        <f>IFERROR(INDEX(Lookup!$BG$9:$BG$3000,MATCH($A1181,Lookup!$A$9:$A$3000,0)),0)</f>
        <v>0</v>
      </c>
      <c r="E1181" s="204">
        <f>IFERROR(INDEX(Lookup!$BF$9:$BF$3000,MATCH($A1181,Lookup!$A$9:$A$3000,0)),0)</f>
        <v>0</v>
      </c>
      <c r="F1181" s="204">
        <f>IFERROR(INDEX(Lookup!$BE$9:$BE$3000,MATCH($A1181,Lookup!$A$9:$A$3000,0)),0)</f>
        <v>0</v>
      </c>
      <c r="G1181" s="205"/>
      <c r="H1181" s="205"/>
      <c r="I1181" s="204">
        <f>IFERROR(INDEX(Lookup!$BJ$9:$BJ$3000,MATCH($A1181,Lookup!$A$9:$A$3000,0)),0)</f>
        <v>0</v>
      </c>
      <c r="J1181" s="204">
        <f>IFERROR(INDEX(Lookup!$BI$9:$BI$3000,MATCH($A1181,Lookup!$A$9:$A$3000,0)),0)</f>
        <v>0</v>
      </c>
      <c r="K1181" s="204">
        <f>IFERROR(INDEX(Lookup!$BH$9:$BH$3000,MATCH($A1181,Lookup!$A$9:$A$3000,0)),0)</f>
        <v>0</v>
      </c>
      <c r="L1181" s="204">
        <f t="shared" ref="L1181:L1191" si="53">K1181-J1181</f>
        <v>0</v>
      </c>
      <c r="O1181" s="182">
        <f t="shared" ref="O1181:O1192" si="54">+IF(A1181&gt;0,1,0)</f>
        <v>0</v>
      </c>
    </row>
    <row r="1182" spans="1:15" hidden="1" x14ac:dyDescent="0.2">
      <c r="A1182" s="182">
        <f>'15'!A3</f>
        <v>0</v>
      </c>
      <c r="C1182" s="182" t="str">
        <f>IFERROR(LEFT(IFERROR(INDEX(Sheet5!$C$2:$C$1300,MATCH($A1182,Sheet5!$A$2:$A$1300,0)),"-"),FIND(",",IFERROR(INDEX(Sheet5!$C$2:$C$1300,MATCH($A1182,Sheet5!$A$2:$A$1300,0)),"-"),1)-1),IFERROR(INDEX(Sheet5!$C$2:$C$1300,MATCH($A1182,Sheet5!$A$2:$A$1300,0)),"-"))</f>
        <v>-</v>
      </c>
      <c r="D1182" s="204">
        <f>IFERROR(INDEX(Lookup!$BG$9:$BG$3000,MATCH($A1182,Lookup!$A$9:$A$3000,0)),0)</f>
        <v>0</v>
      </c>
      <c r="E1182" s="204">
        <f>IFERROR(INDEX(Lookup!$BF$9:$BF$3000,MATCH($A1182,Lookup!$A$9:$A$3000,0)),0)</f>
        <v>0</v>
      </c>
      <c r="F1182" s="204">
        <f>IFERROR(INDEX(Lookup!$BE$9:$BE$3000,MATCH($A1182,Lookup!$A$9:$A$3000,0)),0)</f>
        <v>0</v>
      </c>
      <c r="G1182" s="205"/>
      <c r="H1182" s="205"/>
      <c r="I1182" s="204">
        <f>IFERROR(INDEX(Lookup!$BJ$9:$BJ$3000,MATCH($A1182,Lookup!$A$9:$A$3000,0)),0)</f>
        <v>0</v>
      </c>
      <c r="J1182" s="204">
        <f>IFERROR(INDEX(Lookup!$BI$9:$BI$3000,MATCH($A1182,Lookup!$A$9:$A$3000,0)),0)</f>
        <v>0</v>
      </c>
      <c r="K1182" s="204">
        <f>IFERROR(INDEX(Lookup!$BH$9:$BH$3000,MATCH($A1182,Lookup!$A$9:$A$3000,0)),0)</f>
        <v>0</v>
      </c>
      <c r="L1182" s="204">
        <f t="shared" si="53"/>
        <v>0</v>
      </c>
      <c r="O1182" s="182">
        <f t="shared" si="54"/>
        <v>0</v>
      </c>
    </row>
    <row r="1183" spans="1:15" hidden="1" x14ac:dyDescent="0.2">
      <c r="A1183" s="182">
        <f>'15'!A4</f>
        <v>0</v>
      </c>
      <c r="C1183" s="182" t="str">
        <f>IFERROR(LEFT(IFERROR(INDEX(Sheet5!$C$2:$C$1300,MATCH($A1183,Sheet5!$A$2:$A$1300,0)),"-"),FIND(",",IFERROR(INDEX(Sheet5!$C$2:$C$1300,MATCH($A1183,Sheet5!$A$2:$A$1300,0)),"-"),1)-1),IFERROR(INDEX(Sheet5!$C$2:$C$1300,MATCH($A1183,Sheet5!$A$2:$A$1300,0)),"-"))</f>
        <v>-</v>
      </c>
      <c r="D1183" s="204">
        <f>IFERROR(INDEX(Lookup!$BG$9:$BG$3000,MATCH($A1183,Lookup!$A$9:$A$3000,0)),0)</f>
        <v>0</v>
      </c>
      <c r="E1183" s="204">
        <f>IFERROR(INDEX(Lookup!$BF$9:$BF$3000,MATCH($A1183,Lookup!$A$9:$A$3000,0)),0)</f>
        <v>0</v>
      </c>
      <c r="F1183" s="204">
        <f>IFERROR(INDEX(Lookup!$BE$9:$BE$3000,MATCH($A1183,Lookup!$A$9:$A$3000,0)),0)</f>
        <v>0</v>
      </c>
      <c r="G1183" s="205"/>
      <c r="H1183" s="205"/>
      <c r="I1183" s="204">
        <f>IFERROR(INDEX(Lookup!$BJ$9:$BJ$3000,MATCH($A1183,Lookup!$A$9:$A$3000,0)),0)</f>
        <v>0</v>
      </c>
      <c r="J1183" s="204">
        <f>IFERROR(INDEX(Lookup!$BI$9:$BI$3000,MATCH($A1183,Lookup!$A$9:$A$3000,0)),0)</f>
        <v>0</v>
      </c>
      <c r="K1183" s="204">
        <f>IFERROR(INDEX(Lookup!$BH$9:$BH$3000,MATCH($A1183,Lookup!$A$9:$A$3000,0)),0)</f>
        <v>0</v>
      </c>
      <c r="L1183" s="204">
        <f t="shared" si="53"/>
        <v>0</v>
      </c>
      <c r="O1183" s="182">
        <f t="shared" si="54"/>
        <v>0</v>
      </c>
    </row>
    <row r="1184" spans="1:15" hidden="1" x14ac:dyDescent="0.2">
      <c r="A1184" s="182">
        <f>'15'!A5</f>
        <v>0</v>
      </c>
      <c r="C1184" s="182" t="str">
        <f>IFERROR(LEFT(IFERROR(INDEX(Sheet5!$C$2:$C$1300,MATCH($A1184,Sheet5!$A$2:$A$1300,0)),"-"),FIND(",",IFERROR(INDEX(Sheet5!$C$2:$C$1300,MATCH($A1184,Sheet5!$A$2:$A$1300,0)),"-"),1)-1),IFERROR(INDEX(Sheet5!$C$2:$C$1300,MATCH($A1184,Sheet5!$A$2:$A$1300,0)),"-"))</f>
        <v>-</v>
      </c>
      <c r="D1184" s="204">
        <f>IFERROR(INDEX(Lookup!$BG$9:$BG$3000,MATCH($A1184,Lookup!$A$9:$A$3000,0)),0)</f>
        <v>0</v>
      </c>
      <c r="E1184" s="204">
        <f>IFERROR(INDEX(Lookup!$BF$9:$BF$3000,MATCH($A1184,Lookup!$A$9:$A$3000,0)),0)</f>
        <v>0</v>
      </c>
      <c r="F1184" s="204">
        <f>IFERROR(INDEX(Lookup!$BE$9:$BE$3000,MATCH($A1184,Lookup!$A$9:$A$3000,0)),0)</f>
        <v>0</v>
      </c>
      <c r="G1184" s="205"/>
      <c r="H1184" s="205"/>
      <c r="I1184" s="204">
        <f>IFERROR(INDEX(Lookup!$BJ$9:$BJ$3000,MATCH($A1184,Lookup!$A$9:$A$3000,0)),0)</f>
        <v>0</v>
      </c>
      <c r="J1184" s="204">
        <f>IFERROR(INDEX(Lookup!$BI$9:$BI$3000,MATCH($A1184,Lookup!$A$9:$A$3000,0)),0)</f>
        <v>0</v>
      </c>
      <c r="K1184" s="204">
        <f>IFERROR(INDEX(Lookup!$BH$9:$BH$3000,MATCH($A1184,Lookup!$A$9:$A$3000,0)),0)</f>
        <v>0</v>
      </c>
      <c r="L1184" s="204">
        <f t="shared" si="53"/>
        <v>0</v>
      </c>
      <c r="O1184" s="182">
        <f t="shared" si="54"/>
        <v>0</v>
      </c>
    </row>
    <row r="1185" spans="1:15" hidden="1" x14ac:dyDescent="0.2">
      <c r="A1185" s="182">
        <f>'15'!A6</f>
        <v>0</v>
      </c>
      <c r="C1185" s="182" t="str">
        <f>IFERROR(LEFT(IFERROR(INDEX(Sheet5!$C$2:$C$1300,MATCH($A1185,Sheet5!$A$2:$A$1300,0)),"-"),FIND(",",IFERROR(INDEX(Sheet5!$C$2:$C$1300,MATCH($A1185,Sheet5!$A$2:$A$1300,0)),"-"),1)-1),IFERROR(INDEX(Sheet5!$C$2:$C$1300,MATCH($A1185,Sheet5!$A$2:$A$1300,0)),"-"))</f>
        <v>-</v>
      </c>
      <c r="D1185" s="204">
        <f>IFERROR(INDEX(Lookup!$BG$9:$BG$3000,MATCH($A1185,Lookup!$A$9:$A$3000,0)),0)</f>
        <v>0</v>
      </c>
      <c r="E1185" s="204">
        <f>IFERROR(INDEX(Lookup!$BF$9:$BF$3000,MATCH($A1185,Lookup!$A$9:$A$3000,0)),0)</f>
        <v>0</v>
      </c>
      <c r="F1185" s="204">
        <f>IFERROR(INDEX(Lookup!$BE$9:$BE$3000,MATCH($A1185,Lookup!$A$9:$A$3000,0)),0)</f>
        <v>0</v>
      </c>
      <c r="G1185" s="205"/>
      <c r="H1185" s="205"/>
      <c r="I1185" s="204">
        <f>IFERROR(INDEX(Lookup!$BJ$9:$BJ$3000,MATCH($A1185,Lookup!$A$9:$A$3000,0)),0)</f>
        <v>0</v>
      </c>
      <c r="J1185" s="204">
        <f>IFERROR(INDEX(Lookup!$BI$9:$BI$3000,MATCH($A1185,Lookup!$A$9:$A$3000,0)),0)</f>
        <v>0</v>
      </c>
      <c r="K1185" s="204">
        <f>IFERROR(INDEX(Lookup!$BH$9:$BH$3000,MATCH($A1185,Lookup!$A$9:$A$3000,0)),0)</f>
        <v>0</v>
      </c>
      <c r="L1185" s="204">
        <f t="shared" si="53"/>
        <v>0</v>
      </c>
      <c r="O1185" s="182">
        <f t="shared" si="54"/>
        <v>0</v>
      </c>
    </row>
    <row r="1186" spans="1:15" hidden="1" x14ac:dyDescent="0.2">
      <c r="A1186" s="182">
        <f>'15'!A7</f>
        <v>0</v>
      </c>
      <c r="C1186" s="182" t="str">
        <f>IFERROR(LEFT(IFERROR(INDEX(Sheet5!$C$2:$C$1300,MATCH($A1186,Sheet5!$A$2:$A$1300,0)),"-"),FIND(",",IFERROR(INDEX(Sheet5!$C$2:$C$1300,MATCH($A1186,Sheet5!$A$2:$A$1300,0)),"-"),1)-1),IFERROR(INDEX(Sheet5!$C$2:$C$1300,MATCH($A1186,Sheet5!$A$2:$A$1300,0)),"-"))</f>
        <v>-</v>
      </c>
      <c r="D1186" s="204">
        <f>IFERROR(INDEX(Lookup!$BG$9:$BG$3000,MATCH($A1186,Lookup!$A$9:$A$3000,0)),0)</f>
        <v>0</v>
      </c>
      <c r="E1186" s="204">
        <f>IFERROR(INDEX(Lookup!$BF$9:$BF$3000,MATCH($A1186,Lookup!$A$9:$A$3000,0)),0)</f>
        <v>0</v>
      </c>
      <c r="F1186" s="204">
        <f>IFERROR(INDEX(Lookup!$BE$9:$BE$3000,MATCH($A1186,Lookup!$A$9:$A$3000,0)),0)</f>
        <v>0</v>
      </c>
      <c r="G1186" s="205"/>
      <c r="H1186" s="205"/>
      <c r="I1186" s="204">
        <f>IFERROR(INDEX(Lookup!$BJ$9:$BJ$3000,MATCH($A1186,Lookup!$A$9:$A$3000,0)),0)</f>
        <v>0</v>
      </c>
      <c r="J1186" s="204">
        <f>IFERROR(INDEX(Lookup!$BI$9:$BI$3000,MATCH($A1186,Lookup!$A$9:$A$3000,0)),0)</f>
        <v>0</v>
      </c>
      <c r="K1186" s="204">
        <f>IFERROR(INDEX(Lookup!$BH$9:$BH$3000,MATCH($A1186,Lookup!$A$9:$A$3000,0)),0)</f>
        <v>0</v>
      </c>
      <c r="L1186" s="204">
        <f t="shared" si="53"/>
        <v>0</v>
      </c>
      <c r="O1186" s="182">
        <f t="shared" si="54"/>
        <v>0</v>
      </c>
    </row>
    <row r="1187" spans="1:15" hidden="1" x14ac:dyDescent="0.2">
      <c r="A1187" s="182">
        <f>'15'!A8</f>
        <v>0</v>
      </c>
      <c r="C1187" s="182" t="str">
        <f>IFERROR(LEFT(IFERROR(INDEX(Sheet5!$C$2:$C$1300,MATCH($A1187,Sheet5!$A$2:$A$1300,0)),"-"),FIND(",",IFERROR(INDEX(Sheet5!$C$2:$C$1300,MATCH($A1187,Sheet5!$A$2:$A$1300,0)),"-"),1)-1),IFERROR(INDEX(Sheet5!$C$2:$C$1300,MATCH($A1187,Sheet5!$A$2:$A$1300,0)),"-"))</f>
        <v>-</v>
      </c>
      <c r="D1187" s="204">
        <f>IFERROR(INDEX(Lookup!$BG$9:$BG$3000,MATCH($A1187,Lookup!$A$9:$A$3000,0)),0)</f>
        <v>0</v>
      </c>
      <c r="E1187" s="204">
        <f>IFERROR(INDEX(Lookup!$BF$9:$BF$3000,MATCH($A1187,Lookup!$A$9:$A$3000,0)),0)</f>
        <v>0</v>
      </c>
      <c r="F1187" s="204">
        <f>IFERROR(INDEX(Lookup!$BE$9:$BE$3000,MATCH($A1187,Lookup!$A$9:$A$3000,0)),0)</f>
        <v>0</v>
      </c>
      <c r="G1187" s="205"/>
      <c r="H1187" s="205"/>
      <c r="I1187" s="204">
        <f>IFERROR(INDEX(Lookup!$BJ$9:$BJ$3000,MATCH($A1187,Lookup!$A$9:$A$3000,0)),0)</f>
        <v>0</v>
      </c>
      <c r="J1187" s="204">
        <f>IFERROR(INDEX(Lookup!$BI$9:$BI$3000,MATCH($A1187,Lookup!$A$9:$A$3000,0)),0)</f>
        <v>0</v>
      </c>
      <c r="K1187" s="204">
        <f>IFERROR(INDEX(Lookup!$BH$9:$BH$3000,MATCH($A1187,Lookup!$A$9:$A$3000,0)),0)</f>
        <v>0</v>
      </c>
      <c r="L1187" s="204">
        <f t="shared" si="53"/>
        <v>0</v>
      </c>
      <c r="O1187" s="182">
        <f t="shared" si="54"/>
        <v>0</v>
      </c>
    </row>
    <row r="1188" spans="1:15" hidden="1" x14ac:dyDescent="0.2">
      <c r="A1188" s="182">
        <f>'15'!A9</f>
        <v>0</v>
      </c>
      <c r="C1188" s="182" t="str">
        <f>IFERROR(LEFT(IFERROR(INDEX(Sheet5!$C$2:$C$1300,MATCH($A1188,Sheet5!$A$2:$A$1300,0)),"-"),FIND(",",IFERROR(INDEX(Sheet5!$C$2:$C$1300,MATCH($A1188,Sheet5!$A$2:$A$1300,0)),"-"),1)-1),IFERROR(INDEX(Sheet5!$C$2:$C$1300,MATCH($A1188,Sheet5!$A$2:$A$1300,0)),"-"))</f>
        <v>-</v>
      </c>
      <c r="D1188" s="204">
        <f>IFERROR(INDEX(Lookup!$BG$9:$BG$3000,MATCH($A1188,Lookup!$A$9:$A$3000,0)),0)</f>
        <v>0</v>
      </c>
      <c r="E1188" s="204">
        <f>IFERROR(INDEX(Lookup!$BF$9:$BF$3000,MATCH($A1188,Lookup!$A$9:$A$3000,0)),0)</f>
        <v>0</v>
      </c>
      <c r="F1188" s="204">
        <f>IFERROR(INDEX(Lookup!$BE$9:$BE$3000,MATCH($A1188,Lookup!$A$9:$A$3000,0)),0)</f>
        <v>0</v>
      </c>
      <c r="G1188" s="205"/>
      <c r="H1188" s="205"/>
      <c r="I1188" s="204">
        <f>IFERROR(INDEX(Lookup!$BJ$9:$BJ$3000,MATCH($A1188,Lookup!$A$9:$A$3000,0)),0)</f>
        <v>0</v>
      </c>
      <c r="J1188" s="204">
        <f>IFERROR(INDEX(Lookup!$BI$9:$BI$3000,MATCH($A1188,Lookup!$A$9:$A$3000,0)),0)</f>
        <v>0</v>
      </c>
      <c r="K1188" s="204">
        <f>IFERROR(INDEX(Lookup!$BH$9:$BH$3000,MATCH($A1188,Lookup!$A$9:$A$3000,0)),0)</f>
        <v>0</v>
      </c>
      <c r="L1188" s="204">
        <f t="shared" si="53"/>
        <v>0</v>
      </c>
      <c r="O1188" s="182">
        <f t="shared" si="54"/>
        <v>0</v>
      </c>
    </row>
    <row r="1189" spans="1:15" hidden="1" x14ac:dyDescent="0.2">
      <c r="A1189" s="182">
        <f>'15'!A10</f>
        <v>0</v>
      </c>
      <c r="C1189" s="182" t="str">
        <f>IFERROR(LEFT(IFERROR(INDEX(Sheet5!$C$2:$C$1300,MATCH($A1189,Sheet5!$A$2:$A$1300,0)),"-"),FIND(",",IFERROR(INDEX(Sheet5!$C$2:$C$1300,MATCH($A1189,Sheet5!$A$2:$A$1300,0)),"-"),1)-1),IFERROR(INDEX(Sheet5!$C$2:$C$1300,MATCH($A1189,Sheet5!$A$2:$A$1300,0)),"-"))</f>
        <v>-</v>
      </c>
      <c r="D1189" s="204">
        <f>IFERROR(INDEX(Lookup!$BG$9:$BG$3000,MATCH($A1189,Lookup!$A$9:$A$3000,0)),0)</f>
        <v>0</v>
      </c>
      <c r="E1189" s="204">
        <f>IFERROR(INDEX(Lookup!$BF$9:$BF$3000,MATCH($A1189,Lookup!$A$9:$A$3000,0)),0)</f>
        <v>0</v>
      </c>
      <c r="F1189" s="204">
        <f>IFERROR(INDEX(Lookup!$BE$9:$BE$3000,MATCH($A1189,Lookup!$A$9:$A$3000,0)),0)</f>
        <v>0</v>
      </c>
      <c r="G1189" s="205"/>
      <c r="H1189" s="205"/>
      <c r="I1189" s="204">
        <f>IFERROR(INDEX(Lookup!$BJ$9:$BJ$3000,MATCH($A1189,Lookup!$A$9:$A$3000,0)),0)</f>
        <v>0</v>
      </c>
      <c r="J1189" s="204">
        <f>IFERROR(INDEX(Lookup!$BI$9:$BI$3000,MATCH($A1189,Lookup!$A$9:$A$3000,0)),0)</f>
        <v>0</v>
      </c>
      <c r="K1189" s="204">
        <f>IFERROR(INDEX(Lookup!$BH$9:$BH$3000,MATCH($A1189,Lookup!$A$9:$A$3000,0)),0)</f>
        <v>0</v>
      </c>
      <c r="L1189" s="204">
        <f t="shared" si="53"/>
        <v>0</v>
      </c>
      <c r="O1189" s="182">
        <f t="shared" si="54"/>
        <v>0</v>
      </c>
    </row>
    <row r="1190" spans="1:15" hidden="1" x14ac:dyDescent="0.2">
      <c r="A1190" s="182">
        <f>'15'!A11</f>
        <v>0</v>
      </c>
      <c r="C1190" s="182" t="str">
        <f>IFERROR(LEFT(IFERROR(INDEX(Sheet5!$C$2:$C$1300,MATCH($A1190,Sheet5!$A$2:$A$1300,0)),"-"),FIND(",",IFERROR(INDEX(Sheet5!$C$2:$C$1300,MATCH($A1190,Sheet5!$A$2:$A$1300,0)),"-"),1)-1),IFERROR(INDEX(Sheet5!$C$2:$C$1300,MATCH($A1190,Sheet5!$A$2:$A$1300,0)),"-"))</f>
        <v>-</v>
      </c>
      <c r="D1190" s="204">
        <f>IFERROR(INDEX(Lookup!$BG$9:$BG$3000,MATCH($A1190,Lookup!$A$9:$A$3000,0)),0)</f>
        <v>0</v>
      </c>
      <c r="E1190" s="204">
        <f>IFERROR(INDEX(Lookup!$BF$9:$BF$3000,MATCH($A1190,Lookup!$A$9:$A$3000,0)),0)</f>
        <v>0</v>
      </c>
      <c r="F1190" s="204">
        <f>IFERROR(INDEX(Lookup!$BE$9:$BE$3000,MATCH($A1190,Lookup!$A$9:$A$3000,0)),0)</f>
        <v>0</v>
      </c>
      <c r="G1190" s="205"/>
      <c r="H1190" s="205"/>
      <c r="I1190" s="204">
        <f>IFERROR(INDEX(Lookup!$BJ$9:$BJ$3000,MATCH($A1190,Lookup!$A$9:$A$3000,0)),0)</f>
        <v>0</v>
      </c>
      <c r="J1190" s="204">
        <f>IFERROR(INDEX(Lookup!$BI$9:$BI$3000,MATCH($A1190,Lookup!$A$9:$A$3000,0)),0)</f>
        <v>0</v>
      </c>
      <c r="K1190" s="204">
        <f>IFERROR(INDEX(Lookup!$BH$9:$BH$3000,MATCH($A1190,Lookup!$A$9:$A$3000,0)),0)</f>
        <v>0</v>
      </c>
      <c r="L1190" s="204">
        <f t="shared" si="53"/>
        <v>0</v>
      </c>
      <c r="O1190" s="182">
        <f t="shared" si="54"/>
        <v>0</v>
      </c>
    </row>
    <row r="1191" spans="1:15" hidden="1" x14ac:dyDescent="0.2">
      <c r="A1191" s="182">
        <f>'15'!A12</f>
        <v>0</v>
      </c>
      <c r="C1191" s="182" t="str">
        <f>IFERROR(LEFT(IFERROR(INDEX(Sheet5!$C$2:$C$1300,MATCH($A1191,Sheet5!$A$2:$A$1300,0)),"-"),FIND(",",IFERROR(INDEX(Sheet5!$C$2:$C$1300,MATCH($A1191,Sheet5!$A$2:$A$1300,0)),"-"),1)-1),IFERROR(INDEX(Sheet5!$C$2:$C$1300,MATCH($A1191,Sheet5!$A$2:$A$1300,0)),"-"))</f>
        <v>-</v>
      </c>
      <c r="D1191" s="204">
        <f>IFERROR(INDEX(Lookup!$BG$9:$BG$3000,MATCH($A1191,Lookup!$A$9:$A$3000,0)),0)</f>
        <v>0</v>
      </c>
      <c r="E1191" s="204">
        <f>IFERROR(INDEX(Lookup!$BF$9:$BF$3000,MATCH($A1191,Lookup!$A$9:$A$3000,0)),0)</f>
        <v>0</v>
      </c>
      <c r="F1191" s="204">
        <f>IFERROR(INDEX(Lookup!$BE$9:$BE$3000,MATCH($A1191,Lookup!$A$9:$A$3000,0)),0)</f>
        <v>0</v>
      </c>
      <c r="G1191" s="205"/>
      <c r="H1191" s="205"/>
      <c r="I1191" s="204">
        <f>IFERROR(INDEX(Lookup!$BJ$9:$BJ$3000,MATCH($A1191,Lookup!$A$9:$A$3000,0)),0)</f>
        <v>0</v>
      </c>
      <c r="J1191" s="204">
        <f>IFERROR(INDEX(Lookup!$BI$9:$BI$3000,MATCH($A1191,Lookup!$A$9:$A$3000,0)),0)</f>
        <v>0</v>
      </c>
      <c r="K1191" s="204">
        <f>IFERROR(INDEX(Lookup!$BH$9:$BH$3000,MATCH($A1191,Lookup!$A$9:$A$3000,0)),0)</f>
        <v>0</v>
      </c>
      <c r="L1191" s="204">
        <f t="shared" si="53"/>
        <v>0</v>
      </c>
      <c r="O1191" s="182">
        <f t="shared" si="54"/>
        <v>0</v>
      </c>
    </row>
    <row r="1192" spans="1:15" hidden="1" x14ac:dyDescent="0.2">
      <c r="L1192" s="204"/>
      <c r="O1192" s="182">
        <f t="shared" si="54"/>
        <v>0</v>
      </c>
    </row>
    <row r="1193" spans="1:15" x14ac:dyDescent="0.2">
      <c r="A1193" s="212"/>
      <c r="B1193" s="212"/>
      <c r="C1193" s="212" t="s">
        <v>479</v>
      </c>
      <c r="D1193" s="210">
        <f>SUM(D1181:D1192)</f>
        <v>0</v>
      </c>
      <c r="E1193" s="210">
        <f>SUM(E1181:E1192)</f>
        <v>0</v>
      </c>
      <c r="F1193" s="210">
        <f>SUM(F1181:F1192)</f>
        <v>0</v>
      </c>
      <c r="G1193" s="211"/>
      <c r="H1193" s="211"/>
      <c r="I1193" s="210">
        <f>SUM(I1181:I1192)</f>
        <v>0</v>
      </c>
      <c r="J1193" s="210">
        <f>SUM(J1181:J1192)</f>
        <v>0</v>
      </c>
      <c r="K1193" s="210">
        <f>SUM(K1181:K1192)</f>
        <v>0</v>
      </c>
      <c r="L1193" s="210">
        <f>SUM(L1181:L1192)</f>
        <v>0</v>
      </c>
      <c r="O1193" s="182">
        <v>1</v>
      </c>
    </row>
    <row r="1194" spans="1:15" x14ac:dyDescent="0.2">
      <c r="A1194" s="212"/>
      <c r="B1194" s="212"/>
      <c r="C1194" s="212"/>
      <c r="D1194" s="210"/>
      <c r="E1194" s="210"/>
      <c r="F1194" s="210"/>
      <c r="G1194" s="211"/>
      <c r="H1194" s="211"/>
      <c r="I1194" s="210"/>
      <c r="J1194" s="210"/>
      <c r="K1194" s="210"/>
      <c r="L1194" s="210"/>
      <c r="O1194" s="182">
        <v>1</v>
      </c>
    </row>
    <row r="1195" spans="1:15" x14ac:dyDescent="0.2">
      <c r="A1195" s="212"/>
      <c r="B1195" s="212"/>
      <c r="C1195" s="212" t="s">
        <v>480</v>
      </c>
      <c r="D1195" s="210">
        <f>D1179-D1193</f>
        <v>0</v>
      </c>
      <c r="E1195" s="210">
        <f>E1179-E1193</f>
        <v>0</v>
      </c>
      <c r="F1195" s="210">
        <f>F1179-F1193</f>
        <v>0</v>
      </c>
      <c r="G1195" s="211"/>
      <c r="H1195" s="211"/>
      <c r="I1195" s="210">
        <f>I1179-I1193</f>
        <v>16355.53</v>
      </c>
      <c r="J1195" s="210">
        <f>J1179-J1193</f>
        <v>194090.6</v>
      </c>
      <c r="K1195" s="210">
        <f>K1179-K1193</f>
        <v>336967.85</v>
      </c>
      <c r="L1195" s="210">
        <f>L1179-L1193</f>
        <v>142877.25</v>
      </c>
      <c r="O1195" s="182">
        <v>1</v>
      </c>
    </row>
    <row r="1196" spans="1:15" x14ac:dyDescent="0.2">
      <c r="A1196" s="215"/>
      <c r="B1196" s="215"/>
      <c r="C1196" s="215" t="s">
        <v>481</v>
      </c>
      <c r="D1196" s="213"/>
      <c r="E1196" s="213"/>
      <c r="F1196" s="213"/>
      <c r="G1196" s="214"/>
      <c r="H1196" s="214"/>
      <c r="I1196" s="213"/>
      <c r="J1196" s="213"/>
      <c r="K1196" s="213"/>
      <c r="L1196" s="213"/>
      <c r="O1196" s="182">
        <v>1</v>
      </c>
    </row>
    <row r="1197" spans="1:15" hidden="1" x14ac:dyDescent="0.2">
      <c r="A1197" s="182">
        <f>'16'!A2</f>
        <v>0</v>
      </c>
      <c r="C1197" s="182" t="str">
        <f>IFERROR(LEFT(IFERROR(INDEX(Sheet5!$C$2:$C$1300,MATCH($A1197,Sheet5!$A$2:$A$1300,0)),"-"),FIND(",",IFERROR(INDEX(Sheet5!$C$2:$C$1300,MATCH($A1197,Sheet5!$A$2:$A$1300,0)),"-"),1)-1),IFERROR(INDEX(Sheet5!$C$2:$C$1300,MATCH($A1197,Sheet5!$A$2:$A$1300,0)),"-"))</f>
        <v>-</v>
      </c>
      <c r="D1197" s="204">
        <f>IFERROR(INDEX(Lookup!$BG$9:$BG$3000,MATCH($A1197,Lookup!$A$9:$A$3000,0)),0)</f>
        <v>0</v>
      </c>
      <c r="E1197" s="204">
        <f>IFERROR(INDEX(Lookup!$BF$9:$BF$3000,MATCH($A1197,Lookup!$A$9:$A$3000,0)),0)</f>
        <v>0</v>
      </c>
      <c r="F1197" s="204">
        <f>IFERROR(INDEX(Lookup!$BE$9:$BE$3000,MATCH($A1197,Lookup!$A$9:$A$3000,0)),0)</f>
        <v>0</v>
      </c>
      <c r="G1197" s="205"/>
      <c r="H1197" s="205"/>
      <c r="I1197" s="204">
        <f>IFERROR(INDEX(Lookup!$BJ$9:$BJ$3000,MATCH($A1197,Lookup!$A$9:$A$3000,0)),0)</f>
        <v>0</v>
      </c>
      <c r="J1197" s="204">
        <f>IFERROR(INDEX(Lookup!$BI$9:$BI$3000,MATCH($A1197,Lookup!$A$9:$A$3000,0)),0)</f>
        <v>0</v>
      </c>
      <c r="K1197" s="204">
        <f>IFERROR(INDEX(Lookup!$BH$9:$BH$3000,MATCH($A1197,Lookup!$A$9:$A$3000,0)),0)</f>
        <v>0</v>
      </c>
      <c r="L1197" s="204">
        <f t="shared" ref="L1197:L1208" si="55">K1197-J1197</f>
        <v>0</v>
      </c>
      <c r="O1197" s="182">
        <f t="shared" ref="O1197:O1208" si="56">+IF(A1197&gt;0,1,0)</f>
        <v>0</v>
      </c>
    </row>
    <row r="1198" spans="1:15" hidden="1" x14ac:dyDescent="0.2">
      <c r="A1198" s="182">
        <f>'16'!A3</f>
        <v>0</v>
      </c>
      <c r="C1198" s="182" t="str">
        <f>IFERROR(LEFT(IFERROR(INDEX(Sheet5!$C$2:$C$1300,MATCH($A1198,Sheet5!$A$2:$A$1300,0)),"-"),FIND(",",IFERROR(INDEX(Sheet5!$C$2:$C$1300,MATCH($A1198,Sheet5!$A$2:$A$1300,0)),"-"),1)-1),IFERROR(INDEX(Sheet5!$C$2:$C$1300,MATCH($A1198,Sheet5!$A$2:$A$1300,0)),"-"))</f>
        <v>-</v>
      </c>
      <c r="D1198" s="204">
        <f>IFERROR(INDEX(Lookup!$BG$9:$BG$3000,MATCH($A1198,Lookup!$A$9:$A$3000,0)),0)</f>
        <v>0</v>
      </c>
      <c r="E1198" s="204">
        <f>IFERROR(INDEX(Lookup!$BF$9:$BF$3000,MATCH($A1198,Lookup!$A$9:$A$3000,0)),0)</f>
        <v>0</v>
      </c>
      <c r="F1198" s="204">
        <f>IFERROR(INDEX(Lookup!$BE$9:$BE$3000,MATCH($A1198,Lookup!$A$9:$A$3000,0)),0)</f>
        <v>0</v>
      </c>
      <c r="G1198" s="205"/>
      <c r="H1198" s="205"/>
      <c r="I1198" s="204">
        <f>IFERROR(INDEX(Lookup!$BJ$9:$BJ$3000,MATCH($A1198,Lookup!$A$9:$A$3000,0)),0)</f>
        <v>0</v>
      </c>
      <c r="J1198" s="204">
        <f>IFERROR(INDEX(Lookup!$BI$9:$BI$3000,MATCH($A1198,Lookup!$A$9:$A$3000,0)),0)</f>
        <v>0</v>
      </c>
      <c r="K1198" s="204">
        <f>IFERROR(INDEX(Lookup!$BH$9:$BH$3000,MATCH($A1198,Lookup!$A$9:$A$3000,0)),0)</f>
        <v>0</v>
      </c>
      <c r="L1198" s="204">
        <f t="shared" si="55"/>
        <v>0</v>
      </c>
      <c r="O1198" s="182">
        <f t="shared" si="56"/>
        <v>0</v>
      </c>
    </row>
    <row r="1199" spans="1:15" hidden="1" x14ac:dyDescent="0.2">
      <c r="A1199" s="182">
        <f>'16'!A4</f>
        <v>0</v>
      </c>
      <c r="C1199" s="182" t="str">
        <f>IFERROR(LEFT(IFERROR(INDEX(Sheet5!$C$2:$C$1300,MATCH($A1199,Sheet5!$A$2:$A$1300,0)),"-"),FIND(",",IFERROR(INDEX(Sheet5!$C$2:$C$1300,MATCH($A1199,Sheet5!$A$2:$A$1300,0)),"-"),1)-1),IFERROR(INDEX(Sheet5!$C$2:$C$1300,MATCH($A1199,Sheet5!$A$2:$A$1300,0)),"-"))</f>
        <v>-</v>
      </c>
      <c r="D1199" s="204">
        <f>IFERROR(INDEX(Lookup!$BG$9:$BG$3000,MATCH($A1199,Lookup!$A$9:$A$3000,0)),0)</f>
        <v>0</v>
      </c>
      <c r="E1199" s="204">
        <f>IFERROR(INDEX(Lookup!$BF$9:$BF$3000,MATCH($A1199,Lookup!$A$9:$A$3000,0)),0)</f>
        <v>0</v>
      </c>
      <c r="F1199" s="204">
        <f>IFERROR(INDEX(Lookup!$BE$9:$BE$3000,MATCH($A1199,Lookup!$A$9:$A$3000,0)),0)</f>
        <v>0</v>
      </c>
      <c r="G1199" s="205"/>
      <c r="H1199" s="205"/>
      <c r="I1199" s="204">
        <f>IFERROR(INDEX(Lookup!$BJ$9:$BJ$3000,MATCH($A1199,Lookup!$A$9:$A$3000,0)),0)</f>
        <v>0</v>
      </c>
      <c r="J1199" s="204">
        <f>IFERROR(INDEX(Lookup!$BI$9:$BI$3000,MATCH($A1199,Lookup!$A$9:$A$3000,0)),0)</f>
        <v>0</v>
      </c>
      <c r="K1199" s="204">
        <f>IFERROR(INDEX(Lookup!$BH$9:$BH$3000,MATCH($A1199,Lookup!$A$9:$A$3000,0)),0)</f>
        <v>0</v>
      </c>
      <c r="L1199" s="204">
        <f t="shared" si="55"/>
        <v>0</v>
      </c>
      <c r="O1199" s="182">
        <f t="shared" si="56"/>
        <v>0</v>
      </c>
    </row>
    <row r="1200" spans="1:15" hidden="1" x14ac:dyDescent="0.2">
      <c r="A1200" s="182">
        <f>'16'!A5</f>
        <v>0</v>
      </c>
      <c r="C1200" s="182" t="str">
        <f>IFERROR(LEFT(IFERROR(INDEX(Sheet5!$C$2:$C$1300,MATCH($A1200,Sheet5!$A$2:$A$1300,0)),"-"),FIND(",",IFERROR(INDEX(Sheet5!$C$2:$C$1300,MATCH($A1200,Sheet5!$A$2:$A$1300,0)),"-"),1)-1),IFERROR(INDEX(Sheet5!$C$2:$C$1300,MATCH($A1200,Sheet5!$A$2:$A$1300,0)),"-"))</f>
        <v>-</v>
      </c>
      <c r="D1200" s="204">
        <f>IFERROR(INDEX(Lookup!$BG$9:$BG$3000,MATCH($A1200,Lookup!$A$9:$A$3000,0)),0)</f>
        <v>0</v>
      </c>
      <c r="E1200" s="204">
        <f>IFERROR(INDEX(Lookup!$BF$9:$BF$3000,MATCH($A1200,Lookup!$A$9:$A$3000,0)),0)</f>
        <v>0</v>
      </c>
      <c r="F1200" s="204">
        <f>IFERROR(INDEX(Lookup!$BE$9:$BE$3000,MATCH($A1200,Lookup!$A$9:$A$3000,0)),0)</f>
        <v>0</v>
      </c>
      <c r="G1200" s="205"/>
      <c r="H1200" s="205"/>
      <c r="I1200" s="204">
        <f>IFERROR(INDEX(Lookup!$BJ$9:$BJ$3000,MATCH($A1200,Lookup!$A$9:$A$3000,0)),0)</f>
        <v>0</v>
      </c>
      <c r="J1200" s="204">
        <f>IFERROR(INDEX(Lookup!$BI$9:$BI$3000,MATCH($A1200,Lookup!$A$9:$A$3000,0)),0)</f>
        <v>0</v>
      </c>
      <c r="K1200" s="204">
        <f>IFERROR(INDEX(Lookup!$BH$9:$BH$3000,MATCH($A1200,Lookup!$A$9:$A$3000,0)),0)</f>
        <v>0</v>
      </c>
      <c r="L1200" s="204">
        <f t="shared" si="55"/>
        <v>0</v>
      </c>
      <c r="O1200" s="182">
        <f t="shared" si="56"/>
        <v>0</v>
      </c>
    </row>
    <row r="1201" spans="1:15" hidden="1" x14ac:dyDescent="0.2">
      <c r="A1201" s="182">
        <f>'16'!A6</f>
        <v>0</v>
      </c>
      <c r="C1201" s="182" t="str">
        <f>IFERROR(LEFT(IFERROR(INDEX(Sheet5!$C$2:$C$1300,MATCH($A1201,Sheet5!$A$2:$A$1300,0)),"-"),FIND(",",IFERROR(INDEX(Sheet5!$C$2:$C$1300,MATCH($A1201,Sheet5!$A$2:$A$1300,0)),"-"),1)-1),IFERROR(INDEX(Sheet5!$C$2:$C$1300,MATCH($A1201,Sheet5!$A$2:$A$1300,0)),"-"))</f>
        <v>-</v>
      </c>
      <c r="D1201" s="204">
        <f>IFERROR(INDEX(Lookup!$BG$9:$BG$3000,MATCH($A1201,Lookup!$A$9:$A$3000,0)),0)</f>
        <v>0</v>
      </c>
      <c r="E1201" s="204">
        <f>IFERROR(INDEX(Lookup!$BF$9:$BF$3000,MATCH($A1201,Lookup!$A$9:$A$3000,0)),0)</f>
        <v>0</v>
      </c>
      <c r="F1201" s="204">
        <f>IFERROR(INDEX(Lookup!$BE$9:$BE$3000,MATCH($A1201,Lookup!$A$9:$A$3000,0)),0)</f>
        <v>0</v>
      </c>
      <c r="G1201" s="205"/>
      <c r="H1201" s="205"/>
      <c r="I1201" s="204">
        <f>IFERROR(INDEX(Lookup!$BJ$9:$BJ$3000,MATCH($A1201,Lookup!$A$9:$A$3000,0)),0)</f>
        <v>0</v>
      </c>
      <c r="J1201" s="204">
        <f>IFERROR(INDEX(Lookup!$BI$9:$BI$3000,MATCH($A1201,Lookup!$A$9:$A$3000,0)),0)</f>
        <v>0</v>
      </c>
      <c r="K1201" s="204">
        <f>IFERROR(INDEX(Lookup!$BH$9:$BH$3000,MATCH($A1201,Lookup!$A$9:$A$3000,0)),0)</f>
        <v>0</v>
      </c>
      <c r="L1201" s="204">
        <f t="shared" si="55"/>
        <v>0</v>
      </c>
      <c r="O1201" s="182">
        <f t="shared" si="56"/>
        <v>0</v>
      </c>
    </row>
    <row r="1202" spans="1:15" hidden="1" x14ac:dyDescent="0.2">
      <c r="A1202" s="182">
        <f>'16'!A7</f>
        <v>0</v>
      </c>
      <c r="C1202" s="182" t="str">
        <f>IFERROR(LEFT(IFERROR(INDEX(Sheet5!$C$2:$C$1300,MATCH($A1202,Sheet5!$A$2:$A$1300,0)),"-"),FIND(",",IFERROR(INDEX(Sheet5!$C$2:$C$1300,MATCH($A1202,Sheet5!$A$2:$A$1300,0)),"-"),1)-1),IFERROR(INDEX(Sheet5!$C$2:$C$1300,MATCH($A1202,Sheet5!$A$2:$A$1300,0)),"-"))</f>
        <v>-</v>
      </c>
      <c r="D1202" s="204">
        <f>IFERROR(INDEX(Lookup!$BG$9:$BG$3000,MATCH($A1202,Lookup!$A$9:$A$3000,0)),0)</f>
        <v>0</v>
      </c>
      <c r="E1202" s="204">
        <f>IFERROR(INDEX(Lookup!$BF$9:$BF$3000,MATCH($A1202,Lookup!$A$9:$A$3000,0)),0)</f>
        <v>0</v>
      </c>
      <c r="F1202" s="204">
        <f>IFERROR(INDEX(Lookup!$BE$9:$BE$3000,MATCH($A1202,Lookup!$A$9:$A$3000,0)),0)</f>
        <v>0</v>
      </c>
      <c r="G1202" s="205"/>
      <c r="H1202" s="205"/>
      <c r="I1202" s="204">
        <f>IFERROR(INDEX(Lookup!$BJ$9:$BJ$3000,MATCH($A1202,Lookup!$A$9:$A$3000,0)),0)</f>
        <v>0</v>
      </c>
      <c r="J1202" s="204">
        <f>IFERROR(INDEX(Lookup!$BI$9:$BI$3000,MATCH($A1202,Lookup!$A$9:$A$3000,0)),0)</f>
        <v>0</v>
      </c>
      <c r="K1202" s="204">
        <f>IFERROR(INDEX(Lookup!$BH$9:$BH$3000,MATCH($A1202,Lookup!$A$9:$A$3000,0)),0)</f>
        <v>0</v>
      </c>
      <c r="L1202" s="204">
        <f t="shared" si="55"/>
        <v>0</v>
      </c>
      <c r="O1202" s="182">
        <f t="shared" si="56"/>
        <v>0</v>
      </c>
    </row>
    <row r="1203" spans="1:15" hidden="1" x14ac:dyDescent="0.2">
      <c r="A1203" s="182">
        <f>'16'!A8</f>
        <v>0</v>
      </c>
      <c r="C1203" s="182" t="str">
        <f>IFERROR(LEFT(IFERROR(INDEX(Sheet5!$C$2:$C$1300,MATCH($A1203,Sheet5!$A$2:$A$1300,0)),"-"),FIND(",",IFERROR(INDEX(Sheet5!$C$2:$C$1300,MATCH($A1203,Sheet5!$A$2:$A$1300,0)),"-"),1)-1),IFERROR(INDEX(Sheet5!$C$2:$C$1300,MATCH($A1203,Sheet5!$A$2:$A$1300,0)),"-"))</f>
        <v>-</v>
      </c>
      <c r="D1203" s="204">
        <f>IFERROR(INDEX(Lookup!$BG$9:$BG$3000,MATCH($A1203,Lookup!$A$9:$A$3000,0)),0)</f>
        <v>0</v>
      </c>
      <c r="E1203" s="204">
        <f>IFERROR(INDEX(Lookup!$BF$9:$BF$3000,MATCH($A1203,Lookup!$A$9:$A$3000,0)),0)</f>
        <v>0</v>
      </c>
      <c r="F1203" s="204">
        <f>IFERROR(INDEX(Lookup!$BE$9:$BE$3000,MATCH($A1203,Lookup!$A$9:$A$3000,0)),0)</f>
        <v>0</v>
      </c>
      <c r="G1203" s="205"/>
      <c r="H1203" s="205"/>
      <c r="I1203" s="204">
        <f>IFERROR(INDEX(Lookup!$BJ$9:$BJ$3000,MATCH($A1203,Lookup!$A$9:$A$3000,0)),0)</f>
        <v>0</v>
      </c>
      <c r="J1203" s="204">
        <f>IFERROR(INDEX(Lookup!$BI$9:$BI$3000,MATCH($A1203,Lookup!$A$9:$A$3000,0)),0)</f>
        <v>0</v>
      </c>
      <c r="K1203" s="204">
        <f>IFERROR(INDEX(Lookup!$BH$9:$BH$3000,MATCH($A1203,Lookup!$A$9:$A$3000,0)),0)</f>
        <v>0</v>
      </c>
      <c r="L1203" s="204">
        <f t="shared" si="55"/>
        <v>0</v>
      </c>
      <c r="O1203" s="182">
        <f t="shared" si="56"/>
        <v>0</v>
      </c>
    </row>
    <row r="1204" spans="1:15" hidden="1" x14ac:dyDescent="0.2">
      <c r="A1204" s="182">
        <f>'16'!A9</f>
        <v>0</v>
      </c>
      <c r="C1204" s="182" t="str">
        <f>IFERROR(LEFT(IFERROR(INDEX(Sheet5!$C$2:$C$1300,MATCH($A1204,Sheet5!$A$2:$A$1300,0)),"-"),FIND(",",IFERROR(INDEX(Sheet5!$C$2:$C$1300,MATCH($A1204,Sheet5!$A$2:$A$1300,0)),"-"),1)-1),IFERROR(INDEX(Sheet5!$C$2:$C$1300,MATCH($A1204,Sheet5!$A$2:$A$1300,0)),"-"))</f>
        <v>-</v>
      </c>
      <c r="D1204" s="204">
        <f>IFERROR(INDEX(Lookup!$BG$9:$BG$3000,MATCH($A1204,Lookup!$A$9:$A$3000,0)),0)</f>
        <v>0</v>
      </c>
      <c r="E1204" s="204">
        <f>IFERROR(INDEX(Lookup!$BF$9:$BF$3000,MATCH($A1204,Lookup!$A$9:$A$3000,0)),0)</f>
        <v>0</v>
      </c>
      <c r="F1204" s="204">
        <f>IFERROR(INDEX(Lookup!$BE$9:$BE$3000,MATCH($A1204,Lookup!$A$9:$A$3000,0)),0)</f>
        <v>0</v>
      </c>
      <c r="G1204" s="205"/>
      <c r="H1204" s="205"/>
      <c r="I1204" s="204">
        <f>IFERROR(INDEX(Lookup!$BJ$9:$BJ$3000,MATCH($A1204,Lookup!$A$9:$A$3000,0)),0)</f>
        <v>0</v>
      </c>
      <c r="J1204" s="204">
        <f>IFERROR(INDEX(Lookup!$BI$9:$BI$3000,MATCH($A1204,Lookup!$A$9:$A$3000,0)),0)</f>
        <v>0</v>
      </c>
      <c r="K1204" s="204">
        <f>IFERROR(INDEX(Lookup!$BH$9:$BH$3000,MATCH($A1204,Lookup!$A$9:$A$3000,0)),0)</f>
        <v>0</v>
      </c>
      <c r="L1204" s="204">
        <f t="shared" si="55"/>
        <v>0</v>
      </c>
      <c r="O1204" s="182">
        <f t="shared" si="56"/>
        <v>0</v>
      </c>
    </row>
    <row r="1205" spans="1:15" hidden="1" x14ac:dyDescent="0.2">
      <c r="A1205" s="182">
        <f>'16'!A10</f>
        <v>0</v>
      </c>
      <c r="C1205" s="182" t="str">
        <f>IFERROR(LEFT(IFERROR(INDEX(Sheet5!$C$2:$C$1300,MATCH($A1205,Sheet5!$A$2:$A$1300,0)),"-"),FIND(",",IFERROR(INDEX(Sheet5!$C$2:$C$1300,MATCH($A1205,Sheet5!$A$2:$A$1300,0)),"-"),1)-1),IFERROR(INDEX(Sheet5!$C$2:$C$1300,MATCH($A1205,Sheet5!$A$2:$A$1300,0)),"-"))</f>
        <v>-</v>
      </c>
      <c r="D1205" s="204">
        <f>IFERROR(INDEX(Lookup!$BG$9:$BG$3000,MATCH($A1205,Lookup!$A$9:$A$3000,0)),0)</f>
        <v>0</v>
      </c>
      <c r="E1205" s="204">
        <f>IFERROR(INDEX(Lookup!$BF$9:$BF$3000,MATCH($A1205,Lookup!$A$9:$A$3000,0)),0)</f>
        <v>0</v>
      </c>
      <c r="F1205" s="204">
        <f>IFERROR(INDEX(Lookup!$BE$9:$BE$3000,MATCH($A1205,Lookup!$A$9:$A$3000,0)),0)</f>
        <v>0</v>
      </c>
      <c r="G1205" s="205"/>
      <c r="H1205" s="205"/>
      <c r="I1205" s="204">
        <f>IFERROR(INDEX(Lookup!$BJ$9:$BJ$3000,MATCH($A1205,Lookup!$A$9:$A$3000,0)),0)</f>
        <v>0</v>
      </c>
      <c r="J1205" s="204">
        <f>IFERROR(INDEX(Lookup!$BI$9:$BI$3000,MATCH($A1205,Lookup!$A$9:$A$3000,0)),0)</f>
        <v>0</v>
      </c>
      <c r="K1205" s="204">
        <f>IFERROR(INDEX(Lookup!$BH$9:$BH$3000,MATCH($A1205,Lookup!$A$9:$A$3000,0)),0)</f>
        <v>0</v>
      </c>
      <c r="L1205" s="204">
        <f t="shared" si="55"/>
        <v>0</v>
      </c>
      <c r="O1205" s="182">
        <f t="shared" si="56"/>
        <v>0</v>
      </c>
    </row>
    <row r="1206" spans="1:15" hidden="1" x14ac:dyDescent="0.2">
      <c r="A1206" s="182">
        <f>'16'!A11</f>
        <v>0</v>
      </c>
      <c r="C1206" s="182" t="str">
        <f>IFERROR(LEFT(IFERROR(INDEX(Sheet5!$C$2:$C$1300,MATCH($A1206,Sheet5!$A$2:$A$1300,0)),"-"),FIND(",",IFERROR(INDEX(Sheet5!$C$2:$C$1300,MATCH($A1206,Sheet5!$A$2:$A$1300,0)),"-"),1)-1),IFERROR(INDEX(Sheet5!$C$2:$C$1300,MATCH($A1206,Sheet5!$A$2:$A$1300,0)),"-"))</f>
        <v>-</v>
      </c>
      <c r="D1206" s="204">
        <f>IFERROR(INDEX(Lookup!$BG$9:$BG$3000,MATCH($A1206,Lookup!$A$9:$A$3000,0)),0)</f>
        <v>0</v>
      </c>
      <c r="E1206" s="204">
        <f>IFERROR(INDEX(Lookup!$BF$9:$BF$3000,MATCH($A1206,Lookup!$A$9:$A$3000,0)),0)</f>
        <v>0</v>
      </c>
      <c r="F1206" s="204">
        <f>IFERROR(INDEX(Lookup!$BE$9:$BE$3000,MATCH($A1206,Lookup!$A$9:$A$3000,0)),0)</f>
        <v>0</v>
      </c>
      <c r="G1206" s="205"/>
      <c r="H1206" s="205"/>
      <c r="I1206" s="204">
        <f>IFERROR(INDEX(Lookup!$BJ$9:$BJ$3000,MATCH($A1206,Lookup!$A$9:$A$3000,0)),0)</f>
        <v>0</v>
      </c>
      <c r="J1206" s="204">
        <f>IFERROR(INDEX(Lookup!$BI$9:$BI$3000,MATCH($A1206,Lookup!$A$9:$A$3000,0)),0)</f>
        <v>0</v>
      </c>
      <c r="K1206" s="204">
        <f>IFERROR(INDEX(Lookup!$BH$9:$BH$3000,MATCH($A1206,Lookup!$A$9:$A$3000,0)),0)</f>
        <v>0</v>
      </c>
      <c r="L1206" s="204">
        <f t="shared" si="55"/>
        <v>0</v>
      </c>
      <c r="O1206" s="182">
        <f t="shared" si="56"/>
        <v>0</v>
      </c>
    </row>
    <row r="1207" spans="1:15" hidden="1" x14ac:dyDescent="0.2">
      <c r="A1207" s="182">
        <f>'16'!A12</f>
        <v>0</v>
      </c>
      <c r="C1207" s="182" t="str">
        <f>IFERROR(LEFT(IFERROR(INDEX(Sheet5!$C$2:$C$1300,MATCH($A1207,Sheet5!$A$2:$A$1300,0)),"-"),FIND(",",IFERROR(INDEX(Sheet5!$C$2:$C$1300,MATCH($A1207,Sheet5!$A$2:$A$1300,0)),"-"),1)-1),IFERROR(INDEX(Sheet5!$C$2:$C$1300,MATCH($A1207,Sheet5!$A$2:$A$1300,0)),"-"))</f>
        <v>-</v>
      </c>
      <c r="D1207" s="204">
        <f>IFERROR(INDEX(Lookup!$BG$9:$BG$3000,MATCH($A1207,Lookup!$A$9:$A$3000,0)),0)</f>
        <v>0</v>
      </c>
      <c r="E1207" s="204">
        <f>IFERROR(INDEX(Lookup!$BF$9:$BF$3000,MATCH($A1207,Lookup!$A$9:$A$3000,0)),0)</f>
        <v>0</v>
      </c>
      <c r="F1207" s="204">
        <f>IFERROR(INDEX(Lookup!$BE$9:$BE$3000,MATCH($A1207,Lookup!$A$9:$A$3000,0)),0)</f>
        <v>0</v>
      </c>
      <c r="G1207" s="205"/>
      <c r="H1207" s="205"/>
      <c r="I1207" s="204">
        <f>IFERROR(INDEX(Lookup!$BJ$9:$BJ$3000,MATCH($A1207,Lookup!$A$9:$A$3000,0)),0)</f>
        <v>0</v>
      </c>
      <c r="J1207" s="204">
        <f>IFERROR(INDEX(Lookup!$BI$9:$BI$3000,MATCH($A1207,Lookup!$A$9:$A$3000,0)),0)</f>
        <v>0</v>
      </c>
      <c r="K1207" s="204">
        <f>IFERROR(INDEX(Lookup!$BH$9:$BH$3000,MATCH($A1207,Lookup!$A$9:$A$3000,0)),0)</f>
        <v>0</v>
      </c>
      <c r="L1207" s="204">
        <f t="shared" si="55"/>
        <v>0</v>
      </c>
      <c r="O1207" s="182">
        <f t="shared" si="56"/>
        <v>0</v>
      </c>
    </row>
    <row r="1208" spans="1:15" hidden="1" x14ac:dyDescent="0.2">
      <c r="A1208" s="182">
        <f>'16'!A13</f>
        <v>0</v>
      </c>
      <c r="C1208" s="182" t="str">
        <f>IFERROR(LEFT(IFERROR(INDEX(Sheet5!$C$2:$C$1300,MATCH($A1208,Sheet5!$A$2:$A$1300,0)),"-"),FIND(",",IFERROR(INDEX(Sheet5!$C$2:$C$1300,MATCH($A1208,Sheet5!$A$2:$A$1300,0)),"-"),1)-1),IFERROR(INDEX(Sheet5!$C$2:$C$1300,MATCH($A1208,Sheet5!$A$2:$A$1300,0)),"-"))</f>
        <v>-</v>
      </c>
      <c r="D1208" s="204">
        <f>IFERROR(INDEX(Lookup!$BG$9:$BG$3000,MATCH($A1208,Lookup!$A$9:$A$3000,0)),0)</f>
        <v>0</v>
      </c>
      <c r="E1208" s="204">
        <f>IFERROR(INDEX(Lookup!$BF$9:$BF$3000,MATCH($A1208,Lookup!$A$9:$A$3000,0)),0)</f>
        <v>0</v>
      </c>
      <c r="F1208" s="204">
        <f>IFERROR(INDEX(Lookup!$BE$9:$BE$3000,MATCH($A1208,Lookup!$A$9:$A$3000,0)),0)</f>
        <v>0</v>
      </c>
      <c r="G1208" s="205"/>
      <c r="H1208" s="205"/>
      <c r="I1208" s="204">
        <f>IFERROR(INDEX(Lookup!$BJ$9:$BJ$3000,MATCH($A1208,Lookup!$A$9:$A$3000,0)),0)</f>
        <v>0</v>
      </c>
      <c r="J1208" s="204">
        <f>IFERROR(INDEX(Lookup!$BI$9:$BI$3000,MATCH($A1208,Lookup!$A$9:$A$3000,0)),0)</f>
        <v>0</v>
      </c>
      <c r="K1208" s="204">
        <f>IFERROR(INDEX(Lookup!$BH$9:$BH$3000,MATCH($A1208,Lookup!$A$9:$A$3000,0)),0)</f>
        <v>0</v>
      </c>
      <c r="L1208" s="204">
        <f t="shared" si="55"/>
        <v>0</v>
      </c>
      <c r="O1208" s="182">
        <f t="shared" si="56"/>
        <v>0</v>
      </c>
    </row>
    <row r="1209" spans="1:15" x14ac:dyDescent="0.2">
      <c r="L1209" s="204"/>
      <c r="O1209" s="182">
        <v>1</v>
      </c>
    </row>
    <row r="1210" spans="1:15" x14ac:dyDescent="0.2">
      <c r="A1210" s="212"/>
      <c r="B1210" s="212"/>
      <c r="C1210" s="212" t="s">
        <v>482</v>
      </c>
      <c r="D1210" s="210">
        <f>SUM(D1197:D1209)</f>
        <v>0</v>
      </c>
      <c r="E1210" s="210">
        <f>SUM(E1197:E1209)</f>
        <v>0</v>
      </c>
      <c r="F1210" s="210">
        <f>SUM(F1197:F1209)</f>
        <v>0</v>
      </c>
      <c r="G1210" s="211"/>
      <c r="H1210" s="211"/>
      <c r="I1210" s="210">
        <f>SUM(I1197:I1209)</f>
        <v>0</v>
      </c>
      <c r="J1210" s="210">
        <f>SUM(J1197:J1209)</f>
        <v>0</v>
      </c>
      <c r="K1210" s="210">
        <f>SUM(K1197:K1209)</f>
        <v>0</v>
      </c>
      <c r="L1210" s="210">
        <f>SUM(L1197:L1209)</f>
        <v>0</v>
      </c>
      <c r="O1210" s="182">
        <v>1</v>
      </c>
    </row>
    <row r="1211" spans="1:15" x14ac:dyDescent="0.2">
      <c r="C1211" s="206" t="s">
        <v>485</v>
      </c>
      <c r="L1211" s="204"/>
      <c r="O1211" s="182">
        <v>1</v>
      </c>
    </row>
    <row r="1212" spans="1:15" x14ac:dyDescent="0.2">
      <c r="A1212" s="182" t="str">
        <f>'17'!A2</f>
        <v>30100-G03</v>
      </c>
      <c r="C1212" s="182" t="str">
        <f>IFERROR(LEFT(IFERROR(INDEX(Sheet5!$C$2:$C$1300,MATCH($A1212,Sheet5!$A$2:$A$1300,0)),"-"),FIND(",",IFERROR(INDEX(Sheet5!$C$2:$C$1300,MATCH($A1212,Sheet5!$A$2:$A$1300,0)),"-"),1)-1),IFERROR(INDEX(Sheet5!$C$2:$C$1300,MATCH($A1212,Sheet5!$A$2:$A$1300,0)),"-"))</f>
        <v xml:space="preserve">Extra Ordinary Expenses-Terramoll Holding Pty Ltd           </v>
      </c>
      <c r="D1212" s="204">
        <f>IFERROR(INDEX(Lookup!$BG$9:$BG$3000,MATCH($A1212,Lookup!$A$9:$A$3000,0)),0)</f>
        <v>0</v>
      </c>
      <c r="E1212" s="204">
        <f>IFERROR(INDEX(Lookup!$BF$9:$BF$3000,MATCH($A1212,Lookup!$A$9:$A$3000,0)),0)</f>
        <v>0</v>
      </c>
      <c r="F1212" s="204">
        <f>IFERROR(INDEX(Lookup!$BE$9:$BE$3000,MATCH($A1212,Lookup!$A$9:$A$3000,0)),0)</f>
        <v>0</v>
      </c>
      <c r="G1212" s="205"/>
      <c r="H1212" s="205"/>
      <c r="I1212" s="204">
        <f>IFERROR(INDEX(Lookup!$BJ$9:$BJ$3000,MATCH($A1212,Lookup!$A$9:$A$3000,0)),0)</f>
        <v>0</v>
      </c>
      <c r="J1212" s="204">
        <f>IFERROR(INDEX(Lookup!$BI$9:$BI$3000,MATCH($A1212,Lookup!$A$9:$A$3000,0)),0)</f>
        <v>0</v>
      </c>
      <c r="K1212" s="204">
        <f>IFERROR(INDEX(Lookup!$BH$9:$BH$3000,MATCH($A1212,Lookup!$A$9:$A$3000,0)),0)</f>
        <v>0</v>
      </c>
      <c r="L1212" s="204">
        <f t="shared" ref="L1212:L1222" si="57">K1212-J1212</f>
        <v>0</v>
      </c>
      <c r="O1212" s="182">
        <f t="shared" ref="O1212:O1223" si="58">+IF(A1212&gt;0,1,0)</f>
        <v>1</v>
      </c>
    </row>
    <row r="1213" spans="1:15" hidden="1" x14ac:dyDescent="0.2">
      <c r="A1213" s="182">
        <f>'17'!A3</f>
        <v>0</v>
      </c>
      <c r="C1213" s="182" t="str">
        <f>IFERROR(LEFT(IFERROR(INDEX(Sheet5!$C$2:$C$1300,MATCH($A1213,Sheet5!$A$2:$A$1300,0)),"-"),FIND(",",IFERROR(INDEX(Sheet5!$C$2:$C$1300,MATCH($A1213,Sheet5!$A$2:$A$1300,0)),"-"),1)-1),IFERROR(INDEX(Sheet5!$C$2:$C$1300,MATCH($A1213,Sheet5!$A$2:$A$1300,0)),"-"))</f>
        <v>-</v>
      </c>
      <c r="D1213" s="204">
        <f>IFERROR(INDEX(Lookup!$BG$9:$BG$3000,MATCH($A1213,Lookup!$A$9:$A$3000,0)),0)</f>
        <v>0</v>
      </c>
      <c r="E1213" s="204">
        <f>IFERROR(INDEX(Lookup!$BF$9:$BF$3000,MATCH($A1213,Lookup!$A$9:$A$3000,0)),0)</f>
        <v>0</v>
      </c>
      <c r="F1213" s="204">
        <f>IFERROR(INDEX(Lookup!$BE$9:$BE$3000,MATCH($A1213,Lookup!$A$9:$A$3000,0)),0)</f>
        <v>0</v>
      </c>
      <c r="G1213" s="205"/>
      <c r="H1213" s="205"/>
      <c r="I1213" s="204">
        <f>IFERROR(INDEX(Lookup!$BJ$9:$BJ$3000,MATCH($A1213,Lookup!$A$9:$A$3000,0)),0)</f>
        <v>0</v>
      </c>
      <c r="J1213" s="204">
        <f>IFERROR(INDEX(Lookup!$BI$9:$BI$3000,MATCH($A1213,Lookup!$A$9:$A$3000,0)),0)</f>
        <v>0</v>
      </c>
      <c r="K1213" s="204">
        <f>IFERROR(INDEX(Lookup!$BH$9:$BH$3000,MATCH($A1213,Lookup!$A$9:$A$3000,0)),0)</f>
        <v>0</v>
      </c>
      <c r="L1213" s="204">
        <f t="shared" si="57"/>
        <v>0</v>
      </c>
      <c r="O1213" s="182">
        <f t="shared" si="58"/>
        <v>0</v>
      </c>
    </row>
    <row r="1214" spans="1:15" hidden="1" x14ac:dyDescent="0.2">
      <c r="A1214" s="182">
        <f>'17'!A4</f>
        <v>0</v>
      </c>
      <c r="C1214" s="182" t="str">
        <f>IFERROR(LEFT(IFERROR(INDEX(Sheet5!$C$2:$C$1300,MATCH($A1214,Sheet5!$A$2:$A$1300,0)),"-"),FIND(",",IFERROR(INDEX(Sheet5!$C$2:$C$1300,MATCH($A1214,Sheet5!$A$2:$A$1300,0)),"-"),1)-1),IFERROR(INDEX(Sheet5!$C$2:$C$1300,MATCH($A1214,Sheet5!$A$2:$A$1300,0)),"-"))</f>
        <v>-</v>
      </c>
      <c r="D1214" s="204">
        <f>IFERROR(INDEX(Lookup!$BG$9:$BG$3000,MATCH($A1214,Lookup!$A$9:$A$3000,0)),0)</f>
        <v>0</v>
      </c>
      <c r="E1214" s="204">
        <f>IFERROR(INDEX(Lookup!$BF$9:$BF$3000,MATCH($A1214,Lookup!$A$9:$A$3000,0)),0)</f>
        <v>0</v>
      </c>
      <c r="F1214" s="204">
        <f>IFERROR(INDEX(Lookup!$BE$9:$BE$3000,MATCH($A1214,Lookup!$A$9:$A$3000,0)),0)</f>
        <v>0</v>
      </c>
      <c r="G1214" s="205"/>
      <c r="H1214" s="205"/>
      <c r="I1214" s="204">
        <f>IFERROR(INDEX(Lookup!$BJ$9:$BJ$3000,MATCH($A1214,Lookup!$A$9:$A$3000,0)),0)</f>
        <v>0</v>
      </c>
      <c r="J1214" s="204">
        <f>IFERROR(INDEX(Lookup!$BI$9:$BI$3000,MATCH($A1214,Lookup!$A$9:$A$3000,0)),0)</f>
        <v>0</v>
      </c>
      <c r="K1214" s="204">
        <f>IFERROR(INDEX(Lookup!$BH$9:$BH$3000,MATCH($A1214,Lookup!$A$9:$A$3000,0)),0)</f>
        <v>0</v>
      </c>
      <c r="L1214" s="204">
        <f t="shared" si="57"/>
        <v>0</v>
      </c>
      <c r="O1214" s="182">
        <f t="shared" si="58"/>
        <v>0</v>
      </c>
    </row>
    <row r="1215" spans="1:15" hidden="1" x14ac:dyDescent="0.2">
      <c r="A1215" s="182">
        <f>'17'!A5</f>
        <v>0</v>
      </c>
      <c r="C1215" s="182" t="str">
        <f>IFERROR(LEFT(IFERROR(INDEX(Sheet5!$C$2:$C$1300,MATCH($A1215,Sheet5!$A$2:$A$1300,0)),"-"),FIND(",",IFERROR(INDEX(Sheet5!$C$2:$C$1300,MATCH($A1215,Sheet5!$A$2:$A$1300,0)),"-"),1)-1),IFERROR(INDEX(Sheet5!$C$2:$C$1300,MATCH($A1215,Sheet5!$A$2:$A$1300,0)),"-"))</f>
        <v>-</v>
      </c>
      <c r="D1215" s="204">
        <f>IFERROR(INDEX(Lookup!$BG$9:$BG$3000,MATCH($A1215,Lookup!$A$9:$A$3000,0)),0)</f>
        <v>0</v>
      </c>
      <c r="E1215" s="204">
        <f>IFERROR(INDEX(Lookup!$BF$9:$BF$3000,MATCH($A1215,Lookup!$A$9:$A$3000,0)),0)</f>
        <v>0</v>
      </c>
      <c r="F1215" s="204">
        <f>IFERROR(INDEX(Lookup!$BE$9:$BE$3000,MATCH($A1215,Lookup!$A$9:$A$3000,0)),0)</f>
        <v>0</v>
      </c>
      <c r="G1215" s="205"/>
      <c r="H1215" s="205"/>
      <c r="I1215" s="204">
        <f>IFERROR(INDEX(Lookup!$BJ$9:$BJ$3000,MATCH($A1215,Lookup!$A$9:$A$3000,0)),0)</f>
        <v>0</v>
      </c>
      <c r="J1215" s="204">
        <f>IFERROR(INDEX(Lookup!$BI$9:$BI$3000,MATCH($A1215,Lookup!$A$9:$A$3000,0)),0)</f>
        <v>0</v>
      </c>
      <c r="K1215" s="204">
        <f>IFERROR(INDEX(Lookup!$BH$9:$BH$3000,MATCH($A1215,Lookup!$A$9:$A$3000,0)),0)</f>
        <v>0</v>
      </c>
      <c r="L1215" s="204">
        <f t="shared" si="57"/>
        <v>0</v>
      </c>
      <c r="O1215" s="182">
        <f t="shared" si="58"/>
        <v>0</v>
      </c>
    </row>
    <row r="1216" spans="1:15" hidden="1" x14ac:dyDescent="0.2">
      <c r="A1216" s="182">
        <f>'17'!A6</f>
        <v>0</v>
      </c>
      <c r="C1216" s="182" t="str">
        <f>IFERROR(LEFT(IFERROR(INDEX(Sheet5!$C$2:$C$1300,MATCH($A1216,Sheet5!$A$2:$A$1300,0)),"-"),FIND(",",IFERROR(INDEX(Sheet5!$C$2:$C$1300,MATCH($A1216,Sheet5!$A$2:$A$1300,0)),"-"),1)-1),IFERROR(INDEX(Sheet5!$C$2:$C$1300,MATCH($A1216,Sheet5!$A$2:$A$1300,0)),"-"))</f>
        <v>-</v>
      </c>
      <c r="D1216" s="204">
        <f>IFERROR(INDEX(Lookup!$BG$9:$BG$3000,MATCH($A1216,Lookup!$A$9:$A$3000,0)),0)</f>
        <v>0</v>
      </c>
      <c r="E1216" s="204">
        <f>IFERROR(INDEX(Lookup!$BF$9:$BF$3000,MATCH($A1216,Lookup!$A$9:$A$3000,0)),0)</f>
        <v>0</v>
      </c>
      <c r="F1216" s="204">
        <f>IFERROR(INDEX(Lookup!$BE$9:$BE$3000,MATCH($A1216,Lookup!$A$9:$A$3000,0)),0)</f>
        <v>0</v>
      </c>
      <c r="G1216" s="205"/>
      <c r="H1216" s="205"/>
      <c r="I1216" s="204">
        <f>IFERROR(INDEX(Lookup!$BJ$9:$BJ$3000,MATCH($A1216,Lookup!$A$9:$A$3000,0)),0)</f>
        <v>0</v>
      </c>
      <c r="J1216" s="204">
        <f>IFERROR(INDEX(Lookup!$BI$9:$BI$3000,MATCH($A1216,Lookup!$A$9:$A$3000,0)),0)</f>
        <v>0</v>
      </c>
      <c r="K1216" s="204">
        <f>IFERROR(INDEX(Lookup!$BH$9:$BH$3000,MATCH($A1216,Lookup!$A$9:$A$3000,0)),0)</f>
        <v>0</v>
      </c>
      <c r="L1216" s="204">
        <f t="shared" si="57"/>
        <v>0</v>
      </c>
      <c r="O1216" s="182">
        <f t="shared" si="58"/>
        <v>0</v>
      </c>
    </row>
    <row r="1217" spans="1:15" hidden="1" x14ac:dyDescent="0.2">
      <c r="A1217" s="182">
        <f>'17'!A7</f>
        <v>0</v>
      </c>
      <c r="C1217" s="182" t="str">
        <f>IFERROR(LEFT(IFERROR(INDEX(Sheet5!$C$2:$C$1300,MATCH($A1217,Sheet5!$A$2:$A$1300,0)),"-"),FIND(",",IFERROR(INDEX(Sheet5!$C$2:$C$1300,MATCH($A1217,Sheet5!$A$2:$A$1300,0)),"-"),1)-1),IFERROR(INDEX(Sheet5!$C$2:$C$1300,MATCH($A1217,Sheet5!$A$2:$A$1300,0)),"-"))</f>
        <v>-</v>
      </c>
      <c r="D1217" s="204">
        <f>IFERROR(INDEX(Lookup!$BG$9:$BG$3000,MATCH($A1217,Lookup!$A$9:$A$3000,0)),0)</f>
        <v>0</v>
      </c>
      <c r="E1217" s="204">
        <f>IFERROR(INDEX(Lookup!$BF$9:$BF$3000,MATCH($A1217,Lookup!$A$9:$A$3000,0)),0)</f>
        <v>0</v>
      </c>
      <c r="F1217" s="204">
        <f>IFERROR(INDEX(Lookup!$BE$9:$BE$3000,MATCH($A1217,Lookup!$A$9:$A$3000,0)),0)</f>
        <v>0</v>
      </c>
      <c r="G1217" s="205"/>
      <c r="H1217" s="205"/>
      <c r="I1217" s="204">
        <f>IFERROR(INDEX(Lookup!$BJ$9:$BJ$3000,MATCH($A1217,Lookup!$A$9:$A$3000,0)),0)</f>
        <v>0</v>
      </c>
      <c r="J1217" s="204">
        <f>IFERROR(INDEX(Lookup!$BI$9:$BI$3000,MATCH($A1217,Lookup!$A$9:$A$3000,0)),0)</f>
        <v>0</v>
      </c>
      <c r="K1217" s="204">
        <f>IFERROR(INDEX(Lookup!$BH$9:$BH$3000,MATCH($A1217,Lookup!$A$9:$A$3000,0)),0)</f>
        <v>0</v>
      </c>
      <c r="L1217" s="204">
        <f t="shared" si="57"/>
        <v>0</v>
      </c>
      <c r="O1217" s="182">
        <f t="shared" si="58"/>
        <v>0</v>
      </c>
    </row>
    <row r="1218" spans="1:15" hidden="1" x14ac:dyDescent="0.2">
      <c r="A1218" s="182">
        <f>'17'!A8</f>
        <v>0</v>
      </c>
      <c r="C1218" s="182" t="str">
        <f>IFERROR(LEFT(IFERROR(INDEX(Sheet5!$C$2:$C$1300,MATCH($A1218,Sheet5!$A$2:$A$1300,0)),"-"),FIND(",",IFERROR(INDEX(Sheet5!$C$2:$C$1300,MATCH($A1218,Sheet5!$A$2:$A$1300,0)),"-"),1)-1),IFERROR(INDEX(Sheet5!$C$2:$C$1300,MATCH($A1218,Sheet5!$A$2:$A$1300,0)),"-"))</f>
        <v>-</v>
      </c>
      <c r="D1218" s="204">
        <f>IFERROR(INDEX(Lookup!$BG$9:$BG$3000,MATCH($A1218,Lookup!$A$9:$A$3000,0)),0)</f>
        <v>0</v>
      </c>
      <c r="E1218" s="204">
        <f>IFERROR(INDEX(Lookup!$BF$9:$BF$3000,MATCH($A1218,Lookup!$A$9:$A$3000,0)),0)</f>
        <v>0</v>
      </c>
      <c r="F1218" s="204">
        <f>IFERROR(INDEX(Lookup!$BE$9:$BE$3000,MATCH($A1218,Lookup!$A$9:$A$3000,0)),0)</f>
        <v>0</v>
      </c>
      <c r="G1218" s="205"/>
      <c r="H1218" s="205"/>
      <c r="I1218" s="204">
        <f>IFERROR(INDEX(Lookup!$BJ$9:$BJ$3000,MATCH($A1218,Lookup!$A$9:$A$3000,0)),0)</f>
        <v>0</v>
      </c>
      <c r="J1218" s="204">
        <f>IFERROR(INDEX(Lookup!$BI$9:$BI$3000,MATCH($A1218,Lookup!$A$9:$A$3000,0)),0)</f>
        <v>0</v>
      </c>
      <c r="K1218" s="204">
        <f>IFERROR(INDEX(Lookup!$BH$9:$BH$3000,MATCH($A1218,Lookup!$A$9:$A$3000,0)),0)</f>
        <v>0</v>
      </c>
      <c r="L1218" s="204">
        <f t="shared" si="57"/>
        <v>0</v>
      </c>
      <c r="O1218" s="182">
        <f t="shared" si="58"/>
        <v>0</v>
      </c>
    </row>
    <row r="1219" spans="1:15" hidden="1" x14ac:dyDescent="0.2">
      <c r="A1219" s="182">
        <f>'17'!A9</f>
        <v>0</v>
      </c>
      <c r="C1219" s="182" t="str">
        <f>IFERROR(LEFT(IFERROR(INDEX(Sheet5!$C$2:$C$1300,MATCH($A1219,Sheet5!$A$2:$A$1300,0)),"-"),FIND(",",IFERROR(INDEX(Sheet5!$C$2:$C$1300,MATCH($A1219,Sheet5!$A$2:$A$1300,0)),"-"),1)-1),IFERROR(INDEX(Sheet5!$C$2:$C$1300,MATCH($A1219,Sheet5!$A$2:$A$1300,0)),"-"))</f>
        <v>-</v>
      </c>
      <c r="D1219" s="204">
        <f>IFERROR(INDEX(Lookup!$BG$9:$BG$3000,MATCH($A1219,Lookup!$A$9:$A$3000,0)),0)</f>
        <v>0</v>
      </c>
      <c r="E1219" s="204">
        <f>IFERROR(INDEX(Lookup!$BF$9:$BF$3000,MATCH($A1219,Lookup!$A$9:$A$3000,0)),0)</f>
        <v>0</v>
      </c>
      <c r="F1219" s="204">
        <f>IFERROR(INDEX(Lookup!$BE$9:$BE$3000,MATCH($A1219,Lookup!$A$9:$A$3000,0)),0)</f>
        <v>0</v>
      </c>
      <c r="G1219" s="205"/>
      <c r="H1219" s="205"/>
      <c r="I1219" s="204">
        <f>IFERROR(INDEX(Lookup!$BJ$9:$BJ$3000,MATCH($A1219,Lookup!$A$9:$A$3000,0)),0)</f>
        <v>0</v>
      </c>
      <c r="J1219" s="204">
        <f>IFERROR(INDEX(Lookup!$BI$9:$BI$3000,MATCH($A1219,Lookup!$A$9:$A$3000,0)),0)</f>
        <v>0</v>
      </c>
      <c r="K1219" s="204">
        <f>IFERROR(INDEX(Lookup!$BH$9:$BH$3000,MATCH($A1219,Lookup!$A$9:$A$3000,0)),0)</f>
        <v>0</v>
      </c>
      <c r="L1219" s="204">
        <f t="shared" si="57"/>
        <v>0</v>
      </c>
      <c r="O1219" s="182">
        <f t="shared" si="58"/>
        <v>0</v>
      </c>
    </row>
    <row r="1220" spans="1:15" hidden="1" x14ac:dyDescent="0.2">
      <c r="A1220" s="182">
        <f>'17'!A10</f>
        <v>0</v>
      </c>
      <c r="C1220" s="182" t="str">
        <f>IFERROR(LEFT(IFERROR(INDEX(Sheet5!$C$2:$C$1300,MATCH($A1220,Sheet5!$A$2:$A$1300,0)),"-"),FIND(",",IFERROR(INDEX(Sheet5!$C$2:$C$1300,MATCH($A1220,Sheet5!$A$2:$A$1300,0)),"-"),1)-1),IFERROR(INDEX(Sheet5!$C$2:$C$1300,MATCH($A1220,Sheet5!$A$2:$A$1300,0)),"-"))</f>
        <v>-</v>
      </c>
      <c r="D1220" s="204">
        <f>IFERROR(INDEX(Lookup!$BG$9:$BG$3000,MATCH($A1220,Lookup!$A$9:$A$3000,0)),0)</f>
        <v>0</v>
      </c>
      <c r="E1220" s="204">
        <f>IFERROR(INDEX(Lookup!$BF$9:$BF$3000,MATCH($A1220,Lookup!$A$9:$A$3000,0)),0)</f>
        <v>0</v>
      </c>
      <c r="F1220" s="204">
        <f>IFERROR(INDEX(Lookup!$BE$9:$BE$3000,MATCH($A1220,Lookup!$A$9:$A$3000,0)),0)</f>
        <v>0</v>
      </c>
      <c r="G1220" s="205"/>
      <c r="H1220" s="205"/>
      <c r="I1220" s="204">
        <f>IFERROR(INDEX(Lookup!$BJ$9:$BJ$3000,MATCH($A1220,Lookup!$A$9:$A$3000,0)),0)</f>
        <v>0</v>
      </c>
      <c r="J1220" s="204">
        <f>IFERROR(INDEX(Lookup!$BI$9:$BI$3000,MATCH($A1220,Lookup!$A$9:$A$3000,0)),0)</f>
        <v>0</v>
      </c>
      <c r="K1220" s="204">
        <f>IFERROR(INDEX(Lookup!$BH$9:$BH$3000,MATCH($A1220,Lookup!$A$9:$A$3000,0)),0)</f>
        <v>0</v>
      </c>
      <c r="L1220" s="204">
        <f t="shared" si="57"/>
        <v>0</v>
      </c>
      <c r="O1220" s="182">
        <f t="shared" si="58"/>
        <v>0</v>
      </c>
    </row>
    <row r="1221" spans="1:15" hidden="1" x14ac:dyDescent="0.2">
      <c r="A1221" s="182">
        <f>'17'!A11</f>
        <v>0</v>
      </c>
      <c r="C1221" s="182" t="str">
        <f>IFERROR(LEFT(IFERROR(INDEX(Sheet5!$C$2:$C$1300,MATCH($A1221,Sheet5!$A$2:$A$1300,0)),"-"),FIND(",",IFERROR(INDEX(Sheet5!$C$2:$C$1300,MATCH($A1221,Sheet5!$A$2:$A$1300,0)),"-"),1)-1),IFERROR(INDEX(Sheet5!$C$2:$C$1300,MATCH($A1221,Sheet5!$A$2:$A$1300,0)),"-"))</f>
        <v>-</v>
      </c>
      <c r="D1221" s="204">
        <f>IFERROR(INDEX(Lookup!$BG$9:$BG$3000,MATCH($A1221,Lookup!$A$9:$A$3000,0)),0)</f>
        <v>0</v>
      </c>
      <c r="E1221" s="204">
        <f>IFERROR(INDEX(Lookup!$BF$9:$BF$3000,MATCH($A1221,Lookup!$A$9:$A$3000,0)),0)</f>
        <v>0</v>
      </c>
      <c r="F1221" s="204">
        <f>IFERROR(INDEX(Lookup!$BE$9:$BE$3000,MATCH($A1221,Lookup!$A$9:$A$3000,0)),0)</f>
        <v>0</v>
      </c>
      <c r="G1221" s="205"/>
      <c r="H1221" s="205"/>
      <c r="I1221" s="204">
        <f>IFERROR(INDEX(Lookup!$BJ$9:$BJ$3000,MATCH($A1221,Lookup!$A$9:$A$3000,0)),0)</f>
        <v>0</v>
      </c>
      <c r="J1221" s="204">
        <f>IFERROR(INDEX(Lookup!$BI$9:$BI$3000,MATCH($A1221,Lookup!$A$9:$A$3000,0)),0)</f>
        <v>0</v>
      </c>
      <c r="K1221" s="204">
        <f>IFERROR(INDEX(Lookup!$BH$9:$BH$3000,MATCH($A1221,Lookup!$A$9:$A$3000,0)),0)</f>
        <v>0</v>
      </c>
      <c r="L1221" s="204">
        <f t="shared" si="57"/>
        <v>0</v>
      </c>
      <c r="O1221" s="182">
        <f t="shared" si="58"/>
        <v>0</v>
      </c>
    </row>
    <row r="1222" spans="1:15" hidden="1" x14ac:dyDescent="0.2">
      <c r="A1222" s="182">
        <f>'17'!A12</f>
        <v>0</v>
      </c>
      <c r="C1222" s="182" t="str">
        <f>IFERROR(LEFT(IFERROR(INDEX(Sheet5!$C$2:$C$1300,MATCH($A1222,Sheet5!$A$2:$A$1300,0)),"-"),FIND(",",IFERROR(INDEX(Sheet5!$C$2:$C$1300,MATCH($A1222,Sheet5!$A$2:$A$1300,0)),"-"),1)-1),IFERROR(INDEX(Sheet5!$C$2:$C$1300,MATCH($A1222,Sheet5!$A$2:$A$1300,0)),"-"))</f>
        <v>-</v>
      </c>
      <c r="D1222" s="204">
        <f>IFERROR(INDEX(Lookup!$BG$9:$BG$3000,MATCH($A1222,Lookup!$A$9:$A$3000,0)),0)</f>
        <v>0</v>
      </c>
      <c r="E1222" s="204">
        <f>IFERROR(INDEX(Lookup!$BF$9:$BF$3000,MATCH($A1222,Lookup!$A$9:$A$3000,0)),0)</f>
        <v>0</v>
      </c>
      <c r="F1222" s="204">
        <f>IFERROR(INDEX(Lookup!$BE$9:$BE$3000,MATCH($A1222,Lookup!$A$9:$A$3000,0)),0)</f>
        <v>0</v>
      </c>
      <c r="G1222" s="205"/>
      <c r="H1222" s="205"/>
      <c r="I1222" s="204">
        <f>IFERROR(INDEX(Lookup!$BJ$9:$BJ$3000,MATCH($A1222,Lookup!$A$9:$A$3000,0)),0)</f>
        <v>0</v>
      </c>
      <c r="J1222" s="204">
        <f>IFERROR(INDEX(Lookup!$BI$9:$BI$3000,MATCH($A1222,Lookup!$A$9:$A$3000,0)),0)</f>
        <v>0</v>
      </c>
      <c r="K1222" s="204">
        <f>IFERROR(INDEX(Lookup!$BH$9:$BH$3000,MATCH($A1222,Lookup!$A$9:$A$3000,0)),0)</f>
        <v>0</v>
      </c>
      <c r="L1222" s="204">
        <f t="shared" si="57"/>
        <v>0</v>
      </c>
      <c r="O1222" s="182">
        <f t="shared" si="58"/>
        <v>0</v>
      </c>
    </row>
    <row r="1223" spans="1:15" hidden="1" x14ac:dyDescent="0.2">
      <c r="L1223" s="204"/>
      <c r="O1223" s="182">
        <f t="shared" si="58"/>
        <v>0</v>
      </c>
    </row>
    <row r="1224" spans="1:15" x14ac:dyDescent="0.2">
      <c r="A1224" s="212"/>
      <c r="B1224" s="212"/>
      <c r="C1224" s="212" t="s">
        <v>486</v>
      </c>
      <c r="D1224" s="210">
        <f>SUM(D1212:D1223)</f>
        <v>0</v>
      </c>
      <c r="E1224" s="210">
        <f>SUM(E1212:E1223)</f>
        <v>0</v>
      </c>
      <c r="F1224" s="210">
        <f>SUM(F1212:F1223)</f>
        <v>0</v>
      </c>
      <c r="G1224" s="211"/>
      <c r="H1224" s="211"/>
      <c r="I1224" s="210">
        <f>SUM(I1212:I1223)</f>
        <v>0</v>
      </c>
      <c r="J1224" s="210">
        <f>SUM(J1212:J1223)</f>
        <v>0</v>
      </c>
      <c r="K1224" s="210">
        <f>SUM(K1212:K1223)</f>
        <v>0</v>
      </c>
      <c r="L1224" s="210">
        <f>SUM(L1212:L1223)</f>
        <v>0</v>
      </c>
      <c r="O1224" s="182">
        <v>1</v>
      </c>
    </row>
    <row r="1225" spans="1:15" x14ac:dyDescent="0.2">
      <c r="C1225" s="206" t="s">
        <v>483</v>
      </c>
      <c r="L1225" s="204"/>
      <c r="O1225" s="182">
        <v>1</v>
      </c>
    </row>
    <row r="1226" spans="1:15" x14ac:dyDescent="0.2">
      <c r="A1226" s="182" t="str">
        <f>'18'!A2</f>
        <v>30120-G03</v>
      </c>
      <c r="C1226" s="182" t="str">
        <f>IFERROR(LEFT(IFERROR(INDEX(Sheet5!$C$2:$C$1300,MATCH($A1226,Sheet5!$A$2:$A$1300,0)),"-"),FIND(",",IFERROR(INDEX(Sheet5!$C$2:$C$1300,MATCH($A1226,Sheet5!$A$2:$A$1300,0)),"-"),1)-1),IFERROR(INDEX(Sheet5!$C$2:$C$1300,MATCH($A1226,Sheet5!$A$2:$A$1300,0)),"-"))</f>
        <v xml:space="preserve">Captial loss-Terramoll Holding Pty Ltd                      </v>
      </c>
      <c r="D1226" s="204">
        <f>IFERROR(INDEX(Lookup!$BG$9:$BG$3000,MATCH($A1226,Lookup!$A$9:$A$3000,0)),0)</f>
        <v>0</v>
      </c>
      <c r="E1226" s="204">
        <f>IFERROR(INDEX(Lookup!$BF$9:$BF$3000,MATCH($A1226,Lookup!$A$9:$A$3000,0)),0)</f>
        <v>0</v>
      </c>
      <c r="F1226" s="204">
        <f>IFERROR(INDEX(Lookup!$BE$9:$BE$3000,MATCH($A1226,Lookup!$A$9:$A$3000,0)),0)</f>
        <v>0</v>
      </c>
      <c r="G1226" s="205"/>
      <c r="H1226" s="205"/>
      <c r="I1226" s="204">
        <f>IFERROR(INDEX(Lookup!$BJ$9:$BJ$3000,MATCH($A1226,Lookup!$A$9:$A$3000,0)),0)</f>
        <v>0</v>
      </c>
      <c r="J1226" s="204">
        <f>IFERROR(INDEX(Lookup!$BI$9:$BI$3000,MATCH($A1226,Lookup!$A$9:$A$3000,0)),0)</f>
        <v>0</v>
      </c>
      <c r="K1226" s="204">
        <f>IFERROR(INDEX(Lookup!$BH$9:$BH$3000,MATCH($A1226,Lookup!$A$9:$A$3000,0)),0)</f>
        <v>0</v>
      </c>
      <c r="L1226" s="204">
        <f t="shared" ref="L1226:L1237" si="59">K1226-J1226</f>
        <v>0</v>
      </c>
      <c r="O1226" s="182">
        <f t="shared" ref="O1226:O1238" si="60">+IF(A1226&gt;0,1,0)</f>
        <v>1</v>
      </c>
    </row>
    <row r="1227" spans="1:15" hidden="1" x14ac:dyDescent="0.2">
      <c r="A1227" s="182">
        <f>'18'!A3</f>
        <v>0</v>
      </c>
      <c r="C1227" s="182" t="str">
        <f>IFERROR(LEFT(IFERROR(INDEX(Sheet5!$C$2:$C$1300,MATCH($A1227,Sheet5!$A$2:$A$1300,0)),"-"),FIND(",",IFERROR(INDEX(Sheet5!$C$2:$C$1300,MATCH($A1227,Sheet5!$A$2:$A$1300,0)),"-"),1)-1),IFERROR(INDEX(Sheet5!$C$2:$C$1300,MATCH($A1227,Sheet5!$A$2:$A$1300,0)),"-"))</f>
        <v>-</v>
      </c>
      <c r="D1227" s="204">
        <f>IFERROR(INDEX(Lookup!$BG$9:$BG$3000,MATCH($A1227,Lookup!$A$9:$A$3000,0)),0)</f>
        <v>0</v>
      </c>
      <c r="E1227" s="204">
        <f>IFERROR(INDEX(Lookup!$BF$9:$BF$3000,MATCH($A1227,Lookup!$A$9:$A$3000,0)),0)</f>
        <v>0</v>
      </c>
      <c r="F1227" s="204">
        <f>IFERROR(INDEX(Lookup!$BE$9:$BE$3000,MATCH($A1227,Lookup!$A$9:$A$3000,0)),0)</f>
        <v>0</v>
      </c>
      <c r="G1227" s="205"/>
      <c r="H1227" s="205"/>
      <c r="I1227" s="204">
        <f>IFERROR(INDEX(Lookup!$BJ$9:$BJ$3000,MATCH($A1227,Lookup!$A$9:$A$3000,0)),0)</f>
        <v>0</v>
      </c>
      <c r="J1227" s="204">
        <f>IFERROR(INDEX(Lookup!$BI$9:$BI$3000,MATCH($A1227,Lookup!$A$9:$A$3000,0)),0)</f>
        <v>0</v>
      </c>
      <c r="K1227" s="204">
        <f>IFERROR(INDEX(Lookup!$BH$9:$BH$3000,MATCH($A1227,Lookup!$A$9:$A$3000,0)),0)</f>
        <v>0</v>
      </c>
      <c r="L1227" s="204">
        <f t="shared" si="59"/>
        <v>0</v>
      </c>
      <c r="O1227" s="182">
        <f t="shared" si="60"/>
        <v>0</v>
      </c>
    </row>
    <row r="1228" spans="1:15" hidden="1" x14ac:dyDescent="0.2">
      <c r="A1228" s="182">
        <f>'18'!A4</f>
        <v>0</v>
      </c>
      <c r="C1228" s="182" t="str">
        <f>IFERROR(LEFT(IFERROR(INDEX(Sheet5!$C$2:$C$1300,MATCH($A1228,Sheet5!$A$2:$A$1300,0)),"-"),FIND(",",IFERROR(INDEX(Sheet5!$C$2:$C$1300,MATCH($A1228,Sheet5!$A$2:$A$1300,0)),"-"),1)-1),IFERROR(INDEX(Sheet5!$C$2:$C$1300,MATCH($A1228,Sheet5!$A$2:$A$1300,0)),"-"))</f>
        <v>-</v>
      </c>
      <c r="D1228" s="204">
        <f>IFERROR(INDEX(Lookup!$BG$9:$BG$3000,MATCH($A1228,Lookup!$A$9:$A$3000,0)),0)</f>
        <v>0</v>
      </c>
      <c r="E1228" s="204">
        <f>IFERROR(INDEX(Lookup!$BF$9:$BF$3000,MATCH($A1228,Lookup!$A$9:$A$3000,0)),0)</f>
        <v>0</v>
      </c>
      <c r="F1228" s="204">
        <f>IFERROR(INDEX(Lookup!$BE$9:$BE$3000,MATCH($A1228,Lookup!$A$9:$A$3000,0)),0)</f>
        <v>0</v>
      </c>
      <c r="G1228" s="205"/>
      <c r="H1228" s="205"/>
      <c r="I1228" s="204">
        <f>IFERROR(INDEX(Lookup!$BJ$9:$BJ$3000,MATCH($A1228,Lookup!$A$9:$A$3000,0)),0)</f>
        <v>0</v>
      </c>
      <c r="J1228" s="204">
        <f>IFERROR(INDEX(Lookup!$BI$9:$BI$3000,MATCH($A1228,Lookup!$A$9:$A$3000,0)),0)</f>
        <v>0</v>
      </c>
      <c r="K1228" s="204">
        <f>IFERROR(INDEX(Lookup!$BH$9:$BH$3000,MATCH($A1228,Lookup!$A$9:$A$3000,0)),0)</f>
        <v>0</v>
      </c>
      <c r="L1228" s="204">
        <f t="shared" si="59"/>
        <v>0</v>
      </c>
      <c r="O1228" s="182">
        <f t="shared" si="60"/>
        <v>0</v>
      </c>
    </row>
    <row r="1229" spans="1:15" hidden="1" x14ac:dyDescent="0.2">
      <c r="A1229" s="182">
        <f>'18'!A5</f>
        <v>0</v>
      </c>
      <c r="C1229" s="182" t="str">
        <f>IFERROR(LEFT(IFERROR(INDEX(Sheet5!$C$2:$C$1300,MATCH($A1229,Sheet5!$A$2:$A$1300,0)),"-"),FIND(",",IFERROR(INDEX(Sheet5!$C$2:$C$1300,MATCH($A1229,Sheet5!$A$2:$A$1300,0)),"-"),1)-1),IFERROR(INDEX(Sheet5!$C$2:$C$1300,MATCH($A1229,Sheet5!$A$2:$A$1300,0)),"-"))</f>
        <v>-</v>
      </c>
      <c r="D1229" s="204">
        <f>IFERROR(INDEX(Lookup!$BG$9:$BG$3000,MATCH($A1229,Lookup!$A$9:$A$3000,0)),0)</f>
        <v>0</v>
      </c>
      <c r="E1229" s="204">
        <f>IFERROR(INDEX(Lookup!$BF$9:$BF$3000,MATCH($A1229,Lookup!$A$9:$A$3000,0)),0)</f>
        <v>0</v>
      </c>
      <c r="F1229" s="204">
        <f>IFERROR(INDEX(Lookup!$BE$9:$BE$3000,MATCH($A1229,Lookup!$A$9:$A$3000,0)),0)</f>
        <v>0</v>
      </c>
      <c r="G1229" s="205"/>
      <c r="H1229" s="205"/>
      <c r="I1229" s="204">
        <f>IFERROR(INDEX(Lookup!$BJ$9:$BJ$3000,MATCH($A1229,Lookup!$A$9:$A$3000,0)),0)</f>
        <v>0</v>
      </c>
      <c r="J1229" s="204">
        <f>IFERROR(INDEX(Lookup!$BI$9:$BI$3000,MATCH($A1229,Lookup!$A$9:$A$3000,0)),0)</f>
        <v>0</v>
      </c>
      <c r="K1229" s="204">
        <f>IFERROR(INDEX(Lookup!$BH$9:$BH$3000,MATCH($A1229,Lookup!$A$9:$A$3000,0)),0)</f>
        <v>0</v>
      </c>
      <c r="L1229" s="204">
        <f t="shared" si="59"/>
        <v>0</v>
      </c>
      <c r="O1229" s="182">
        <f t="shared" si="60"/>
        <v>0</v>
      </c>
    </row>
    <row r="1230" spans="1:15" hidden="1" x14ac:dyDescent="0.2">
      <c r="A1230" s="182">
        <f>'18'!A6</f>
        <v>0</v>
      </c>
      <c r="C1230" s="182" t="str">
        <f>IFERROR(LEFT(IFERROR(INDEX(Sheet5!$C$2:$C$1300,MATCH($A1230,Sheet5!$A$2:$A$1300,0)),"-"),FIND(",",IFERROR(INDEX(Sheet5!$C$2:$C$1300,MATCH($A1230,Sheet5!$A$2:$A$1300,0)),"-"),1)-1),IFERROR(INDEX(Sheet5!$C$2:$C$1300,MATCH($A1230,Sheet5!$A$2:$A$1300,0)),"-"))</f>
        <v>-</v>
      </c>
      <c r="D1230" s="204">
        <f>IFERROR(INDEX(Lookup!$BG$9:$BG$3000,MATCH($A1230,Lookup!$A$9:$A$3000,0)),0)</f>
        <v>0</v>
      </c>
      <c r="E1230" s="204">
        <f>IFERROR(INDEX(Lookup!$BF$9:$BF$3000,MATCH($A1230,Lookup!$A$9:$A$3000,0)),0)</f>
        <v>0</v>
      </c>
      <c r="F1230" s="204">
        <f>IFERROR(INDEX(Lookup!$BE$9:$BE$3000,MATCH($A1230,Lookup!$A$9:$A$3000,0)),0)</f>
        <v>0</v>
      </c>
      <c r="G1230" s="205"/>
      <c r="H1230" s="205"/>
      <c r="I1230" s="204">
        <f>IFERROR(INDEX(Lookup!$BJ$9:$BJ$3000,MATCH($A1230,Lookup!$A$9:$A$3000,0)),0)</f>
        <v>0</v>
      </c>
      <c r="J1230" s="204">
        <f>IFERROR(INDEX(Lookup!$BI$9:$BI$3000,MATCH($A1230,Lookup!$A$9:$A$3000,0)),0)</f>
        <v>0</v>
      </c>
      <c r="K1230" s="204">
        <f>IFERROR(INDEX(Lookup!$BH$9:$BH$3000,MATCH($A1230,Lookup!$A$9:$A$3000,0)),0)</f>
        <v>0</v>
      </c>
      <c r="L1230" s="204">
        <f t="shared" si="59"/>
        <v>0</v>
      </c>
      <c r="O1230" s="182">
        <f t="shared" si="60"/>
        <v>0</v>
      </c>
    </row>
    <row r="1231" spans="1:15" hidden="1" x14ac:dyDescent="0.2">
      <c r="A1231" s="182">
        <f>'18'!A7</f>
        <v>0</v>
      </c>
      <c r="C1231" s="182" t="str">
        <f>IFERROR(LEFT(IFERROR(INDEX(Sheet5!$C$2:$C$1300,MATCH($A1231,Sheet5!$A$2:$A$1300,0)),"-"),FIND(",",IFERROR(INDEX(Sheet5!$C$2:$C$1300,MATCH($A1231,Sheet5!$A$2:$A$1300,0)),"-"),1)-1),IFERROR(INDEX(Sheet5!$C$2:$C$1300,MATCH($A1231,Sheet5!$A$2:$A$1300,0)),"-"))</f>
        <v>-</v>
      </c>
      <c r="D1231" s="204">
        <f>IFERROR(INDEX(Lookup!$BG$9:$BG$3000,MATCH($A1231,Lookup!$A$9:$A$3000,0)),0)</f>
        <v>0</v>
      </c>
      <c r="E1231" s="204">
        <f>IFERROR(INDEX(Lookup!$BF$9:$BF$3000,MATCH($A1231,Lookup!$A$9:$A$3000,0)),0)</f>
        <v>0</v>
      </c>
      <c r="F1231" s="204">
        <f>IFERROR(INDEX(Lookup!$BE$9:$BE$3000,MATCH($A1231,Lookup!$A$9:$A$3000,0)),0)</f>
        <v>0</v>
      </c>
      <c r="G1231" s="205"/>
      <c r="H1231" s="205"/>
      <c r="I1231" s="204">
        <f>IFERROR(INDEX(Lookup!$BJ$9:$BJ$3000,MATCH($A1231,Lookup!$A$9:$A$3000,0)),0)</f>
        <v>0</v>
      </c>
      <c r="J1231" s="204">
        <f>IFERROR(INDEX(Lookup!$BI$9:$BI$3000,MATCH($A1231,Lookup!$A$9:$A$3000,0)),0)</f>
        <v>0</v>
      </c>
      <c r="K1231" s="204">
        <f>IFERROR(INDEX(Lookup!$BH$9:$BH$3000,MATCH($A1231,Lookup!$A$9:$A$3000,0)),0)</f>
        <v>0</v>
      </c>
      <c r="L1231" s="204">
        <f t="shared" si="59"/>
        <v>0</v>
      </c>
      <c r="O1231" s="182">
        <f t="shared" si="60"/>
        <v>0</v>
      </c>
    </row>
    <row r="1232" spans="1:15" hidden="1" x14ac:dyDescent="0.2">
      <c r="A1232" s="182">
        <f>'18'!A8</f>
        <v>0</v>
      </c>
      <c r="C1232" s="182" t="str">
        <f>IFERROR(LEFT(IFERROR(INDEX(Sheet5!$C$2:$C$1300,MATCH($A1232,Sheet5!$A$2:$A$1300,0)),"-"),FIND(",",IFERROR(INDEX(Sheet5!$C$2:$C$1300,MATCH($A1232,Sheet5!$A$2:$A$1300,0)),"-"),1)-1),IFERROR(INDEX(Sheet5!$C$2:$C$1300,MATCH($A1232,Sheet5!$A$2:$A$1300,0)),"-"))</f>
        <v>-</v>
      </c>
      <c r="D1232" s="204">
        <f>IFERROR(INDEX(Lookup!$BG$9:$BG$3000,MATCH($A1232,Lookup!$A$9:$A$3000,0)),0)</f>
        <v>0</v>
      </c>
      <c r="E1232" s="204">
        <f>IFERROR(INDEX(Lookup!$BF$9:$BF$3000,MATCH($A1232,Lookup!$A$9:$A$3000,0)),0)</f>
        <v>0</v>
      </c>
      <c r="F1232" s="204">
        <f>IFERROR(INDEX(Lookup!$BE$9:$BE$3000,MATCH($A1232,Lookup!$A$9:$A$3000,0)),0)</f>
        <v>0</v>
      </c>
      <c r="G1232" s="205"/>
      <c r="H1232" s="205"/>
      <c r="I1232" s="204">
        <f>IFERROR(INDEX(Lookup!$BJ$9:$BJ$3000,MATCH($A1232,Lookup!$A$9:$A$3000,0)),0)</f>
        <v>0</v>
      </c>
      <c r="J1232" s="204">
        <f>IFERROR(INDEX(Lookup!$BI$9:$BI$3000,MATCH($A1232,Lookup!$A$9:$A$3000,0)),0)</f>
        <v>0</v>
      </c>
      <c r="K1232" s="204">
        <f>IFERROR(INDEX(Lookup!$BH$9:$BH$3000,MATCH($A1232,Lookup!$A$9:$A$3000,0)),0)</f>
        <v>0</v>
      </c>
      <c r="L1232" s="204">
        <f t="shared" si="59"/>
        <v>0</v>
      </c>
      <c r="O1232" s="182">
        <f t="shared" si="60"/>
        <v>0</v>
      </c>
    </row>
    <row r="1233" spans="1:15" hidden="1" x14ac:dyDescent="0.2">
      <c r="A1233" s="182">
        <f>'18'!A9</f>
        <v>0</v>
      </c>
      <c r="C1233" s="182" t="str">
        <f>IFERROR(LEFT(IFERROR(INDEX(Sheet5!$C$2:$C$1300,MATCH($A1233,Sheet5!$A$2:$A$1300,0)),"-"),FIND(",",IFERROR(INDEX(Sheet5!$C$2:$C$1300,MATCH($A1233,Sheet5!$A$2:$A$1300,0)),"-"),1)-1),IFERROR(INDEX(Sheet5!$C$2:$C$1300,MATCH($A1233,Sheet5!$A$2:$A$1300,0)),"-"))</f>
        <v>-</v>
      </c>
      <c r="D1233" s="204">
        <f>IFERROR(INDEX(Lookup!$BG$9:$BG$3000,MATCH($A1233,Lookup!$A$9:$A$3000,0)),0)</f>
        <v>0</v>
      </c>
      <c r="E1233" s="204">
        <f>IFERROR(INDEX(Lookup!$BF$9:$BF$3000,MATCH($A1233,Lookup!$A$9:$A$3000,0)),0)</f>
        <v>0</v>
      </c>
      <c r="F1233" s="204">
        <f>IFERROR(INDEX(Lookup!$BE$9:$BE$3000,MATCH($A1233,Lookup!$A$9:$A$3000,0)),0)</f>
        <v>0</v>
      </c>
      <c r="G1233" s="205"/>
      <c r="H1233" s="205"/>
      <c r="I1233" s="204">
        <f>IFERROR(INDEX(Lookup!$BJ$9:$BJ$3000,MATCH($A1233,Lookup!$A$9:$A$3000,0)),0)</f>
        <v>0</v>
      </c>
      <c r="J1233" s="204">
        <f>IFERROR(INDEX(Lookup!$BI$9:$BI$3000,MATCH($A1233,Lookup!$A$9:$A$3000,0)),0)</f>
        <v>0</v>
      </c>
      <c r="K1233" s="204">
        <f>IFERROR(INDEX(Lookup!$BH$9:$BH$3000,MATCH($A1233,Lookup!$A$9:$A$3000,0)),0)</f>
        <v>0</v>
      </c>
      <c r="L1233" s="204">
        <f t="shared" si="59"/>
        <v>0</v>
      </c>
      <c r="O1233" s="182">
        <f t="shared" si="60"/>
        <v>0</v>
      </c>
    </row>
    <row r="1234" spans="1:15" hidden="1" x14ac:dyDescent="0.2">
      <c r="A1234" s="182">
        <f>'18'!A10</f>
        <v>0</v>
      </c>
      <c r="C1234" s="182" t="str">
        <f>IFERROR(LEFT(IFERROR(INDEX(Sheet5!$C$2:$C$1300,MATCH($A1234,Sheet5!$A$2:$A$1300,0)),"-"),FIND(",",IFERROR(INDEX(Sheet5!$C$2:$C$1300,MATCH($A1234,Sheet5!$A$2:$A$1300,0)),"-"),1)-1),IFERROR(INDEX(Sheet5!$C$2:$C$1300,MATCH($A1234,Sheet5!$A$2:$A$1300,0)),"-"))</f>
        <v>-</v>
      </c>
      <c r="D1234" s="204">
        <f>IFERROR(INDEX(Lookup!$BG$9:$BG$3000,MATCH($A1234,Lookup!$A$9:$A$3000,0)),0)</f>
        <v>0</v>
      </c>
      <c r="E1234" s="204">
        <f>IFERROR(INDEX(Lookup!$BF$9:$BF$3000,MATCH($A1234,Lookup!$A$9:$A$3000,0)),0)</f>
        <v>0</v>
      </c>
      <c r="F1234" s="204">
        <f>IFERROR(INDEX(Lookup!$BE$9:$BE$3000,MATCH($A1234,Lookup!$A$9:$A$3000,0)),0)</f>
        <v>0</v>
      </c>
      <c r="G1234" s="205"/>
      <c r="H1234" s="205"/>
      <c r="I1234" s="204">
        <f>IFERROR(INDEX(Lookup!$BJ$9:$BJ$3000,MATCH($A1234,Lookup!$A$9:$A$3000,0)),0)</f>
        <v>0</v>
      </c>
      <c r="J1234" s="204">
        <f>IFERROR(INDEX(Lookup!$BI$9:$BI$3000,MATCH($A1234,Lookup!$A$9:$A$3000,0)),0)</f>
        <v>0</v>
      </c>
      <c r="K1234" s="204">
        <f>IFERROR(INDEX(Lookup!$BH$9:$BH$3000,MATCH($A1234,Lookup!$A$9:$A$3000,0)),0)</f>
        <v>0</v>
      </c>
      <c r="L1234" s="204">
        <f t="shared" si="59"/>
        <v>0</v>
      </c>
      <c r="O1234" s="182">
        <f t="shared" si="60"/>
        <v>0</v>
      </c>
    </row>
    <row r="1235" spans="1:15" hidden="1" x14ac:dyDescent="0.2">
      <c r="A1235" s="182">
        <f>'18'!A11</f>
        <v>0</v>
      </c>
      <c r="C1235" s="182" t="str">
        <f>IFERROR(LEFT(IFERROR(INDEX(Sheet5!$C$2:$C$1300,MATCH($A1235,Sheet5!$A$2:$A$1300,0)),"-"),FIND(",",IFERROR(INDEX(Sheet5!$C$2:$C$1300,MATCH($A1235,Sheet5!$A$2:$A$1300,0)),"-"),1)-1),IFERROR(INDEX(Sheet5!$C$2:$C$1300,MATCH($A1235,Sheet5!$A$2:$A$1300,0)),"-"))</f>
        <v>-</v>
      </c>
      <c r="D1235" s="204">
        <f>IFERROR(INDEX(Lookup!$BG$9:$BG$3000,MATCH($A1235,Lookup!$A$9:$A$3000,0)),0)</f>
        <v>0</v>
      </c>
      <c r="E1235" s="204">
        <f>IFERROR(INDEX(Lookup!$BF$9:$BF$3000,MATCH($A1235,Lookup!$A$9:$A$3000,0)),0)</f>
        <v>0</v>
      </c>
      <c r="F1235" s="204">
        <f>IFERROR(INDEX(Lookup!$BE$9:$BE$3000,MATCH($A1235,Lookup!$A$9:$A$3000,0)),0)</f>
        <v>0</v>
      </c>
      <c r="G1235" s="205"/>
      <c r="H1235" s="205"/>
      <c r="I1235" s="204">
        <f>IFERROR(INDEX(Lookup!$BJ$9:$BJ$3000,MATCH($A1235,Lookup!$A$9:$A$3000,0)),0)</f>
        <v>0</v>
      </c>
      <c r="J1235" s="204">
        <f>IFERROR(INDEX(Lookup!$BI$9:$BI$3000,MATCH($A1235,Lookup!$A$9:$A$3000,0)),0)</f>
        <v>0</v>
      </c>
      <c r="K1235" s="204">
        <f>IFERROR(INDEX(Lookup!$BH$9:$BH$3000,MATCH($A1235,Lookup!$A$9:$A$3000,0)),0)</f>
        <v>0</v>
      </c>
      <c r="L1235" s="204">
        <f t="shared" si="59"/>
        <v>0</v>
      </c>
      <c r="O1235" s="182">
        <f t="shared" si="60"/>
        <v>0</v>
      </c>
    </row>
    <row r="1236" spans="1:15" hidden="1" x14ac:dyDescent="0.2">
      <c r="A1236" s="182">
        <f>'18'!A12</f>
        <v>0</v>
      </c>
      <c r="C1236" s="182" t="str">
        <f>IFERROR(LEFT(IFERROR(INDEX(Sheet5!$C$2:$C$1300,MATCH($A1236,Sheet5!$A$2:$A$1300,0)),"-"),FIND(",",IFERROR(INDEX(Sheet5!$C$2:$C$1300,MATCH($A1236,Sheet5!$A$2:$A$1300,0)),"-"),1)-1),IFERROR(INDEX(Sheet5!$C$2:$C$1300,MATCH($A1236,Sheet5!$A$2:$A$1300,0)),"-"))</f>
        <v>-</v>
      </c>
      <c r="D1236" s="204">
        <f>IFERROR(INDEX(Lookup!$BG$9:$BG$3000,MATCH($A1236,Lookup!$A$9:$A$3000,0)),0)</f>
        <v>0</v>
      </c>
      <c r="E1236" s="204">
        <f>IFERROR(INDEX(Lookup!$BF$9:$BF$3000,MATCH($A1236,Lookup!$A$9:$A$3000,0)),0)</f>
        <v>0</v>
      </c>
      <c r="F1236" s="204">
        <f>IFERROR(INDEX(Lookup!$BE$9:$BE$3000,MATCH($A1236,Lookup!$A$9:$A$3000,0)),0)</f>
        <v>0</v>
      </c>
      <c r="G1236" s="205"/>
      <c r="H1236" s="205"/>
      <c r="I1236" s="204">
        <f>IFERROR(INDEX(Lookup!$BJ$9:$BJ$3000,MATCH($A1236,Lookup!$A$9:$A$3000,0)),0)</f>
        <v>0</v>
      </c>
      <c r="J1236" s="204">
        <f>IFERROR(INDEX(Lookup!$BI$9:$BI$3000,MATCH($A1236,Lookup!$A$9:$A$3000,0)),0)</f>
        <v>0</v>
      </c>
      <c r="K1236" s="204">
        <f>IFERROR(INDEX(Lookup!$BH$9:$BH$3000,MATCH($A1236,Lookup!$A$9:$A$3000,0)),0)</f>
        <v>0</v>
      </c>
      <c r="L1236" s="204">
        <f t="shared" si="59"/>
        <v>0</v>
      </c>
      <c r="O1236" s="182">
        <f t="shared" si="60"/>
        <v>0</v>
      </c>
    </row>
    <row r="1237" spans="1:15" hidden="1" x14ac:dyDescent="0.2">
      <c r="A1237" s="182">
        <f>'18'!A13</f>
        <v>0</v>
      </c>
      <c r="C1237" s="182" t="str">
        <f>IFERROR(LEFT(IFERROR(INDEX(Sheet5!$C$2:$C$1300,MATCH($A1237,Sheet5!$A$2:$A$1300,0)),"-"),FIND(",",IFERROR(INDEX(Sheet5!$C$2:$C$1300,MATCH($A1237,Sheet5!$A$2:$A$1300,0)),"-"),1)-1),IFERROR(INDEX(Sheet5!$C$2:$C$1300,MATCH($A1237,Sheet5!$A$2:$A$1300,0)),"-"))</f>
        <v>-</v>
      </c>
      <c r="D1237" s="204">
        <f>IFERROR(INDEX(Lookup!$BG$9:$BG$3000,MATCH($A1237,Lookup!$A$9:$A$3000,0)),0)</f>
        <v>0</v>
      </c>
      <c r="E1237" s="204">
        <f>IFERROR(INDEX(Lookup!$BF$9:$BF$3000,MATCH($A1237,Lookup!$A$9:$A$3000,0)),0)</f>
        <v>0</v>
      </c>
      <c r="F1237" s="204">
        <f>IFERROR(INDEX(Lookup!$BE$9:$BE$3000,MATCH($A1237,Lookup!$A$9:$A$3000,0)),0)</f>
        <v>0</v>
      </c>
      <c r="G1237" s="205"/>
      <c r="H1237" s="205"/>
      <c r="I1237" s="204">
        <f>IFERROR(INDEX(Lookup!$BJ$9:$BJ$3000,MATCH($A1237,Lookup!$A$9:$A$3000,0)),0)</f>
        <v>0</v>
      </c>
      <c r="J1237" s="204">
        <f>IFERROR(INDEX(Lookup!$BI$9:$BI$3000,MATCH($A1237,Lookup!$A$9:$A$3000,0)),0)</f>
        <v>0</v>
      </c>
      <c r="K1237" s="204">
        <f>IFERROR(INDEX(Lookup!$BH$9:$BH$3000,MATCH($A1237,Lookup!$A$9:$A$3000,0)),0)</f>
        <v>0</v>
      </c>
      <c r="L1237" s="204">
        <f t="shared" si="59"/>
        <v>0</v>
      </c>
      <c r="O1237" s="182">
        <f t="shared" si="60"/>
        <v>0</v>
      </c>
    </row>
    <row r="1238" spans="1:15" hidden="1" x14ac:dyDescent="0.2">
      <c r="L1238" s="204"/>
      <c r="O1238" s="182">
        <f t="shared" si="60"/>
        <v>0</v>
      </c>
    </row>
    <row r="1239" spans="1:15" x14ac:dyDescent="0.2">
      <c r="A1239" s="212"/>
      <c r="B1239" s="212"/>
      <c r="C1239" s="212" t="s">
        <v>487</v>
      </c>
      <c r="D1239" s="210">
        <f>SUM(D1226:D1238)</f>
        <v>0</v>
      </c>
      <c r="E1239" s="210">
        <f>SUM(E1226:E1238)</f>
        <v>0</v>
      </c>
      <c r="F1239" s="210">
        <f>SUM(F1226:F1238)</f>
        <v>0</v>
      </c>
      <c r="G1239" s="211"/>
      <c r="H1239" s="211"/>
      <c r="I1239" s="210">
        <f>SUM(I1226:I1238)</f>
        <v>0</v>
      </c>
      <c r="J1239" s="210">
        <f>SUM(J1226:J1238)</f>
        <v>0</v>
      </c>
      <c r="K1239" s="210">
        <f>SUM(K1226:K1238)</f>
        <v>0</v>
      </c>
      <c r="L1239" s="210">
        <f>SUM(L1226:L1238)</f>
        <v>0</v>
      </c>
      <c r="O1239" s="182">
        <v>1</v>
      </c>
    </row>
    <row r="1240" spans="1:15" x14ac:dyDescent="0.2">
      <c r="A1240" s="212"/>
      <c r="B1240" s="212"/>
      <c r="C1240" s="212" t="s">
        <v>488</v>
      </c>
      <c r="D1240" s="210">
        <f>D1195-D1210-D1224-D1239</f>
        <v>0</v>
      </c>
      <c r="E1240" s="210">
        <f>E1195-E1210-E1224-E1239</f>
        <v>0</v>
      </c>
      <c r="F1240" s="210">
        <f>F1195-F1210-F1224-F1239</f>
        <v>0</v>
      </c>
      <c r="G1240" s="210"/>
      <c r="H1240" s="210"/>
      <c r="I1240" s="210">
        <f>I1195-I1210-I1224-I1239</f>
        <v>16355.53</v>
      </c>
      <c r="J1240" s="210">
        <f>J1195-J1210-J1224-J1239</f>
        <v>194090.6</v>
      </c>
      <c r="K1240" s="210">
        <f>K1195-K1210-K1224-K1239</f>
        <v>336967.85</v>
      </c>
      <c r="L1240" s="210">
        <f>L1195-L1210-L1224-L1239</f>
        <v>142877.25</v>
      </c>
      <c r="O1240" s="182">
        <v>1</v>
      </c>
    </row>
    <row r="1241" spans="1:15" x14ac:dyDescent="0.2">
      <c r="C1241" s="206" t="s">
        <v>484</v>
      </c>
      <c r="L1241" s="204"/>
      <c r="O1241" s="182">
        <v>1</v>
      </c>
    </row>
    <row r="1242" spans="1:15" x14ac:dyDescent="0.2">
      <c r="A1242" s="182" t="str">
        <f>'19'!A2</f>
        <v>30140-G03</v>
      </c>
      <c r="C1242" s="182" t="str">
        <f>IFERROR(LEFT(IFERROR(INDEX(Sheet5!$C$2:$C$1300,MATCH($A1242,Sheet5!$A$2:$A$1300,0)),"-"),FIND(",",IFERROR(INDEX(Sheet5!$C$2:$C$1300,MATCH($A1242,Sheet5!$A$2:$A$1300,0)),"-"),1)-1),IFERROR(INDEX(Sheet5!$C$2:$C$1300,MATCH($A1242,Sheet5!$A$2:$A$1300,0)),"-"))</f>
        <v xml:space="preserve">Income Tax-Terramoll Holding Pty Ltd                        </v>
      </c>
      <c r="D1242" s="204">
        <f>IFERROR(INDEX(Lookup!$BG$9:$BG$3000,MATCH($A1242,Lookup!$A$9:$A$3000,0)),0)</f>
        <v>0</v>
      </c>
      <c r="E1242" s="204">
        <f>IFERROR(INDEX(Lookup!$BF$9:$BF$3000,MATCH($A1242,Lookup!$A$9:$A$3000,0)),0)</f>
        <v>0</v>
      </c>
      <c r="F1242" s="204">
        <f>IFERROR(INDEX(Lookup!$BE$9:$BE$3000,MATCH($A1242,Lookup!$A$9:$A$3000,0)),0)</f>
        <v>0</v>
      </c>
      <c r="G1242" s="205"/>
      <c r="H1242" s="205"/>
      <c r="I1242" s="204">
        <f>IFERROR(INDEX(Lookup!$BJ$9:$BJ$3000,MATCH($A1242,Lookup!$A$9:$A$3000,0)),0)</f>
        <v>0</v>
      </c>
      <c r="J1242" s="204">
        <f>IFERROR(INDEX(Lookup!$BI$9:$BI$3000,MATCH($A1242,Lookup!$A$9:$A$3000,0)),0)</f>
        <v>0</v>
      </c>
      <c r="K1242" s="204">
        <f>IFERROR(INDEX(Lookup!$BH$9:$BH$3000,MATCH($A1242,Lookup!$A$9:$A$3000,0)),0)</f>
        <v>0</v>
      </c>
      <c r="L1242" s="204">
        <f t="shared" ref="L1242:L1252" si="61">K1242-J1242</f>
        <v>0</v>
      </c>
      <c r="O1242" s="182">
        <f t="shared" ref="O1242:O1252" si="62">+IF(A1242&gt;0,1,0)</f>
        <v>1</v>
      </c>
    </row>
    <row r="1243" spans="1:15" hidden="1" x14ac:dyDescent="0.2">
      <c r="A1243" s="182">
        <f>'19'!A3</f>
        <v>0</v>
      </c>
      <c r="C1243" s="182" t="str">
        <f>IFERROR(LEFT(IFERROR(INDEX(Sheet5!$C$2:$C$1300,MATCH($A1243,Sheet5!$A$2:$A$1300,0)),"-"),FIND(",",IFERROR(INDEX(Sheet5!$C$2:$C$1300,MATCH($A1243,Sheet5!$A$2:$A$1300,0)),"-"),1)-1),IFERROR(INDEX(Sheet5!$C$2:$C$1300,MATCH($A1243,Sheet5!$A$2:$A$1300,0)),"-"))</f>
        <v>-</v>
      </c>
      <c r="D1243" s="204">
        <f>IFERROR(INDEX(Lookup!$BG$9:$BG$3000,MATCH($A1243,Lookup!$A$9:$A$3000,0)),0)</f>
        <v>0</v>
      </c>
      <c r="E1243" s="204">
        <f>IFERROR(INDEX(Lookup!$BF$9:$BF$3000,MATCH($A1243,Lookup!$A$9:$A$3000,0)),0)</f>
        <v>0</v>
      </c>
      <c r="F1243" s="204">
        <f>IFERROR(INDEX(Lookup!$BE$9:$BE$3000,MATCH($A1243,Lookup!$A$9:$A$3000,0)),0)</f>
        <v>0</v>
      </c>
      <c r="G1243" s="205"/>
      <c r="H1243" s="205"/>
      <c r="I1243" s="204">
        <f>IFERROR(INDEX(Lookup!$BJ$9:$BJ$3000,MATCH($A1243,Lookup!$A$9:$A$3000,0)),0)</f>
        <v>0</v>
      </c>
      <c r="J1243" s="204">
        <f>IFERROR(INDEX(Lookup!$BI$9:$BI$3000,MATCH($A1243,Lookup!$A$9:$A$3000,0)),0)</f>
        <v>0</v>
      </c>
      <c r="K1243" s="204">
        <f>IFERROR(INDEX(Lookup!$BH$9:$BH$3000,MATCH($A1243,Lookup!$A$9:$A$3000,0)),0)</f>
        <v>0</v>
      </c>
      <c r="L1243" s="204">
        <f t="shared" si="61"/>
        <v>0</v>
      </c>
      <c r="O1243" s="182">
        <f t="shared" si="62"/>
        <v>0</v>
      </c>
    </row>
    <row r="1244" spans="1:15" hidden="1" x14ac:dyDescent="0.2">
      <c r="A1244" s="182">
        <f>'19'!A4</f>
        <v>0</v>
      </c>
      <c r="C1244" s="182" t="str">
        <f>IFERROR(LEFT(IFERROR(INDEX(Sheet5!$C$2:$C$1300,MATCH($A1244,Sheet5!$A$2:$A$1300,0)),"-"),FIND(",",IFERROR(INDEX(Sheet5!$C$2:$C$1300,MATCH($A1244,Sheet5!$A$2:$A$1300,0)),"-"),1)-1),IFERROR(INDEX(Sheet5!$C$2:$C$1300,MATCH($A1244,Sheet5!$A$2:$A$1300,0)),"-"))</f>
        <v>-</v>
      </c>
      <c r="D1244" s="204">
        <f>IFERROR(INDEX(Lookup!$BG$9:$BG$3000,MATCH($A1244,Lookup!$A$9:$A$3000,0)),0)</f>
        <v>0</v>
      </c>
      <c r="E1244" s="204">
        <f>IFERROR(INDEX(Lookup!$BF$9:$BF$3000,MATCH($A1244,Lookup!$A$9:$A$3000,0)),0)</f>
        <v>0</v>
      </c>
      <c r="F1244" s="204">
        <f>IFERROR(INDEX(Lookup!$BE$9:$BE$3000,MATCH($A1244,Lookup!$A$9:$A$3000,0)),0)</f>
        <v>0</v>
      </c>
      <c r="G1244" s="205"/>
      <c r="H1244" s="205"/>
      <c r="I1244" s="204">
        <f>IFERROR(INDEX(Lookup!$BJ$9:$BJ$3000,MATCH($A1244,Lookup!$A$9:$A$3000,0)),0)</f>
        <v>0</v>
      </c>
      <c r="J1244" s="204">
        <f>IFERROR(INDEX(Lookup!$BI$9:$BI$3000,MATCH($A1244,Lookup!$A$9:$A$3000,0)),0)</f>
        <v>0</v>
      </c>
      <c r="K1244" s="204">
        <f>IFERROR(INDEX(Lookup!$BH$9:$BH$3000,MATCH($A1244,Lookup!$A$9:$A$3000,0)),0)</f>
        <v>0</v>
      </c>
      <c r="L1244" s="204">
        <f t="shared" si="61"/>
        <v>0</v>
      </c>
      <c r="O1244" s="182">
        <f t="shared" si="62"/>
        <v>0</v>
      </c>
    </row>
    <row r="1245" spans="1:15" hidden="1" x14ac:dyDescent="0.2">
      <c r="A1245" s="182">
        <f>'19'!A5</f>
        <v>0</v>
      </c>
      <c r="C1245" s="182" t="str">
        <f>IFERROR(LEFT(IFERROR(INDEX(Sheet5!$C$2:$C$1300,MATCH($A1245,Sheet5!$A$2:$A$1300,0)),"-"),FIND(",",IFERROR(INDEX(Sheet5!$C$2:$C$1300,MATCH($A1245,Sheet5!$A$2:$A$1300,0)),"-"),1)-1),IFERROR(INDEX(Sheet5!$C$2:$C$1300,MATCH($A1245,Sheet5!$A$2:$A$1300,0)),"-"))</f>
        <v>-</v>
      </c>
      <c r="D1245" s="204">
        <f>IFERROR(INDEX(Lookup!$BG$9:$BG$3000,MATCH($A1245,Lookup!$A$9:$A$3000,0)),0)</f>
        <v>0</v>
      </c>
      <c r="E1245" s="204">
        <f>IFERROR(INDEX(Lookup!$BF$9:$BF$3000,MATCH($A1245,Lookup!$A$9:$A$3000,0)),0)</f>
        <v>0</v>
      </c>
      <c r="F1245" s="204">
        <f>IFERROR(INDEX(Lookup!$BE$9:$BE$3000,MATCH($A1245,Lookup!$A$9:$A$3000,0)),0)</f>
        <v>0</v>
      </c>
      <c r="G1245" s="205"/>
      <c r="H1245" s="205"/>
      <c r="I1245" s="204">
        <f>IFERROR(INDEX(Lookup!$BJ$9:$BJ$3000,MATCH($A1245,Lookup!$A$9:$A$3000,0)),0)</f>
        <v>0</v>
      </c>
      <c r="J1245" s="204">
        <f>IFERROR(INDEX(Lookup!$BI$9:$BI$3000,MATCH($A1245,Lookup!$A$9:$A$3000,0)),0)</f>
        <v>0</v>
      </c>
      <c r="K1245" s="204">
        <f>IFERROR(INDEX(Lookup!$BH$9:$BH$3000,MATCH($A1245,Lookup!$A$9:$A$3000,0)),0)</f>
        <v>0</v>
      </c>
      <c r="L1245" s="204">
        <f t="shared" si="61"/>
        <v>0</v>
      </c>
      <c r="O1245" s="182">
        <f t="shared" si="62"/>
        <v>0</v>
      </c>
    </row>
    <row r="1246" spans="1:15" hidden="1" x14ac:dyDescent="0.2">
      <c r="A1246" s="182">
        <f>'19'!A6</f>
        <v>0</v>
      </c>
      <c r="C1246" s="182" t="str">
        <f>IFERROR(LEFT(IFERROR(INDEX(Sheet5!$C$2:$C$1300,MATCH($A1246,Sheet5!$A$2:$A$1300,0)),"-"),FIND(",",IFERROR(INDEX(Sheet5!$C$2:$C$1300,MATCH($A1246,Sheet5!$A$2:$A$1300,0)),"-"),1)-1),IFERROR(INDEX(Sheet5!$C$2:$C$1300,MATCH($A1246,Sheet5!$A$2:$A$1300,0)),"-"))</f>
        <v>-</v>
      </c>
      <c r="D1246" s="204">
        <f>IFERROR(INDEX(Lookup!$BG$9:$BG$3000,MATCH($A1246,Lookup!$A$9:$A$3000,0)),0)</f>
        <v>0</v>
      </c>
      <c r="E1246" s="204">
        <f>IFERROR(INDEX(Lookup!$BF$9:$BF$3000,MATCH($A1246,Lookup!$A$9:$A$3000,0)),0)</f>
        <v>0</v>
      </c>
      <c r="F1246" s="204">
        <f>IFERROR(INDEX(Lookup!$BE$9:$BE$3000,MATCH($A1246,Lookup!$A$9:$A$3000,0)),0)</f>
        <v>0</v>
      </c>
      <c r="G1246" s="205"/>
      <c r="H1246" s="205"/>
      <c r="I1246" s="204">
        <f>IFERROR(INDEX(Lookup!$BJ$9:$BJ$3000,MATCH($A1246,Lookup!$A$9:$A$3000,0)),0)</f>
        <v>0</v>
      </c>
      <c r="J1246" s="204">
        <f>IFERROR(INDEX(Lookup!$BI$9:$BI$3000,MATCH($A1246,Lookup!$A$9:$A$3000,0)),0)</f>
        <v>0</v>
      </c>
      <c r="K1246" s="204">
        <f>IFERROR(INDEX(Lookup!$BH$9:$BH$3000,MATCH($A1246,Lookup!$A$9:$A$3000,0)),0)</f>
        <v>0</v>
      </c>
      <c r="L1246" s="204">
        <f t="shared" si="61"/>
        <v>0</v>
      </c>
      <c r="O1246" s="182">
        <f t="shared" si="62"/>
        <v>0</v>
      </c>
    </row>
    <row r="1247" spans="1:15" hidden="1" x14ac:dyDescent="0.2">
      <c r="A1247" s="182">
        <f>'19'!A7</f>
        <v>0</v>
      </c>
      <c r="C1247" s="182" t="str">
        <f>IFERROR(LEFT(IFERROR(INDEX(Sheet5!$C$2:$C$1300,MATCH($A1247,Sheet5!$A$2:$A$1300,0)),"-"),FIND(",",IFERROR(INDEX(Sheet5!$C$2:$C$1300,MATCH($A1247,Sheet5!$A$2:$A$1300,0)),"-"),1)-1),IFERROR(INDEX(Sheet5!$C$2:$C$1300,MATCH($A1247,Sheet5!$A$2:$A$1300,0)),"-"))</f>
        <v>-</v>
      </c>
      <c r="D1247" s="204">
        <f>IFERROR(INDEX(Lookup!$BG$9:$BG$3000,MATCH($A1247,Lookup!$A$9:$A$3000,0)),0)</f>
        <v>0</v>
      </c>
      <c r="E1247" s="204">
        <f>IFERROR(INDEX(Lookup!$BF$9:$BF$3000,MATCH($A1247,Lookup!$A$9:$A$3000,0)),0)</f>
        <v>0</v>
      </c>
      <c r="F1247" s="204">
        <f>IFERROR(INDEX(Lookup!$BE$9:$BE$3000,MATCH($A1247,Lookup!$A$9:$A$3000,0)),0)</f>
        <v>0</v>
      </c>
      <c r="G1247" s="205"/>
      <c r="H1247" s="205"/>
      <c r="I1247" s="204">
        <f>IFERROR(INDEX(Lookup!$BJ$9:$BJ$3000,MATCH($A1247,Lookup!$A$9:$A$3000,0)),0)</f>
        <v>0</v>
      </c>
      <c r="J1247" s="204">
        <f>IFERROR(INDEX(Lookup!$BI$9:$BI$3000,MATCH($A1247,Lookup!$A$9:$A$3000,0)),0)</f>
        <v>0</v>
      </c>
      <c r="K1247" s="204">
        <f>IFERROR(INDEX(Lookup!$BH$9:$BH$3000,MATCH($A1247,Lookup!$A$9:$A$3000,0)),0)</f>
        <v>0</v>
      </c>
      <c r="L1247" s="204">
        <f t="shared" si="61"/>
        <v>0</v>
      </c>
      <c r="O1247" s="182">
        <f t="shared" si="62"/>
        <v>0</v>
      </c>
    </row>
    <row r="1248" spans="1:15" hidden="1" x14ac:dyDescent="0.2">
      <c r="A1248" s="182">
        <f>'19'!A8</f>
        <v>0</v>
      </c>
      <c r="C1248" s="182" t="str">
        <f>IFERROR(LEFT(IFERROR(INDEX(Sheet5!$C$2:$C$1300,MATCH($A1248,Sheet5!$A$2:$A$1300,0)),"-"),FIND(",",IFERROR(INDEX(Sheet5!$C$2:$C$1300,MATCH($A1248,Sheet5!$A$2:$A$1300,0)),"-"),1)-1),IFERROR(INDEX(Sheet5!$C$2:$C$1300,MATCH($A1248,Sheet5!$A$2:$A$1300,0)),"-"))</f>
        <v>-</v>
      </c>
      <c r="D1248" s="204">
        <f>IFERROR(INDEX(Lookup!$BG$9:$BG$3000,MATCH($A1248,Lookup!$A$9:$A$3000,0)),0)</f>
        <v>0</v>
      </c>
      <c r="E1248" s="204">
        <f>IFERROR(INDEX(Lookup!$BF$9:$BF$3000,MATCH($A1248,Lookup!$A$9:$A$3000,0)),0)</f>
        <v>0</v>
      </c>
      <c r="F1248" s="204">
        <f>IFERROR(INDEX(Lookup!$BE$9:$BE$3000,MATCH($A1248,Lookup!$A$9:$A$3000,0)),0)</f>
        <v>0</v>
      </c>
      <c r="G1248" s="205"/>
      <c r="H1248" s="205"/>
      <c r="I1248" s="204">
        <f>IFERROR(INDEX(Lookup!$BJ$9:$BJ$3000,MATCH($A1248,Lookup!$A$9:$A$3000,0)),0)</f>
        <v>0</v>
      </c>
      <c r="J1248" s="204">
        <f>IFERROR(INDEX(Lookup!$BI$9:$BI$3000,MATCH($A1248,Lookup!$A$9:$A$3000,0)),0)</f>
        <v>0</v>
      </c>
      <c r="K1248" s="204">
        <f>IFERROR(INDEX(Lookup!$BH$9:$BH$3000,MATCH($A1248,Lookup!$A$9:$A$3000,0)),0)</f>
        <v>0</v>
      </c>
      <c r="L1248" s="204">
        <f t="shared" si="61"/>
        <v>0</v>
      </c>
      <c r="O1248" s="182">
        <f t="shared" si="62"/>
        <v>0</v>
      </c>
    </row>
    <row r="1249" spans="1:15" hidden="1" x14ac:dyDescent="0.2">
      <c r="A1249" s="182">
        <f>'19'!A9</f>
        <v>0</v>
      </c>
      <c r="C1249" s="182" t="str">
        <f>IFERROR(LEFT(IFERROR(INDEX(Sheet5!$C$2:$C$1300,MATCH($A1249,Sheet5!$A$2:$A$1300,0)),"-"),FIND(",",IFERROR(INDEX(Sheet5!$C$2:$C$1300,MATCH($A1249,Sheet5!$A$2:$A$1300,0)),"-"),1)-1),IFERROR(INDEX(Sheet5!$C$2:$C$1300,MATCH($A1249,Sheet5!$A$2:$A$1300,0)),"-"))</f>
        <v>-</v>
      </c>
      <c r="D1249" s="204">
        <f>IFERROR(INDEX(Lookup!$BG$9:$BG$3000,MATCH($A1249,Lookup!$A$9:$A$3000,0)),0)</f>
        <v>0</v>
      </c>
      <c r="E1249" s="204">
        <f>IFERROR(INDEX(Lookup!$BF$9:$BF$3000,MATCH($A1249,Lookup!$A$9:$A$3000,0)),0)</f>
        <v>0</v>
      </c>
      <c r="F1249" s="204">
        <f>IFERROR(INDEX(Lookup!$BE$9:$BE$3000,MATCH($A1249,Lookup!$A$9:$A$3000,0)),0)</f>
        <v>0</v>
      </c>
      <c r="G1249" s="205"/>
      <c r="H1249" s="205"/>
      <c r="I1249" s="204">
        <f>IFERROR(INDEX(Lookup!$BJ$9:$BJ$3000,MATCH($A1249,Lookup!$A$9:$A$3000,0)),0)</f>
        <v>0</v>
      </c>
      <c r="J1249" s="204">
        <f>IFERROR(INDEX(Lookup!$BI$9:$BI$3000,MATCH($A1249,Lookup!$A$9:$A$3000,0)),0)</f>
        <v>0</v>
      </c>
      <c r="K1249" s="204">
        <f>IFERROR(INDEX(Lookup!$BH$9:$BH$3000,MATCH($A1249,Lookup!$A$9:$A$3000,0)),0)</f>
        <v>0</v>
      </c>
      <c r="L1249" s="204">
        <f t="shared" si="61"/>
        <v>0</v>
      </c>
      <c r="O1249" s="182">
        <f t="shared" si="62"/>
        <v>0</v>
      </c>
    </row>
    <row r="1250" spans="1:15" hidden="1" x14ac:dyDescent="0.2">
      <c r="A1250" s="182">
        <f>'19'!A10</f>
        <v>0</v>
      </c>
      <c r="C1250" s="182" t="str">
        <f>IFERROR(LEFT(IFERROR(INDEX(Sheet5!$C$2:$C$1300,MATCH($A1250,Sheet5!$A$2:$A$1300,0)),"-"),FIND(",",IFERROR(INDEX(Sheet5!$C$2:$C$1300,MATCH($A1250,Sheet5!$A$2:$A$1300,0)),"-"),1)-1),IFERROR(INDEX(Sheet5!$C$2:$C$1300,MATCH($A1250,Sheet5!$A$2:$A$1300,0)),"-"))</f>
        <v>-</v>
      </c>
      <c r="D1250" s="204">
        <f>IFERROR(INDEX(Lookup!$BG$9:$BG$3000,MATCH($A1250,Lookup!$A$9:$A$3000,0)),0)</f>
        <v>0</v>
      </c>
      <c r="E1250" s="204">
        <f>IFERROR(INDEX(Lookup!$BF$9:$BF$3000,MATCH($A1250,Lookup!$A$9:$A$3000,0)),0)</f>
        <v>0</v>
      </c>
      <c r="F1250" s="204">
        <f>IFERROR(INDEX(Lookup!$BE$9:$BE$3000,MATCH($A1250,Lookup!$A$9:$A$3000,0)),0)</f>
        <v>0</v>
      </c>
      <c r="G1250" s="205"/>
      <c r="H1250" s="205"/>
      <c r="I1250" s="204">
        <f>IFERROR(INDEX(Lookup!$BJ$9:$BJ$3000,MATCH($A1250,Lookup!$A$9:$A$3000,0)),0)</f>
        <v>0</v>
      </c>
      <c r="J1250" s="204">
        <f>IFERROR(INDEX(Lookup!$BI$9:$BI$3000,MATCH($A1250,Lookup!$A$9:$A$3000,0)),0)</f>
        <v>0</v>
      </c>
      <c r="K1250" s="204">
        <f>IFERROR(INDEX(Lookup!$BH$9:$BH$3000,MATCH($A1250,Lookup!$A$9:$A$3000,0)),0)</f>
        <v>0</v>
      </c>
      <c r="L1250" s="204">
        <f t="shared" si="61"/>
        <v>0</v>
      </c>
      <c r="O1250" s="182">
        <f t="shared" si="62"/>
        <v>0</v>
      </c>
    </row>
    <row r="1251" spans="1:15" hidden="1" x14ac:dyDescent="0.2">
      <c r="A1251" s="182">
        <f>'19'!A11</f>
        <v>0</v>
      </c>
      <c r="C1251" s="182" t="str">
        <f>IFERROR(LEFT(IFERROR(INDEX(Sheet5!$C$2:$C$1300,MATCH($A1251,Sheet5!$A$2:$A$1300,0)),"-"),FIND(",",IFERROR(INDEX(Sheet5!$C$2:$C$1300,MATCH($A1251,Sheet5!$A$2:$A$1300,0)),"-"),1)-1),IFERROR(INDEX(Sheet5!$C$2:$C$1300,MATCH($A1251,Sheet5!$A$2:$A$1300,0)),"-"))</f>
        <v>-</v>
      </c>
      <c r="D1251" s="204">
        <f>IFERROR(INDEX(Lookup!$BG$9:$BG$3000,MATCH($A1251,Lookup!$A$9:$A$3000,0)),0)</f>
        <v>0</v>
      </c>
      <c r="E1251" s="204">
        <f>IFERROR(INDEX(Lookup!$BF$9:$BF$3000,MATCH($A1251,Lookup!$A$9:$A$3000,0)),0)</f>
        <v>0</v>
      </c>
      <c r="F1251" s="204">
        <f>IFERROR(INDEX(Lookup!$BE$9:$BE$3000,MATCH($A1251,Lookup!$A$9:$A$3000,0)),0)</f>
        <v>0</v>
      </c>
      <c r="G1251" s="205"/>
      <c r="H1251" s="205"/>
      <c r="I1251" s="204">
        <f>IFERROR(INDEX(Lookup!$BJ$9:$BJ$3000,MATCH($A1251,Lookup!$A$9:$A$3000,0)),0)</f>
        <v>0</v>
      </c>
      <c r="J1251" s="204">
        <f>IFERROR(INDEX(Lookup!$BI$9:$BI$3000,MATCH($A1251,Lookup!$A$9:$A$3000,0)),0)</f>
        <v>0</v>
      </c>
      <c r="K1251" s="204">
        <f>IFERROR(INDEX(Lookup!$BH$9:$BH$3000,MATCH($A1251,Lookup!$A$9:$A$3000,0)),0)</f>
        <v>0</v>
      </c>
      <c r="L1251" s="204">
        <f t="shared" si="61"/>
        <v>0</v>
      </c>
      <c r="O1251" s="182">
        <f t="shared" si="62"/>
        <v>0</v>
      </c>
    </row>
    <row r="1252" spans="1:15" hidden="1" x14ac:dyDescent="0.2">
      <c r="A1252" s="182">
        <f>'19'!A12</f>
        <v>0</v>
      </c>
      <c r="C1252" s="182" t="str">
        <f>IFERROR(LEFT(IFERROR(INDEX(Sheet5!$C$2:$C$1300,MATCH($A1252,Sheet5!$A$2:$A$1300,0)),"-"),FIND(",",IFERROR(INDEX(Sheet5!$C$2:$C$1300,MATCH($A1252,Sheet5!$A$2:$A$1300,0)),"-"),1)-1),IFERROR(INDEX(Sheet5!$C$2:$C$1300,MATCH($A1252,Sheet5!$A$2:$A$1300,0)),"-"))</f>
        <v>-</v>
      </c>
      <c r="D1252" s="204">
        <f>IFERROR(INDEX(Lookup!$BG$9:$BG$3000,MATCH($A1252,Lookup!$A$9:$A$3000,0)),0)</f>
        <v>0</v>
      </c>
      <c r="E1252" s="204">
        <f>IFERROR(INDEX(Lookup!$BF$9:$BF$3000,MATCH($A1252,Lookup!$A$9:$A$3000,0)),0)</f>
        <v>0</v>
      </c>
      <c r="F1252" s="204">
        <f>IFERROR(INDEX(Lookup!$BE$9:$BE$3000,MATCH($A1252,Lookup!$A$9:$A$3000,0)),0)</f>
        <v>0</v>
      </c>
      <c r="G1252" s="205"/>
      <c r="H1252" s="205"/>
      <c r="I1252" s="204">
        <f>IFERROR(INDEX(Lookup!$BJ$9:$BJ$3000,MATCH($A1252,Lookup!$A$9:$A$3000,0)),0)</f>
        <v>0</v>
      </c>
      <c r="J1252" s="204">
        <f>IFERROR(INDEX(Lookup!$BI$9:$BI$3000,MATCH($A1252,Lookup!$A$9:$A$3000,0)),0)</f>
        <v>0</v>
      </c>
      <c r="K1252" s="204">
        <f>IFERROR(INDEX(Lookup!$BH$9:$BH$3000,MATCH($A1252,Lookup!$A$9:$A$3000,0)),0)</f>
        <v>0</v>
      </c>
      <c r="L1252" s="204">
        <f t="shared" si="61"/>
        <v>0</v>
      </c>
      <c r="O1252" s="182">
        <f t="shared" si="62"/>
        <v>0</v>
      </c>
    </row>
    <row r="1253" spans="1:15" x14ac:dyDescent="0.2">
      <c r="L1253" s="204"/>
      <c r="O1253" s="182">
        <v>1</v>
      </c>
    </row>
    <row r="1254" spans="1:15" x14ac:dyDescent="0.2">
      <c r="A1254" s="212"/>
      <c r="B1254" s="212"/>
      <c r="C1254" s="212" t="s">
        <v>489</v>
      </c>
      <c r="D1254" s="210">
        <f>SUM(D1242:D1253)</f>
        <v>0</v>
      </c>
      <c r="E1254" s="210">
        <f>SUM(E1242:E1253)</f>
        <v>0</v>
      </c>
      <c r="F1254" s="210">
        <f>SUM(F1242:F1253)</f>
        <v>0</v>
      </c>
      <c r="G1254" s="211"/>
      <c r="H1254" s="211"/>
      <c r="I1254" s="210">
        <f>SUM(I1242:I1253)</f>
        <v>0</v>
      </c>
      <c r="J1254" s="210">
        <f>SUM(J1242:J1253)</f>
        <v>0</v>
      </c>
      <c r="K1254" s="210">
        <f>SUM(K1242:K1253)</f>
        <v>0</v>
      </c>
      <c r="L1254" s="210">
        <f>SUM(L1242:L1253)</f>
        <v>0</v>
      </c>
      <c r="O1254" s="182">
        <v>1</v>
      </c>
    </row>
    <row r="1255" spans="1:15" x14ac:dyDescent="0.2">
      <c r="A1255" s="212"/>
      <c r="B1255" s="212"/>
      <c r="C1255" s="212" t="s">
        <v>490</v>
      </c>
      <c r="D1255" s="210">
        <f>D1240-D1254</f>
        <v>0</v>
      </c>
      <c r="E1255" s="210">
        <f>E1240-E1254</f>
        <v>0</v>
      </c>
      <c r="F1255" s="210">
        <f>F1240-F1254</f>
        <v>0</v>
      </c>
      <c r="G1255" s="210"/>
      <c r="H1255" s="210"/>
      <c r="I1255" s="210">
        <f>I1240-I1254</f>
        <v>16355.53</v>
      </c>
      <c r="J1255" s="210">
        <f>J1240-J1254</f>
        <v>194090.6</v>
      </c>
      <c r="K1255" s="210">
        <f>K1240-K1254</f>
        <v>336967.85</v>
      </c>
      <c r="L1255" s="210">
        <f>L1240-L1254</f>
        <v>142877.25</v>
      </c>
      <c r="O1255" s="182">
        <v>1</v>
      </c>
    </row>
    <row r="1256" spans="1:15" x14ac:dyDescent="0.2">
      <c r="L1256" s="204"/>
      <c r="O1256" s="182">
        <v>1</v>
      </c>
    </row>
    <row r="1257" spans="1:15" x14ac:dyDescent="0.2">
      <c r="A1257" s="212"/>
      <c r="B1257" s="212"/>
      <c r="C1257" s="212" t="s">
        <v>491</v>
      </c>
      <c r="D1257" s="210"/>
      <c r="E1257" s="210"/>
      <c r="F1257" s="210"/>
      <c r="G1257" s="211"/>
      <c r="H1257" s="211"/>
      <c r="I1257" s="210"/>
      <c r="J1257" s="210"/>
      <c r="K1257" s="210"/>
      <c r="L1257" s="210"/>
    </row>
    <row r="1258" spans="1:15" x14ac:dyDescent="0.2">
      <c r="L1258" s="204"/>
    </row>
    <row r="1259" spans="1:15" x14ac:dyDescent="0.2">
      <c r="L1259" s="204"/>
    </row>
    <row r="1260" spans="1:15" x14ac:dyDescent="0.2">
      <c r="L1260" s="204"/>
    </row>
    <row r="1261" spans="1:15" x14ac:dyDescent="0.2">
      <c r="D1261" s="182"/>
      <c r="E1261" s="182"/>
      <c r="F1261" s="182"/>
      <c r="G1261" s="205"/>
      <c r="H1261" s="205"/>
      <c r="I1261" s="182"/>
      <c r="J1261" s="182"/>
      <c r="K1261" s="182"/>
    </row>
    <row r="1262" spans="1:15" x14ac:dyDescent="0.2">
      <c r="D1262" s="182"/>
      <c r="E1262" s="182"/>
      <c r="F1262" s="182"/>
      <c r="G1262" s="205"/>
      <c r="H1262" s="205"/>
      <c r="I1262" s="182"/>
      <c r="J1262" s="182"/>
      <c r="K1262" s="182"/>
    </row>
    <row r="1263" spans="1:15" x14ac:dyDescent="0.2">
      <c r="D1263" s="182"/>
      <c r="E1263" s="182"/>
      <c r="F1263" s="182"/>
      <c r="G1263" s="205"/>
      <c r="H1263" s="205"/>
      <c r="I1263" s="182"/>
      <c r="J1263" s="182"/>
      <c r="K1263" s="182"/>
    </row>
    <row r="1264" spans="1:15" x14ac:dyDescent="0.2">
      <c r="D1264" s="182"/>
      <c r="E1264" s="182"/>
      <c r="F1264" s="182"/>
      <c r="G1264" s="205"/>
      <c r="H1264" s="205"/>
      <c r="I1264" s="182"/>
      <c r="J1264" s="182"/>
      <c r="K1264" s="182"/>
    </row>
    <row r="1265" spans="3:12" x14ac:dyDescent="0.2">
      <c r="D1265" s="182"/>
      <c r="E1265" s="182"/>
      <c r="F1265" s="182"/>
      <c r="G1265" s="205"/>
      <c r="H1265" s="205"/>
      <c r="I1265" s="182"/>
      <c r="J1265" s="182"/>
      <c r="K1265" s="182"/>
    </row>
    <row r="1266" spans="3:12" x14ac:dyDescent="0.2">
      <c r="D1266" s="182"/>
      <c r="E1266" s="182"/>
      <c r="F1266" s="182"/>
      <c r="G1266" s="205"/>
      <c r="H1266" s="205"/>
      <c r="I1266" s="182"/>
      <c r="J1266" s="182"/>
      <c r="K1266" s="182"/>
    </row>
    <row r="1267" spans="3:12" x14ac:dyDescent="0.2">
      <c r="D1267" s="182"/>
      <c r="E1267" s="182"/>
      <c r="F1267" s="182"/>
      <c r="G1267" s="205"/>
      <c r="H1267" s="205"/>
      <c r="I1267" s="182"/>
      <c r="J1267" s="182"/>
      <c r="K1267" s="182"/>
    </row>
    <row r="1268" spans="3:12" x14ac:dyDescent="0.2">
      <c r="D1268" s="182"/>
      <c r="E1268" s="182"/>
      <c r="F1268" s="182"/>
      <c r="G1268" s="205"/>
      <c r="H1268" s="205"/>
      <c r="I1268" s="182"/>
      <c r="J1268" s="182"/>
      <c r="K1268" s="182"/>
    </row>
    <row r="1269" spans="3:12" x14ac:dyDescent="0.2">
      <c r="D1269" s="182"/>
      <c r="E1269" s="182"/>
      <c r="F1269" s="182"/>
      <c r="G1269" s="205"/>
      <c r="H1269" s="205"/>
      <c r="I1269" s="182"/>
      <c r="J1269" s="182"/>
      <c r="K1269" s="182"/>
    </row>
    <row r="1270" spans="3:12" x14ac:dyDescent="0.2">
      <c r="D1270" s="182"/>
      <c r="E1270" s="182"/>
      <c r="F1270" s="182"/>
      <c r="G1270" s="205"/>
      <c r="H1270" s="205"/>
      <c r="I1270" s="182"/>
      <c r="J1270" s="182"/>
      <c r="K1270" s="182"/>
    </row>
    <row r="1271" spans="3:12" x14ac:dyDescent="0.2">
      <c r="D1271" s="182"/>
      <c r="E1271" s="182"/>
      <c r="F1271" s="182"/>
      <c r="G1271" s="205"/>
      <c r="H1271" s="205"/>
      <c r="I1271" s="182"/>
      <c r="J1271" s="182"/>
      <c r="K1271" s="182"/>
    </row>
    <row r="1272" spans="3:12" x14ac:dyDescent="0.2">
      <c r="D1272" s="182"/>
      <c r="E1272" s="182"/>
      <c r="F1272" s="182"/>
      <c r="G1272" s="205"/>
      <c r="H1272" s="205"/>
      <c r="I1272" s="182"/>
      <c r="J1272" s="182"/>
      <c r="K1272" s="182"/>
    </row>
    <row r="1273" spans="3:12" x14ac:dyDescent="0.2">
      <c r="D1273" s="182"/>
      <c r="E1273" s="182"/>
      <c r="F1273" s="182"/>
      <c r="G1273" s="205"/>
      <c r="H1273" s="205"/>
      <c r="I1273" s="182"/>
      <c r="J1273" s="182"/>
      <c r="K1273" s="182"/>
    </row>
    <row r="1274" spans="3:12" x14ac:dyDescent="0.2">
      <c r="D1274" s="182"/>
      <c r="E1274" s="182"/>
      <c r="F1274" s="182"/>
      <c r="G1274" s="205"/>
      <c r="H1274" s="205"/>
      <c r="I1274" s="182"/>
      <c r="J1274" s="182"/>
      <c r="K1274" s="182"/>
    </row>
    <row r="1275" spans="3:12" x14ac:dyDescent="0.2">
      <c r="D1275" s="182"/>
      <c r="E1275" s="182"/>
      <c r="F1275" s="182"/>
      <c r="G1275" s="205"/>
      <c r="H1275" s="205"/>
      <c r="I1275" s="182"/>
      <c r="J1275" s="182"/>
      <c r="K1275" s="182"/>
    </row>
    <row r="1276" spans="3:12" x14ac:dyDescent="0.2">
      <c r="L1276" s="204"/>
    </row>
    <row r="1277" spans="3:12" x14ac:dyDescent="0.2">
      <c r="C1277" s="206"/>
      <c r="D1277" s="207"/>
      <c r="E1277" s="207"/>
      <c r="F1277" s="207"/>
      <c r="G1277" s="209"/>
      <c r="H1277" s="209"/>
      <c r="I1277" s="207"/>
      <c r="J1277" s="207"/>
      <c r="K1277" s="207"/>
      <c r="L1277" s="207"/>
    </row>
    <row r="1278" spans="3:12" x14ac:dyDescent="0.2">
      <c r="L1278" s="204"/>
    </row>
    <row r="1279" spans="3:12" x14ac:dyDescent="0.2">
      <c r="G1279" s="205"/>
      <c r="H1279" s="205"/>
      <c r="L1279" s="204"/>
    </row>
    <row r="1280" spans="3:12" x14ac:dyDescent="0.2">
      <c r="G1280" s="205"/>
      <c r="H1280" s="205"/>
      <c r="L1280" s="204"/>
    </row>
    <row r="1281" spans="4:12" x14ac:dyDescent="0.2">
      <c r="G1281" s="205"/>
      <c r="H1281" s="205"/>
      <c r="L1281" s="204"/>
    </row>
    <row r="1282" spans="4:12" x14ac:dyDescent="0.2">
      <c r="G1282" s="205"/>
      <c r="H1282" s="205"/>
      <c r="L1282" s="204"/>
    </row>
    <row r="1283" spans="4:12" x14ac:dyDescent="0.2">
      <c r="G1283" s="205"/>
      <c r="H1283" s="205"/>
      <c r="L1283" s="204"/>
    </row>
    <row r="1284" spans="4:12" x14ac:dyDescent="0.2">
      <c r="G1284" s="205"/>
      <c r="H1284" s="205"/>
      <c r="L1284" s="204"/>
    </row>
    <row r="1285" spans="4:12" x14ac:dyDescent="0.2">
      <c r="G1285" s="205"/>
      <c r="H1285" s="205"/>
      <c r="L1285" s="204"/>
    </row>
    <row r="1286" spans="4:12" x14ac:dyDescent="0.2">
      <c r="G1286" s="205"/>
      <c r="H1286" s="205"/>
      <c r="L1286" s="204"/>
    </row>
    <row r="1287" spans="4:12" x14ac:dyDescent="0.2">
      <c r="G1287" s="205"/>
      <c r="H1287" s="205"/>
      <c r="L1287" s="204"/>
    </row>
    <row r="1288" spans="4:12" x14ac:dyDescent="0.2">
      <c r="G1288" s="205"/>
      <c r="H1288" s="205"/>
      <c r="L1288" s="204"/>
    </row>
    <row r="1289" spans="4:12" x14ac:dyDescent="0.2">
      <c r="G1289" s="205"/>
      <c r="H1289" s="205"/>
      <c r="L1289" s="204"/>
    </row>
    <row r="1290" spans="4:12" x14ac:dyDescent="0.2">
      <c r="L1290" s="204"/>
    </row>
    <row r="1291" spans="4:12" x14ac:dyDescent="0.2">
      <c r="G1291" s="205"/>
      <c r="H1291" s="205"/>
      <c r="L1291" s="204"/>
    </row>
    <row r="1292" spans="4:12" x14ac:dyDescent="0.2">
      <c r="D1292" s="182"/>
      <c r="E1292" s="182"/>
      <c r="F1292" s="182"/>
      <c r="G1292" s="205"/>
      <c r="H1292" s="205"/>
      <c r="I1292" s="182"/>
      <c r="J1292" s="182"/>
      <c r="K1292" s="182"/>
    </row>
    <row r="1293" spans="4:12" x14ac:dyDescent="0.2">
      <c r="D1293" s="182"/>
      <c r="E1293" s="182"/>
      <c r="F1293" s="182"/>
      <c r="G1293" s="205"/>
      <c r="H1293" s="205"/>
      <c r="I1293" s="182"/>
      <c r="J1293" s="182"/>
      <c r="K1293" s="182"/>
    </row>
    <row r="1294" spans="4:12" x14ac:dyDescent="0.2">
      <c r="D1294" s="182"/>
      <c r="E1294" s="182"/>
      <c r="F1294" s="182"/>
      <c r="G1294" s="205"/>
      <c r="H1294" s="205"/>
      <c r="I1294" s="182"/>
      <c r="J1294" s="182"/>
      <c r="K1294" s="182"/>
    </row>
    <row r="1295" spans="4:12" x14ac:dyDescent="0.2">
      <c r="D1295" s="182"/>
      <c r="E1295" s="182"/>
      <c r="F1295" s="182"/>
      <c r="G1295" s="205"/>
      <c r="H1295" s="205"/>
      <c r="I1295" s="182"/>
      <c r="J1295" s="182"/>
      <c r="K1295" s="182"/>
    </row>
    <row r="1296" spans="4:12" x14ac:dyDescent="0.2">
      <c r="D1296" s="182"/>
      <c r="E1296" s="182"/>
      <c r="F1296" s="182"/>
      <c r="G1296" s="205"/>
      <c r="H1296" s="205"/>
      <c r="I1296" s="182"/>
      <c r="J1296" s="182"/>
      <c r="K1296" s="182"/>
    </row>
    <row r="1297" spans="7:8" s="182" customFormat="1" x14ac:dyDescent="0.2">
      <c r="G1297" s="205"/>
      <c r="H1297" s="205"/>
    </row>
    <row r="1298" spans="7:8" s="182" customFormat="1" x14ac:dyDescent="0.2">
      <c r="G1298" s="205"/>
      <c r="H1298" s="205"/>
    </row>
    <row r="1299" spans="7:8" s="182" customFormat="1" x14ac:dyDescent="0.2">
      <c r="G1299" s="205"/>
      <c r="H1299" s="205"/>
    </row>
    <row r="1300" spans="7:8" s="182" customFormat="1" x14ac:dyDescent="0.2">
      <c r="G1300" s="205"/>
      <c r="H1300" s="205"/>
    </row>
    <row r="1301" spans="7:8" s="182" customFormat="1" x14ac:dyDescent="0.2">
      <c r="G1301" s="205"/>
      <c r="H1301" s="205"/>
    </row>
    <row r="1302" spans="7:8" s="182" customFormat="1" x14ac:dyDescent="0.2">
      <c r="G1302" s="205"/>
      <c r="H1302" s="205"/>
    </row>
    <row r="1303" spans="7:8" s="182" customFormat="1" x14ac:dyDescent="0.2">
      <c r="G1303" s="205"/>
      <c r="H1303" s="205"/>
    </row>
    <row r="1304" spans="7:8" s="182" customFormat="1" x14ac:dyDescent="0.2">
      <c r="G1304" s="205"/>
      <c r="H1304" s="205"/>
    </row>
    <row r="1305" spans="7:8" s="182" customFormat="1" x14ac:dyDescent="0.2">
      <c r="G1305" s="205"/>
      <c r="H1305" s="205"/>
    </row>
    <row r="1306" spans="7:8" s="182" customFormat="1" x14ac:dyDescent="0.2">
      <c r="G1306" s="205"/>
      <c r="H1306" s="205"/>
    </row>
    <row r="1307" spans="7:8" s="182" customFormat="1" x14ac:dyDescent="0.2">
      <c r="G1307" s="205"/>
      <c r="H1307" s="205"/>
    </row>
    <row r="1308" spans="7:8" s="182" customFormat="1" x14ac:dyDescent="0.2">
      <c r="G1308" s="205"/>
      <c r="H1308" s="205"/>
    </row>
    <row r="1309" spans="7:8" s="182" customFormat="1" x14ac:dyDescent="0.2">
      <c r="G1309" s="205"/>
      <c r="H1309" s="205"/>
    </row>
    <row r="1310" spans="7:8" s="182" customFormat="1" x14ac:dyDescent="0.2">
      <c r="G1310" s="205"/>
      <c r="H1310" s="205"/>
    </row>
    <row r="1311" spans="7:8" s="182" customFormat="1" x14ac:dyDescent="0.2">
      <c r="G1311" s="205"/>
      <c r="H1311" s="205"/>
    </row>
    <row r="1312" spans="7:8" s="182" customFormat="1" x14ac:dyDescent="0.2">
      <c r="G1312" s="205"/>
      <c r="H1312" s="205"/>
    </row>
    <row r="1313" spans="7:8" s="182" customFormat="1" x14ac:dyDescent="0.2">
      <c r="G1313" s="205"/>
      <c r="H1313" s="205"/>
    </row>
    <row r="1314" spans="7:8" s="182" customFormat="1" x14ac:dyDescent="0.2">
      <c r="G1314" s="205"/>
      <c r="H1314" s="205"/>
    </row>
    <row r="1315" spans="7:8" s="182" customFormat="1" x14ac:dyDescent="0.2">
      <c r="G1315" s="205"/>
      <c r="H1315" s="205"/>
    </row>
    <row r="1316" spans="7:8" s="182" customFormat="1" x14ac:dyDescent="0.2">
      <c r="G1316" s="205"/>
      <c r="H1316" s="205"/>
    </row>
    <row r="1317" spans="7:8" s="182" customFormat="1" x14ac:dyDescent="0.2">
      <c r="G1317" s="205"/>
      <c r="H1317" s="205"/>
    </row>
    <row r="1318" spans="7:8" s="182" customFormat="1" x14ac:dyDescent="0.2">
      <c r="G1318" s="205"/>
      <c r="H1318" s="205"/>
    </row>
    <row r="1319" spans="7:8" s="182" customFormat="1" x14ac:dyDescent="0.2">
      <c r="G1319" s="205"/>
      <c r="H1319" s="205"/>
    </row>
    <row r="1320" spans="7:8" s="182" customFormat="1" x14ac:dyDescent="0.2">
      <c r="G1320" s="205"/>
      <c r="H1320" s="205"/>
    </row>
    <row r="1321" spans="7:8" s="182" customFormat="1" x14ac:dyDescent="0.2">
      <c r="G1321" s="205"/>
      <c r="H1321" s="205"/>
    </row>
    <row r="1322" spans="7:8" s="182" customFormat="1" x14ac:dyDescent="0.2">
      <c r="G1322" s="205"/>
      <c r="H1322" s="205"/>
    </row>
    <row r="1323" spans="7:8" s="182" customFormat="1" x14ac:dyDescent="0.2">
      <c r="G1323" s="205"/>
      <c r="H1323" s="205"/>
    </row>
    <row r="1324" spans="7:8" s="182" customFormat="1" x14ac:dyDescent="0.2">
      <c r="G1324" s="205"/>
      <c r="H1324" s="205"/>
    </row>
    <row r="1325" spans="7:8" s="182" customFormat="1" x14ac:dyDescent="0.2">
      <c r="G1325" s="205"/>
      <c r="H1325" s="205"/>
    </row>
    <row r="1326" spans="7:8" s="182" customFormat="1" x14ac:dyDescent="0.2">
      <c r="G1326" s="205"/>
      <c r="H1326" s="205"/>
    </row>
    <row r="1327" spans="7:8" s="182" customFormat="1" x14ac:dyDescent="0.2">
      <c r="G1327" s="205"/>
      <c r="H1327" s="205"/>
    </row>
    <row r="1328" spans="7:8" s="182" customFormat="1" x14ac:dyDescent="0.2">
      <c r="G1328" s="205"/>
      <c r="H1328" s="205"/>
    </row>
    <row r="1329" spans="7:8" s="182" customFormat="1" x14ac:dyDescent="0.2">
      <c r="G1329" s="205"/>
      <c r="H1329" s="205"/>
    </row>
    <row r="1330" spans="7:8" s="182" customFormat="1" x14ac:dyDescent="0.2">
      <c r="G1330" s="205"/>
      <c r="H1330" s="205"/>
    </row>
    <row r="1331" spans="7:8" s="182" customFormat="1" x14ac:dyDescent="0.2">
      <c r="G1331" s="205"/>
      <c r="H1331" s="205"/>
    </row>
    <row r="1332" spans="7:8" s="182" customFormat="1" x14ac:dyDescent="0.2">
      <c r="G1332" s="205"/>
      <c r="H1332" s="205"/>
    </row>
    <row r="1333" spans="7:8" s="182" customFormat="1" x14ac:dyDescent="0.2">
      <c r="G1333" s="205"/>
      <c r="H1333" s="205"/>
    </row>
    <row r="1334" spans="7:8" s="182" customFormat="1" x14ac:dyDescent="0.2">
      <c r="G1334" s="205"/>
      <c r="H1334" s="205"/>
    </row>
    <row r="1335" spans="7:8" s="182" customFormat="1" x14ac:dyDescent="0.2">
      <c r="G1335" s="205"/>
      <c r="H1335" s="205"/>
    </row>
    <row r="1336" spans="7:8" s="182" customFormat="1" x14ac:dyDescent="0.2">
      <c r="G1336" s="205"/>
      <c r="H1336" s="205"/>
    </row>
    <row r="1337" spans="7:8" s="182" customFormat="1" x14ac:dyDescent="0.2">
      <c r="G1337" s="205"/>
      <c r="H1337" s="205"/>
    </row>
    <row r="1338" spans="7:8" s="182" customFormat="1" x14ac:dyDescent="0.2">
      <c r="G1338" s="205"/>
      <c r="H1338" s="205"/>
    </row>
    <row r="1339" spans="7:8" s="182" customFormat="1" x14ac:dyDescent="0.2">
      <c r="G1339" s="205"/>
      <c r="H1339" s="205"/>
    </row>
    <row r="1340" spans="7:8" s="182" customFormat="1" x14ac:dyDescent="0.2">
      <c r="G1340" s="205"/>
      <c r="H1340" s="205"/>
    </row>
    <row r="1341" spans="7:8" s="182" customFormat="1" x14ac:dyDescent="0.2">
      <c r="G1341" s="205"/>
      <c r="H1341" s="205"/>
    </row>
    <row r="1342" spans="7:8" s="182" customFormat="1" x14ac:dyDescent="0.2">
      <c r="G1342" s="205"/>
      <c r="H1342" s="205"/>
    </row>
    <row r="1343" spans="7:8" s="182" customFormat="1" x14ac:dyDescent="0.2">
      <c r="G1343" s="205"/>
      <c r="H1343" s="205"/>
    </row>
    <row r="1344" spans="7:8" s="182" customFormat="1" x14ac:dyDescent="0.2">
      <c r="G1344" s="205"/>
      <c r="H1344" s="205"/>
    </row>
    <row r="1345" spans="7:8" s="182" customFormat="1" x14ac:dyDescent="0.2">
      <c r="G1345" s="205"/>
      <c r="H1345" s="205"/>
    </row>
    <row r="1346" spans="7:8" s="182" customFormat="1" x14ac:dyDescent="0.2">
      <c r="G1346" s="205"/>
      <c r="H1346" s="205"/>
    </row>
    <row r="1347" spans="7:8" s="182" customFormat="1" x14ac:dyDescent="0.2">
      <c r="G1347" s="205"/>
      <c r="H1347" s="205"/>
    </row>
    <row r="1348" spans="7:8" s="182" customFormat="1" x14ac:dyDescent="0.2">
      <c r="G1348" s="205"/>
      <c r="H1348" s="205"/>
    </row>
    <row r="1349" spans="7:8" s="182" customFormat="1" x14ac:dyDescent="0.2">
      <c r="G1349" s="205"/>
      <c r="H1349" s="205"/>
    </row>
    <row r="1350" spans="7:8" s="182" customFormat="1" x14ac:dyDescent="0.2">
      <c r="G1350" s="205"/>
      <c r="H1350" s="205"/>
    </row>
    <row r="1351" spans="7:8" s="182" customFormat="1" x14ac:dyDescent="0.2">
      <c r="G1351" s="205"/>
      <c r="H1351" s="205"/>
    </row>
    <row r="1352" spans="7:8" s="182" customFormat="1" x14ac:dyDescent="0.2">
      <c r="G1352" s="205"/>
      <c r="H1352" s="205"/>
    </row>
    <row r="1353" spans="7:8" s="182" customFormat="1" x14ac:dyDescent="0.2">
      <c r="G1353" s="205"/>
      <c r="H1353" s="205"/>
    </row>
    <row r="1354" spans="7:8" s="182" customFormat="1" x14ac:dyDescent="0.2">
      <c r="G1354" s="205"/>
      <c r="H1354" s="205"/>
    </row>
    <row r="1355" spans="7:8" s="182" customFormat="1" x14ac:dyDescent="0.2">
      <c r="G1355" s="205"/>
      <c r="H1355" s="205"/>
    </row>
    <row r="1356" spans="7:8" s="182" customFormat="1" x14ac:dyDescent="0.2">
      <c r="G1356" s="205"/>
      <c r="H1356" s="205"/>
    </row>
    <row r="1357" spans="7:8" s="182" customFormat="1" x14ac:dyDescent="0.2">
      <c r="G1357" s="205"/>
      <c r="H1357" s="205"/>
    </row>
    <row r="1358" spans="7:8" s="182" customFormat="1" x14ac:dyDescent="0.2">
      <c r="G1358" s="205"/>
      <c r="H1358" s="205"/>
    </row>
    <row r="1359" spans="7:8" s="182" customFormat="1" x14ac:dyDescent="0.2">
      <c r="G1359" s="205"/>
      <c r="H1359" s="205"/>
    </row>
    <row r="1360" spans="7:8" s="182" customFormat="1" x14ac:dyDescent="0.2">
      <c r="G1360" s="205"/>
      <c r="H1360" s="205"/>
    </row>
    <row r="1361" spans="7:8" s="182" customFormat="1" x14ac:dyDescent="0.2">
      <c r="G1361" s="205"/>
      <c r="H1361" s="205"/>
    </row>
    <row r="1362" spans="7:8" s="182" customFormat="1" x14ac:dyDescent="0.2">
      <c r="G1362" s="205"/>
      <c r="H1362" s="205"/>
    </row>
    <row r="1363" spans="7:8" s="182" customFormat="1" x14ac:dyDescent="0.2">
      <c r="G1363" s="205"/>
      <c r="H1363" s="205"/>
    </row>
    <row r="1364" spans="7:8" s="182" customFormat="1" x14ac:dyDescent="0.2">
      <c r="G1364" s="205"/>
      <c r="H1364" s="205"/>
    </row>
    <row r="1365" spans="7:8" s="182" customFormat="1" x14ac:dyDescent="0.2">
      <c r="G1365" s="205"/>
      <c r="H1365" s="205"/>
    </row>
    <row r="1366" spans="7:8" s="182" customFormat="1" x14ac:dyDescent="0.2">
      <c r="G1366" s="205"/>
      <c r="H1366" s="205"/>
    </row>
    <row r="1367" spans="7:8" s="182" customFormat="1" x14ac:dyDescent="0.2">
      <c r="G1367" s="205"/>
      <c r="H1367" s="205"/>
    </row>
    <row r="1368" spans="7:8" s="182" customFormat="1" x14ac:dyDescent="0.2">
      <c r="G1368" s="205"/>
      <c r="H1368" s="205"/>
    </row>
    <row r="1369" spans="7:8" s="182" customFormat="1" x14ac:dyDescent="0.2">
      <c r="G1369" s="205"/>
      <c r="H1369" s="205"/>
    </row>
    <row r="1370" spans="7:8" s="182" customFormat="1" x14ac:dyDescent="0.2">
      <c r="G1370" s="205"/>
      <c r="H1370" s="205"/>
    </row>
    <row r="1371" spans="7:8" s="182" customFormat="1" x14ac:dyDescent="0.2">
      <c r="G1371" s="205"/>
      <c r="H1371" s="205"/>
    </row>
    <row r="1372" spans="7:8" s="182" customFormat="1" x14ac:dyDescent="0.2">
      <c r="G1372" s="205"/>
      <c r="H1372" s="205"/>
    </row>
    <row r="1373" spans="7:8" s="182" customFormat="1" x14ac:dyDescent="0.2">
      <c r="G1373" s="205"/>
      <c r="H1373" s="205"/>
    </row>
    <row r="1374" spans="7:8" s="182" customFormat="1" x14ac:dyDescent="0.2">
      <c r="G1374" s="205"/>
      <c r="H1374" s="205"/>
    </row>
    <row r="1375" spans="7:8" s="182" customFormat="1" x14ac:dyDescent="0.2">
      <c r="G1375" s="205"/>
      <c r="H1375" s="205"/>
    </row>
    <row r="1376" spans="7:8" s="182" customFormat="1" x14ac:dyDescent="0.2">
      <c r="G1376" s="205"/>
      <c r="H1376" s="205"/>
    </row>
    <row r="1377" spans="4:12" x14ac:dyDescent="0.2">
      <c r="D1377" s="182"/>
      <c r="E1377" s="182"/>
      <c r="F1377" s="182"/>
      <c r="G1377" s="205"/>
      <c r="H1377" s="205"/>
      <c r="I1377" s="182"/>
      <c r="J1377" s="182"/>
      <c r="K1377" s="182"/>
    </row>
    <row r="1378" spans="4:12" x14ac:dyDescent="0.2">
      <c r="D1378" s="182"/>
      <c r="E1378" s="182"/>
      <c r="F1378" s="182"/>
      <c r="G1378" s="205"/>
      <c r="H1378" s="205"/>
      <c r="I1378" s="182"/>
      <c r="J1378" s="182"/>
      <c r="K1378" s="182"/>
    </row>
    <row r="1379" spans="4:12" x14ac:dyDescent="0.2">
      <c r="D1379" s="182"/>
      <c r="E1379" s="182"/>
      <c r="F1379" s="182"/>
      <c r="G1379" s="205"/>
      <c r="H1379" s="205"/>
      <c r="I1379" s="182"/>
      <c r="J1379" s="182"/>
      <c r="K1379" s="182"/>
    </row>
    <row r="1380" spans="4:12" x14ac:dyDescent="0.2">
      <c r="D1380" s="182"/>
      <c r="E1380" s="182"/>
      <c r="F1380" s="182"/>
      <c r="G1380" s="205"/>
      <c r="H1380" s="205"/>
      <c r="I1380" s="182"/>
      <c r="J1380" s="182"/>
      <c r="K1380" s="182"/>
    </row>
    <row r="1381" spans="4:12" x14ac:dyDescent="0.2">
      <c r="D1381" s="182"/>
      <c r="E1381" s="182"/>
      <c r="F1381" s="182"/>
      <c r="G1381" s="205"/>
      <c r="H1381" s="205"/>
      <c r="I1381" s="182"/>
      <c r="J1381" s="182"/>
      <c r="K1381" s="182"/>
    </row>
    <row r="1382" spans="4:12" x14ac:dyDescent="0.2">
      <c r="D1382" s="182"/>
      <c r="E1382" s="182"/>
      <c r="F1382" s="182"/>
      <c r="G1382" s="205"/>
      <c r="H1382" s="205"/>
      <c r="I1382" s="182"/>
      <c r="J1382" s="182"/>
      <c r="K1382" s="182"/>
    </row>
    <row r="1383" spans="4:12" x14ac:dyDescent="0.2">
      <c r="D1383" s="182"/>
      <c r="E1383" s="182"/>
      <c r="F1383" s="182"/>
      <c r="G1383" s="205"/>
      <c r="H1383" s="205"/>
      <c r="I1383" s="182"/>
      <c r="J1383" s="182"/>
      <c r="K1383" s="182"/>
    </row>
    <row r="1384" spans="4:12" x14ac:dyDescent="0.2">
      <c r="D1384" s="182"/>
      <c r="E1384" s="182"/>
      <c r="F1384" s="182"/>
      <c r="G1384" s="205"/>
      <c r="H1384" s="205"/>
      <c r="I1384" s="182"/>
      <c r="J1384" s="182"/>
      <c r="K1384" s="182"/>
    </row>
    <row r="1385" spans="4:12" x14ac:dyDescent="0.2">
      <c r="D1385" s="182"/>
      <c r="E1385" s="182"/>
      <c r="F1385" s="182"/>
      <c r="G1385" s="205"/>
      <c r="H1385" s="205"/>
      <c r="I1385" s="182"/>
      <c r="J1385" s="182"/>
      <c r="K1385" s="182"/>
    </row>
    <row r="1386" spans="4:12" x14ac:dyDescent="0.2">
      <c r="D1386" s="182"/>
      <c r="E1386" s="182"/>
      <c r="F1386" s="182"/>
      <c r="G1386" s="205"/>
      <c r="H1386" s="205"/>
      <c r="I1386" s="182"/>
      <c r="J1386" s="182"/>
      <c r="K1386" s="182"/>
    </row>
    <row r="1387" spans="4:12" x14ac:dyDescent="0.2">
      <c r="D1387" s="182"/>
      <c r="E1387" s="182"/>
      <c r="F1387" s="182"/>
      <c r="G1387" s="205"/>
      <c r="H1387" s="205"/>
      <c r="I1387" s="182"/>
      <c r="J1387" s="182"/>
      <c r="K1387" s="182"/>
    </row>
    <row r="1388" spans="4:12" x14ac:dyDescent="0.2">
      <c r="G1388" s="205"/>
      <c r="H1388" s="205"/>
      <c r="L1388" s="204"/>
    </row>
    <row r="1389" spans="4:12" x14ac:dyDescent="0.2">
      <c r="G1389" s="205"/>
      <c r="H1389" s="205"/>
      <c r="L1389" s="204"/>
    </row>
    <row r="1390" spans="4:12" x14ac:dyDescent="0.2">
      <c r="G1390" s="205"/>
      <c r="H1390" s="205"/>
      <c r="L1390" s="204"/>
    </row>
    <row r="1391" spans="4:12" x14ac:dyDescent="0.2">
      <c r="G1391" s="205"/>
      <c r="H1391" s="205"/>
      <c r="L1391" s="204"/>
    </row>
    <row r="1392" spans="4:12" x14ac:dyDescent="0.2">
      <c r="G1392" s="205"/>
      <c r="H1392" s="205"/>
      <c r="L1392" s="204"/>
    </row>
    <row r="1393" spans="3:14" x14ac:dyDescent="0.2">
      <c r="G1393" s="205"/>
      <c r="H1393" s="205"/>
      <c r="L1393" s="204"/>
    </row>
    <row r="1394" spans="3:14" x14ac:dyDescent="0.2">
      <c r="L1394" s="204"/>
    </row>
    <row r="1395" spans="3:14" x14ac:dyDescent="0.2">
      <c r="C1395" s="206"/>
      <c r="D1395" s="207"/>
      <c r="E1395" s="207"/>
      <c r="F1395" s="207"/>
      <c r="G1395" s="206"/>
      <c r="H1395" s="206"/>
      <c r="I1395" s="207"/>
      <c r="J1395" s="207"/>
      <c r="K1395" s="207"/>
      <c r="L1395" s="207"/>
      <c r="M1395" s="205"/>
      <c r="N1395" s="205"/>
    </row>
    <row r="1396" spans="3:14" x14ac:dyDescent="0.2">
      <c r="L1396" s="204"/>
    </row>
    <row r="1397" spans="3:14" x14ac:dyDescent="0.2">
      <c r="G1397" s="205"/>
      <c r="H1397" s="205"/>
      <c r="L1397" s="204"/>
    </row>
    <row r="1398" spans="3:14" x14ac:dyDescent="0.2">
      <c r="G1398" s="205"/>
      <c r="H1398" s="205"/>
      <c r="L1398" s="204"/>
    </row>
    <row r="1399" spans="3:14" x14ac:dyDescent="0.2">
      <c r="G1399" s="205"/>
      <c r="H1399" s="205"/>
      <c r="L1399" s="204"/>
    </row>
    <row r="1400" spans="3:14" x14ac:dyDescent="0.2">
      <c r="G1400" s="205"/>
      <c r="H1400" s="205"/>
      <c r="L1400" s="204"/>
    </row>
    <row r="1401" spans="3:14" x14ac:dyDescent="0.2">
      <c r="G1401" s="205"/>
      <c r="H1401" s="205"/>
      <c r="L1401" s="204"/>
    </row>
    <row r="1402" spans="3:14" x14ac:dyDescent="0.2">
      <c r="G1402" s="205"/>
      <c r="H1402" s="205"/>
      <c r="L1402" s="204"/>
    </row>
    <row r="1403" spans="3:14" x14ac:dyDescent="0.2">
      <c r="G1403" s="205"/>
      <c r="H1403" s="205"/>
      <c r="L1403" s="204"/>
    </row>
    <row r="1404" spans="3:14" x14ac:dyDescent="0.2">
      <c r="G1404" s="205"/>
      <c r="H1404" s="205"/>
      <c r="L1404" s="204"/>
    </row>
    <row r="1405" spans="3:14" x14ac:dyDescent="0.2">
      <c r="G1405" s="205"/>
      <c r="H1405" s="205"/>
      <c r="L1405" s="204"/>
    </row>
    <row r="1406" spans="3:14" x14ac:dyDescent="0.2">
      <c r="G1406" s="205"/>
      <c r="H1406" s="205"/>
      <c r="L1406" s="204"/>
    </row>
    <row r="1407" spans="3:14" x14ac:dyDescent="0.2">
      <c r="G1407" s="205"/>
      <c r="H1407" s="205"/>
      <c r="L1407" s="204"/>
    </row>
    <row r="1408" spans="3:14" x14ac:dyDescent="0.2">
      <c r="G1408" s="205"/>
      <c r="H1408" s="205"/>
      <c r="L1408" s="204"/>
    </row>
    <row r="1409" spans="3:12" x14ac:dyDescent="0.2">
      <c r="L1409" s="204"/>
    </row>
    <row r="1410" spans="3:12" x14ac:dyDescent="0.2">
      <c r="C1410" s="206"/>
      <c r="D1410" s="207"/>
      <c r="E1410" s="207"/>
      <c r="F1410" s="207"/>
      <c r="G1410" s="206"/>
      <c r="H1410" s="206"/>
      <c r="I1410" s="207"/>
      <c r="J1410" s="207"/>
      <c r="K1410" s="207"/>
      <c r="L1410" s="207"/>
    </row>
    <row r="1411" spans="3:12" x14ac:dyDescent="0.2">
      <c r="L1411" s="204"/>
    </row>
    <row r="1412" spans="3:12" x14ac:dyDescent="0.2">
      <c r="G1412" s="205"/>
      <c r="H1412" s="205"/>
      <c r="L1412" s="204"/>
    </row>
    <row r="1413" spans="3:12" x14ac:dyDescent="0.2">
      <c r="G1413" s="205"/>
      <c r="H1413" s="205"/>
      <c r="L1413" s="204"/>
    </row>
    <row r="1414" spans="3:12" x14ac:dyDescent="0.2">
      <c r="G1414" s="205"/>
      <c r="H1414" s="205"/>
      <c r="L1414" s="204"/>
    </row>
    <row r="1415" spans="3:12" x14ac:dyDescent="0.2">
      <c r="G1415" s="205"/>
      <c r="H1415" s="205"/>
      <c r="L1415" s="204"/>
    </row>
    <row r="1416" spans="3:12" x14ac:dyDescent="0.2">
      <c r="G1416" s="205"/>
      <c r="H1416" s="205"/>
      <c r="L1416" s="204"/>
    </row>
    <row r="1417" spans="3:12" x14ac:dyDescent="0.2">
      <c r="G1417" s="205"/>
      <c r="H1417" s="205"/>
      <c r="L1417" s="204"/>
    </row>
    <row r="1418" spans="3:12" x14ac:dyDescent="0.2">
      <c r="G1418" s="205"/>
      <c r="H1418" s="205"/>
      <c r="L1418" s="204"/>
    </row>
    <row r="1419" spans="3:12" x14ac:dyDescent="0.2">
      <c r="G1419" s="205"/>
      <c r="H1419" s="205"/>
      <c r="L1419" s="204"/>
    </row>
    <row r="1420" spans="3:12" x14ac:dyDescent="0.2">
      <c r="D1420" s="182"/>
      <c r="E1420" s="182"/>
      <c r="F1420" s="182"/>
      <c r="G1420" s="205"/>
      <c r="H1420" s="205"/>
      <c r="I1420" s="182"/>
      <c r="J1420" s="182"/>
      <c r="K1420" s="182"/>
    </row>
    <row r="1421" spans="3:12" x14ac:dyDescent="0.2">
      <c r="D1421" s="182"/>
      <c r="E1421" s="182"/>
      <c r="F1421" s="182"/>
      <c r="G1421" s="205"/>
      <c r="H1421" s="205"/>
      <c r="I1421" s="182"/>
      <c r="J1421" s="182"/>
      <c r="K1421" s="182"/>
    </row>
    <row r="1422" spans="3:12" x14ac:dyDescent="0.2">
      <c r="D1422" s="182"/>
      <c r="E1422" s="182"/>
      <c r="F1422" s="182"/>
      <c r="G1422" s="205"/>
      <c r="H1422" s="205"/>
      <c r="I1422" s="182"/>
      <c r="J1422" s="182"/>
      <c r="K1422" s="182"/>
    </row>
    <row r="1423" spans="3:12" x14ac:dyDescent="0.2">
      <c r="D1423" s="182"/>
      <c r="E1423" s="182"/>
      <c r="F1423" s="182"/>
      <c r="G1423" s="205"/>
      <c r="H1423" s="205"/>
      <c r="I1423" s="182"/>
      <c r="J1423" s="182"/>
      <c r="K1423" s="182"/>
    </row>
    <row r="1424" spans="3:12" x14ac:dyDescent="0.2">
      <c r="D1424" s="182"/>
      <c r="E1424" s="182"/>
      <c r="F1424" s="182"/>
      <c r="G1424" s="205"/>
      <c r="H1424" s="205"/>
      <c r="I1424" s="182"/>
      <c r="J1424" s="182"/>
      <c r="K1424" s="182"/>
    </row>
    <row r="1425" spans="3:15" x14ac:dyDescent="0.2">
      <c r="D1425" s="182"/>
      <c r="E1425" s="182"/>
      <c r="F1425" s="182"/>
      <c r="G1425" s="205"/>
      <c r="H1425" s="205"/>
      <c r="I1425" s="182"/>
      <c r="J1425" s="182"/>
      <c r="K1425" s="182"/>
    </row>
    <row r="1426" spans="3:15" x14ac:dyDescent="0.2">
      <c r="D1426" s="182"/>
      <c r="E1426" s="182"/>
      <c r="F1426" s="182"/>
      <c r="G1426" s="205"/>
      <c r="H1426" s="205"/>
      <c r="I1426" s="182"/>
      <c r="J1426" s="182"/>
      <c r="K1426" s="182"/>
    </row>
    <row r="1427" spans="3:15" x14ac:dyDescent="0.2">
      <c r="D1427" s="182"/>
      <c r="E1427" s="182"/>
      <c r="F1427" s="182"/>
      <c r="G1427" s="205"/>
      <c r="H1427" s="205"/>
      <c r="I1427" s="182"/>
      <c r="J1427" s="182"/>
      <c r="K1427" s="182"/>
    </row>
    <row r="1428" spans="3:15" x14ac:dyDescent="0.2">
      <c r="D1428" s="182"/>
      <c r="E1428" s="182"/>
      <c r="F1428" s="182"/>
      <c r="G1428" s="205"/>
      <c r="H1428" s="205"/>
      <c r="I1428" s="182"/>
      <c r="J1428" s="182"/>
      <c r="K1428" s="182"/>
    </row>
    <row r="1429" spans="3:15" x14ac:dyDescent="0.2">
      <c r="D1429" s="182"/>
      <c r="E1429" s="182"/>
      <c r="F1429" s="182"/>
      <c r="G1429" s="205"/>
      <c r="H1429" s="205"/>
      <c r="I1429" s="182"/>
      <c r="J1429" s="182"/>
      <c r="K1429" s="182"/>
    </row>
    <row r="1430" spans="3:15" x14ac:dyDescent="0.2">
      <c r="D1430" s="182"/>
      <c r="E1430" s="182"/>
      <c r="F1430" s="182"/>
      <c r="G1430" s="205"/>
      <c r="H1430" s="205"/>
      <c r="I1430" s="182"/>
      <c r="J1430" s="182"/>
      <c r="K1430" s="182"/>
    </row>
    <row r="1431" spans="3:15" x14ac:dyDescent="0.2">
      <c r="D1431" s="182"/>
      <c r="E1431" s="182"/>
      <c r="F1431" s="182"/>
      <c r="G1431" s="205"/>
      <c r="H1431" s="205"/>
      <c r="I1431" s="182"/>
      <c r="J1431" s="182"/>
      <c r="K1431" s="182"/>
    </row>
    <row r="1432" spans="3:15" x14ac:dyDescent="0.2">
      <c r="D1432" s="182"/>
      <c r="E1432" s="182"/>
      <c r="F1432" s="182"/>
      <c r="G1432" s="205"/>
      <c r="H1432" s="205"/>
      <c r="I1432" s="182"/>
      <c r="J1432" s="182"/>
      <c r="K1432" s="182"/>
    </row>
    <row r="1433" spans="3:15" x14ac:dyDescent="0.2">
      <c r="D1433" s="182"/>
      <c r="E1433" s="182"/>
      <c r="F1433" s="182"/>
      <c r="G1433" s="205"/>
      <c r="H1433" s="205"/>
      <c r="I1433" s="182"/>
      <c r="J1433" s="182"/>
      <c r="K1433" s="182"/>
    </row>
    <row r="1434" spans="3:15" x14ac:dyDescent="0.2">
      <c r="D1434" s="182"/>
      <c r="E1434" s="182"/>
      <c r="F1434" s="182"/>
      <c r="G1434" s="205"/>
      <c r="H1434" s="205"/>
      <c r="I1434" s="182"/>
      <c r="J1434" s="182"/>
      <c r="K1434" s="182"/>
    </row>
    <row r="1435" spans="3:15" x14ac:dyDescent="0.2">
      <c r="D1435" s="182"/>
      <c r="E1435" s="182"/>
      <c r="F1435" s="182"/>
      <c r="G1435" s="205"/>
      <c r="H1435" s="205"/>
      <c r="I1435" s="182"/>
      <c r="J1435" s="182"/>
      <c r="K1435" s="182"/>
    </row>
    <row r="1436" spans="3:15" x14ac:dyDescent="0.2">
      <c r="G1436" s="205"/>
      <c r="H1436" s="205"/>
      <c r="L1436" s="204"/>
    </row>
    <row r="1437" spans="3:15" x14ac:dyDescent="0.2">
      <c r="L1437" s="204"/>
    </row>
    <row r="1438" spans="3:15" x14ac:dyDescent="0.2">
      <c r="C1438" s="206"/>
      <c r="D1438" s="207"/>
      <c r="E1438" s="207"/>
      <c r="F1438" s="207"/>
      <c r="G1438" s="206"/>
      <c r="H1438" s="206"/>
      <c r="I1438" s="207"/>
      <c r="J1438" s="207"/>
      <c r="K1438" s="207"/>
      <c r="L1438" s="207"/>
      <c r="M1438" s="205"/>
      <c r="N1438" s="205"/>
      <c r="O1438" s="205"/>
    </row>
    <row r="1439" spans="3:15" x14ac:dyDescent="0.2">
      <c r="L1439" s="204"/>
    </row>
    <row r="1440" spans="3:15" x14ac:dyDescent="0.2">
      <c r="G1440" s="205"/>
      <c r="H1440" s="205"/>
      <c r="L1440" s="204"/>
    </row>
    <row r="1441" spans="4:12" x14ac:dyDescent="0.2">
      <c r="G1441" s="205"/>
      <c r="H1441" s="205"/>
      <c r="L1441" s="204"/>
    </row>
    <row r="1442" spans="4:12" x14ac:dyDescent="0.2">
      <c r="G1442" s="205"/>
      <c r="H1442" s="205"/>
      <c r="L1442" s="204"/>
    </row>
    <row r="1443" spans="4:12" x14ac:dyDescent="0.2">
      <c r="G1443" s="205"/>
      <c r="H1443" s="205"/>
      <c r="L1443" s="204"/>
    </row>
    <row r="1444" spans="4:12" x14ac:dyDescent="0.2">
      <c r="G1444" s="205"/>
      <c r="H1444" s="205"/>
      <c r="L1444" s="204"/>
    </row>
    <row r="1445" spans="4:12" x14ac:dyDescent="0.2">
      <c r="G1445" s="205"/>
      <c r="H1445" s="205"/>
      <c r="L1445" s="204"/>
    </row>
    <row r="1446" spans="4:12" x14ac:dyDescent="0.2">
      <c r="G1446" s="205"/>
      <c r="H1446" s="205"/>
      <c r="L1446" s="204"/>
    </row>
    <row r="1447" spans="4:12" x14ac:dyDescent="0.2">
      <c r="G1447" s="205"/>
      <c r="H1447" s="205"/>
      <c r="L1447" s="204"/>
    </row>
    <row r="1448" spans="4:12" x14ac:dyDescent="0.2">
      <c r="G1448" s="205"/>
      <c r="H1448" s="205"/>
      <c r="L1448" s="204"/>
    </row>
    <row r="1449" spans="4:12" x14ac:dyDescent="0.2">
      <c r="G1449" s="205"/>
      <c r="H1449" s="205"/>
      <c r="L1449" s="204"/>
    </row>
    <row r="1450" spans="4:12" x14ac:dyDescent="0.2">
      <c r="G1450" s="205"/>
      <c r="H1450" s="205"/>
      <c r="L1450" s="204"/>
    </row>
    <row r="1451" spans="4:12" x14ac:dyDescent="0.2">
      <c r="G1451" s="205"/>
      <c r="H1451" s="205"/>
      <c r="L1451" s="204"/>
    </row>
    <row r="1452" spans="4:12" x14ac:dyDescent="0.2">
      <c r="D1452" s="182"/>
      <c r="E1452" s="182"/>
      <c r="F1452" s="182"/>
      <c r="G1452" s="205"/>
      <c r="H1452" s="205"/>
      <c r="I1452" s="182"/>
      <c r="J1452" s="182"/>
      <c r="K1452" s="182"/>
    </row>
    <row r="1453" spans="4:12" x14ac:dyDescent="0.2">
      <c r="D1453" s="182"/>
      <c r="E1453" s="182"/>
      <c r="F1453" s="182"/>
      <c r="G1453" s="205"/>
      <c r="H1453" s="205"/>
      <c r="I1453" s="182"/>
      <c r="J1453" s="182"/>
      <c r="K1453" s="182"/>
    </row>
    <row r="1454" spans="4:12" x14ac:dyDescent="0.2">
      <c r="D1454" s="182"/>
      <c r="E1454" s="182"/>
      <c r="F1454" s="182"/>
      <c r="G1454" s="205"/>
      <c r="H1454" s="205"/>
      <c r="I1454" s="182"/>
      <c r="J1454" s="182"/>
      <c r="K1454" s="182"/>
    </row>
    <row r="1455" spans="4:12" x14ac:dyDescent="0.2">
      <c r="D1455" s="182"/>
      <c r="E1455" s="182"/>
      <c r="F1455" s="182"/>
      <c r="G1455" s="205"/>
      <c r="H1455" s="205"/>
      <c r="I1455" s="182"/>
      <c r="J1455" s="182"/>
      <c r="K1455" s="182"/>
    </row>
    <row r="1456" spans="4:12" x14ac:dyDescent="0.2">
      <c r="D1456" s="182"/>
      <c r="E1456" s="182"/>
      <c r="F1456" s="182"/>
      <c r="G1456" s="205"/>
      <c r="H1456" s="205"/>
      <c r="I1456" s="182"/>
      <c r="J1456" s="182"/>
      <c r="K1456" s="182"/>
    </row>
    <row r="1457" spans="7:8" s="182" customFormat="1" x14ac:dyDescent="0.2">
      <c r="G1457" s="205"/>
      <c r="H1457" s="205"/>
    </row>
    <row r="1458" spans="7:8" s="182" customFormat="1" x14ac:dyDescent="0.2">
      <c r="G1458" s="205"/>
      <c r="H1458" s="205"/>
    </row>
    <row r="1459" spans="7:8" s="182" customFormat="1" x14ac:dyDescent="0.2">
      <c r="G1459" s="205"/>
      <c r="H1459" s="205"/>
    </row>
    <row r="1460" spans="7:8" s="182" customFormat="1" x14ac:dyDescent="0.2">
      <c r="G1460" s="205"/>
      <c r="H1460" s="205"/>
    </row>
    <row r="1461" spans="7:8" s="182" customFormat="1" x14ac:dyDescent="0.2">
      <c r="G1461" s="205"/>
      <c r="H1461" s="205"/>
    </row>
    <row r="1462" spans="7:8" s="182" customFormat="1" x14ac:dyDescent="0.2">
      <c r="G1462" s="205"/>
      <c r="H1462" s="205"/>
    </row>
    <row r="1463" spans="7:8" s="182" customFormat="1" x14ac:dyDescent="0.2">
      <c r="G1463" s="205"/>
      <c r="H1463" s="205"/>
    </row>
    <row r="1464" spans="7:8" s="182" customFormat="1" x14ac:dyDescent="0.2">
      <c r="G1464" s="205"/>
      <c r="H1464" s="205"/>
    </row>
    <row r="1465" spans="7:8" s="182" customFormat="1" x14ac:dyDescent="0.2">
      <c r="G1465" s="205"/>
      <c r="H1465" s="205"/>
    </row>
    <row r="1466" spans="7:8" s="182" customFormat="1" x14ac:dyDescent="0.2">
      <c r="G1466" s="205"/>
      <c r="H1466" s="205"/>
    </row>
    <row r="1467" spans="7:8" s="182" customFormat="1" x14ac:dyDescent="0.2">
      <c r="G1467" s="205"/>
      <c r="H1467" s="205"/>
    </row>
    <row r="1468" spans="7:8" s="182" customFormat="1" x14ac:dyDescent="0.2">
      <c r="G1468" s="205"/>
      <c r="H1468" s="205"/>
    </row>
    <row r="1469" spans="7:8" s="182" customFormat="1" x14ac:dyDescent="0.2">
      <c r="G1469" s="205"/>
      <c r="H1469" s="205"/>
    </row>
    <row r="1470" spans="7:8" s="182" customFormat="1" x14ac:dyDescent="0.2">
      <c r="G1470" s="205"/>
      <c r="H1470" s="205"/>
    </row>
    <row r="1471" spans="7:8" s="182" customFormat="1" x14ac:dyDescent="0.2">
      <c r="G1471" s="205"/>
      <c r="H1471" s="205"/>
    </row>
    <row r="1472" spans="7:8" s="182" customFormat="1" x14ac:dyDescent="0.2">
      <c r="G1472" s="205"/>
      <c r="H1472" s="205"/>
    </row>
    <row r="1473" spans="3:11" x14ac:dyDescent="0.2">
      <c r="D1473" s="182"/>
      <c r="E1473" s="182"/>
      <c r="F1473" s="182"/>
      <c r="G1473" s="205"/>
      <c r="H1473" s="205"/>
      <c r="I1473" s="182"/>
      <c r="J1473" s="182"/>
      <c r="K1473" s="182"/>
    </row>
    <row r="1474" spans="3:11" x14ac:dyDescent="0.2">
      <c r="D1474" s="182"/>
      <c r="E1474" s="182"/>
      <c r="F1474" s="182"/>
      <c r="G1474" s="205"/>
      <c r="H1474" s="205"/>
      <c r="I1474" s="182"/>
      <c r="J1474" s="182"/>
      <c r="K1474" s="182"/>
    </row>
    <row r="1475" spans="3:11" x14ac:dyDescent="0.2">
      <c r="D1475" s="182"/>
      <c r="E1475" s="182"/>
      <c r="F1475" s="182"/>
      <c r="G1475" s="205"/>
      <c r="H1475" s="205"/>
      <c r="I1475" s="182"/>
      <c r="J1475" s="182"/>
      <c r="K1475" s="182"/>
    </row>
    <row r="1476" spans="3:11" x14ac:dyDescent="0.2">
      <c r="D1476" s="182"/>
      <c r="E1476" s="182"/>
      <c r="F1476" s="182"/>
      <c r="G1476" s="205"/>
      <c r="H1476" s="205"/>
      <c r="I1476" s="182"/>
      <c r="J1476" s="182"/>
      <c r="K1476" s="182"/>
    </row>
    <row r="1477" spans="3:11" x14ac:dyDescent="0.2">
      <c r="D1477" s="182"/>
      <c r="E1477" s="182"/>
      <c r="F1477" s="182"/>
      <c r="G1477" s="205"/>
      <c r="H1477" s="205"/>
      <c r="I1477" s="182"/>
      <c r="J1477" s="182"/>
      <c r="K1477" s="182"/>
    </row>
    <row r="1478" spans="3:11" x14ac:dyDescent="0.2">
      <c r="D1478" s="182"/>
      <c r="E1478" s="182"/>
      <c r="F1478" s="182"/>
      <c r="G1478" s="205"/>
      <c r="H1478" s="205"/>
      <c r="I1478" s="182"/>
      <c r="J1478" s="182"/>
      <c r="K1478" s="182"/>
    </row>
    <row r="1479" spans="3:11" x14ac:dyDescent="0.2">
      <c r="D1479" s="182"/>
      <c r="E1479" s="182"/>
      <c r="F1479" s="182"/>
      <c r="G1479" s="205"/>
      <c r="H1479" s="205"/>
      <c r="I1479" s="182"/>
      <c r="J1479" s="182"/>
      <c r="K1479" s="182"/>
    </row>
    <row r="1480" spans="3:11" x14ac:dyDescent="0.2">
      <c r="D1480" s="182"/>
      <c r="E1480" s="182"/>
      <c r="F1480" s="182"/>
      <c r="G1480" s="205"/>
      <c r="H1480" s="205"/>
      <c r="I1480" s="182"/>
      <c r="J1480" s="182"/>
      <c r="K1480" s="182"/>
    </row>
    <row r="1481" spans="3:11" x14ac:dyDescent="0.2">
      <c r="D1481" s="182"/>
      <c r="E1481" s="182"/>
      <c r="F1481" s="182"/>
      <c r="G1481" s="205"/>
      <c r="H1481" s="205"/>
      <c r="I1481" s="182"/>
      <c r="J1481" s="182"/>
      <c r="K1481" s="182"/>
    </row>
    <row r="1482" spans="3:11" x14ac:dyDescent="0.2">
      <c r="D1482" s="182"/>
      <c r="E1482" s="182"/>
      <c r="F1482" s="182"/>
      <c r="G1482" s="205"/>
      <c r="H1482" s="205"/>
      <c r="I1482" s="182"/>
      <c r="J1482" s="182"/>
      <c r="K1482" s="182"/>
    </row>
    <row r="1483" spans="3:11" x14ac:dyDescent="0.2">
      <c r="D1483" s="182"/>
      <c r="E1483" s="182"/>
      <c r="F1483" s="182"/>
      <c r="G1483" s="205"/>
      <c r="H1483" s="205"/>
      <c r="I1483" s="182"/>
      <c r="J1483" s="182"/>
      <c r="K1483" s="182"/>
    </row>
    <row r="1484" spans="3:11" x14ac:dyDescent="0.2">
      <c r="G1484" s="205"/>
      <c r="H1484" s="205"/>
      <c r="I1484" s="182"/>
      <c r="J1484" s="182"/>
      <c r="K1484" s="182"/>
    </row>
    <row r="1485" spans="3:11" x14ac:dyDescent="0.2">
      <c r="C1485" s="206"/>
      <c r="G1485" s="208"/>
      <c r="H1485" s="208"/>
      <c r="I1485" s="182"/>
      <c r="J1485" s="182"/>
      <c r="K1485" s="182"/>
    </row>
    <row r="1486" spans="3:11" x14ac:dyDescent="0.2">
      <c r="G1486" s="205"/>
      <c r="H1486" s="205"/>
      <c r="I1486" s="182"/>
      <c r="J1486" s="182"/>
      <c r="K1486" s="182"/>
    </row>
    <row r="1487" spans="3:11" x14ac:dyDescent="0.2">
      <c r="G1487" s="205"/>
      <c r="H1487" s="205"/>
      <c r="I1487" s="182"/>
      <c r="J1487" s="182"/>
      <c r="K1487" s="182"/>
    </row>
    <row r="1488" spans="3:11" x14ac:dyDescent="0.2">
      <c r="G1488" s="205"/>
      <c r="H1488" s="205"/>
      <c r="I1488" s="182"/>
      <c r="J1488" s="182"/>
      <c r="K1488" s="182"/>
    </row>
    <row r="1489" spans="3:11" x14ac:dyDescent="0.2">
      <c r="G1489" s="205"/>
      <c r="H1489" s="205"/>
      <c r="I1489" s="182"/>
      <c r="J1489" s="182"/>
      <c r="K1489" s="182"/>
    </row>
    <row r="1490" spans="3:11" x14ac:dyDescent="0.2">
      <c r="G1490" s="205"/>
      <c r="H1490" s="205"/>
      <c r="I1490" s="182"/>
      <c r="J1490" s="182"/>
      <c r="K1490" s="182"/>
    </row>
    <row r="1491" spans="3:11" x14ac:dyDescent="0.2">
      <c r="G1491" s="205"/>
      <c r="H1491" s="205"/>
      <c r="I1491" s="182"/>
      <c r="J1491" s="182"/>
      <c r="K1491" s="182"/>
    </row>
    <row r="1492" spans="3:11" x14ac:dyDescent="0.2">
      <c r="G1492" s="205"/>
      <c r="H1492" s="205"/>
      <c r="I1492" s="182"/>
      <c r="J1492" s="182"/>
      <c r="K1492" s="182"/>
    </row>
    <row r="1493" spans="3:11" x14ac:dyDescent="0.2">
      <c r="G1493" s="205"/>
      <c r="H1493" s="205"/>
      <c r="I1493" s="182"/>
      <c r="J1493" s="182"/>
      <c r="K1493" s="182"/>
    </row>
    <row r="1494" spans="3:11" x14ac:dyDescent="0.2">
      <c r="G1494" s="205"/>
      <c r="H1494" s="205"/>
      <c r="I1494" s="182"/>
      <c r="J1494" s="182"/>
      <c r="K1494" s="182"/>
    </row>
    <row r="1495" spans="3:11" x14ac:dyDescent="0.2">
      <c r="G1495" s="205"/>
      <c r="H1495" s="205"/>
      <c r="I1495" s="182"/>
      <c r="J1495" s="182"/>
      <c r="K1495" s="182"/>
    </row>
    <row r="1496" spans="3:11" x14ac:dyDescent="0.2">
      <c r="G1496" s="205"/>
      <c r="H1496" s="205"/>
      <c r="I1496" s="182"/>
      <c r="J1496" s="182"/>
      <c r="K1496" s="182"/>
    </row>
    <row r="1497" spans="3:11" x14ac:dyDescent="0.2">
      <c r="G1497" s="205"/>
      <c r="H1497" s="205"/>
      <c r="I1497" s="182"/>
      <c r="J1497" s="182"/>
      <c r="K1497" s="182"/>
    </row>
    <row r="1498" spans="3:11" x14ac:dyDescent="0.2">
      <c r="G1498" s="205"/>
      <c r="H1498" s="205"/>
      <c r="I1498" s="182"/>
      <c r="J1498" s="182"/>
      <c r="K1498" s="182"/>
    </row>
    <row r="1499" spans="3:11" x14ac:dyDescent="0.2">
      <c r="G1499" s="205"/>
      <c r="H1499" s="205"/>
      <c r="I1499" s="182"/>
      <c r="J1499" s="182"/>
      <c r="K1499" s="182"/>
    </row>
    <row r="1500" spans="3:11" x14ac:dyDescent="0.2">
      <c r="G1500" s="205"/>
      <c r="H1500" s="205"/>
      <c r="I1500" s="182"/>
      <c r="J1500" s="182"/>
      <c r="K1500" s="182"/>
    </row>
    <row r="1501" spans="3:11" x14ac:dyDescent="0.2">
      <c r="C1501" s="206"/>
      <c r="G1501" s="208"/>
      <c r="H1501" s="208"/>
      <c r="I1501" s="182"/>
      <c r="J1501" s="182"/>
      <c r="K1501" s="182"/>
    </row>
    <row r="1502" spans="3:11" x14ac:dyDescent="0.2">
      <c r="G1502" s="205"/>
      <c r="H1502" s="205"/>
      <c r="I1502" s="182"/>
      <c r="J1502" s="182"/>
      <c r="K1502" s="182"/>
    </row>
    <row r="1503" spans="3:11" x14ac:dyDescent="0.2">
      <c r="G1503" s="205"/>
      <c r="H1503" s="205"/>
      <c r="I1503" s="182"/>
      <c r="J1503" s="182"/>
      <c r="K1503" s="182"/>
    </row>
    <row r="1504" spans="3:11" x14ac:dyDescent="0.2">
      <c r="G1504" s="205"/>
      <c r="H1504" s="205"/>
      <c r="I1504" s="182"/>
      <c r="J1504" s="182"/>
      <c r="K1504" s="182"/>
    </row>
    <row r="1505" spans="7:11" x14ac:dyDescent="0.2">
      <c r="G1505" s="205"/>
      <c r="H1505" s="205"/>
      <c r="I1505" s="182"/>
      <c r="J1505" s="182"/>
      <c r="K1505" s="182"/>
    </row>
    <row r="1506" spans="7:11" x14ac:dyDescent="0.2">
      <c r="G1506" s="205"/>
      <c r="H1506" s="205"/>
      <c r="I1506" s="182"/>
      <c r="J1506" s="182"/>
      <c r="K1506" s="182"/>
    </row>
    <row r="1507" spans="7:11" x14ac:dyDescent="0.2">
      <c r="G1507" s="205"/>
      <c r="H1507" s="205"/>
      <c r="I1507" s="182"/>
      <c r="J1507" s="182"/>
      <c r="K1507" s="182"/>
    </row>
    <row r="1508" spans="7:11" x14ac:dyDescent="0.2">
      <c r="G1508" s="205"/>
      <c r="H1508" s="205"/>
      <c r="I1508" s="182"/>
      <c r="J1508" s="182"/>
      <c r="K1508" s="182"/>
    </row>
    <row r="1509" spans="7:11" x14ac:dyDescent="0.2">
      <c r="G1509" s="205"/>
      <c r="H1509" s="205"/>
      <c r="I1509" s="182"/>
      <c r="J1509" s="182"/>
      <c r="K1509" s="182"/>
    </row>
    <row r="1510" spans="7:11" x14ac:dyDescent="0.2">
      <c r="G1510" s="205"/>
      <c r="H1510" s="205"/>
      <c r="I1510" s="182"/>
      <c r="J1510" s="182"/>
      <c r="K1510" s="182"/>
    </row>
    <row r="1511" spans="7:11" x14ac:dyDescent="0.2">
      <c r="G1511" s="205"/>
      <c r="H1511" s="205"/>
      <c r="I1511" s="182"/>
      <c r="J1511" s="182"/>
      <c r="K1511" s="182"/>
    </row>
    <row r="1512" spans="7:11" x14ac:dyDescent="0.2">
      <c r="G1512" s="205"/>
      <c r="H1512" s="205"/>
      <c r="I1512" s="182"/>
      <c r="J1512" s="182"/>
      <c r="K1512" s="182"/>
    </row>
    <row r="1513" spans="7:11" x14ac:dyDescent="0.2">
      <c r="G1513" s="205"/>
      <c r="H1513" s="205"/>
      <c r="I1513" s="182"/>
      <c r="J1513" s="182"/>
      <c r="K1513" s="182"/>
    </row>
    <row r="1514" spans="7:11" x14ac:dyDescent="0.2">
      <c r="G1514" s="205"/>
      <c r="H1514" s="205"/>
      <c r="I1514" s="182"/>
      <c r="J1514" s="182"/>
      <c r="K1514" s="182"/>
    </row>
    <row r="1515" spans="7:11" x14ac:dyDescent="0.2">
      <c r="G1515" s="205"/>
      <c r="H1515" s="205"/>
      <c r="I1515" s="182"/>
      <c r="J1515" s="182"/>
      <c r="K1515" s="182"/>
    </row>
    <row r="1516" spans="7:11" x14ac:dyDescent="0.2">
      <c r="G1516" s="205"/>
      <c r="H1516" s="205"/>
    </row>
    <row r="1517" spans="7:11" x14ac:dyDescent="0.2">
      <c r="G1517" s="205"/>
      <c r="H1517" s="205"/>
    </row>
    <row r="1518" spans="7:11" x14ac:dyDescent="0.2">
      <c r="G1518" s="205"/>
      <c r="H1518" s="205"/>
    </row>
    <row r="1519" spans="7:11" x14ac:dyDescent="0.2">
      <c r="G1519" s="205"/>
      <c r="H1519" s="205"/>
    </row>
    <row r="1520" spans="7:11" x14ac:dyDescent="0.2">
      <c r="G1520" s="205"/>
      <c r="H1520" s="205"/>
    </row>
    <row r="1521" spans="3:11" x14ac:dyDescent="0.2">
      <c r="G1521" s="205"/>
      <c r="H1521" s="205"/>
    </row>
    <row r="1523" spans="3:11" x14ac:dyDescent="0.2">
      <c r="C1523" s="206"/>
      <c r="D1523" s="207"/>
      <c r="E1523" s="207"/>
      <c r="F1523" s="207"/>
      <c r="G1523" s="206"/>
      <c r="H1523" s="206"/>
      <c r="I1523" s="207"/>
      <c r="J1523" s="207"/>
      <c r="K1523" s="207"/>
    </row>
    <row r="1525" spans="3:11" x14ac:dyDescent="0.2">
      <c r="G1525" s="205"/>
      <c r="H1525" s="205"/>
    </row>
    <row r="1526" spans="3:11" x14ac:dyDescent="0.2">
      <c r="G1526" s="205"/>
      <c r="H1526" s="205"/>
    </row>
    <row r="1527" spans="3:11" x14ac:dyDescent="0.2">
      <c r="G1527" s="205"/>
      <c r="H1527" s="205"/>
    </row>
    <row r="1528" spans="3:11" x14ac:dyDescent="0.2">
      <c r="G1528" s="205"/>
      <c r="H1528" s="205"/>
    </row>
    <row r="1529" spans="3:11" x14ac:dyDescent="0.2">
      <c r="G1529" s="205"/>
      <c r="H1529" s="205"/>
    </row>
    <row r="1530" spans="3:11" x14ac:dyDescent="0.2">
      <c r="G1530" s="205"/>
      <c r="H1530" s="205"/>
    </row>
    <row r="1531" spans="3:11" x14ac:dyDescent="0.2">
      <c r="G1531" s="205"/>
      <c r="H1531" s="205"/>
    </row>
    <row r="1532" spans="3:11" x14ac:dyDescent="0.2">
      <c r="D1532" s="182"/>
      <c r="E1532" s="182"/>
      <c r="F1532" s="182"/>
      <c r="G1532" s="205"/>
      <c r="H1532" s="205"/>
      <c r="I1532" s="182"/>
      <c r="J1532" s="182"/>
      <c r="K1532" s="182"/>
    </row>
    <row r="1533" spans="3:11" x14ac:dyDescent="0.2">
      <c r="D1533" s="182"/>
      <c r="E1533" s="182"/>
      <c r="F1533" s="182"/>
      <c r="G1533" s="205"/>
      <c r="H1533" s="205"/>
      <c r="I1533" s="182"/>
      <c r="J1533" s="182"/>
      <c r="K1533" s="182"/>
    </row>
    <row r="1534" spans="3:11" x14ac:dyDescent="0.2">
      <c r="D1534" s="182"/>
      <c r="E1534" s="182"/>
      <c r="F1534" s="182"/>
      <c r="G1534" s="205"/>
      <c r="H1534" s="205"/>
      <c r="I1534" s="182"/>
      <c r="J1534" s="182"/>
      <c r="K1534" s="182"/>
    </row>
    <row r="1535" spans="3:11" x14ac:dyDescent="0.2">
      <c r="D1535" s="182"/>
      <c r="E1535" s="182"/>
      <c r="F1535" s="182"/>
      <c r="G1535" s="205"/>
      <c r="H1535" s="205"/>
      <c r="I1535" s="182"/>
      <c r="J1535" s="182"/>
      <c r="K1535" s="182"/>
    </row>
    <row r="1536" spans="3:11" x14ac:dyDescent="0.2">
      <c r="D1536" s="182"/>
      <c r="E1536" s="182"/>
      <c r="F1536" s="182"/>
      <c r="G1536" s="205"/>
      <c r="H1536" s="205"/>
      <c r="I1536" s="182"/>
      <c r="J1536" s="182"/>
      <c r="K1536" s="182"/>
    </row>
    <row r="1537" spans="3:11" x14ac:dyDescent="0.2">
      <c r="D1537" s="182"/>
      <c r="E1537" s="182"/>
      <c r="F1537" s="182"/>
      <c r="G1537" s="205"/>
      <c r="H1537" s="205"/>
      <c r="I1537" s="182"/>
      <c r="J1537" s="182"/>
      <c r="K1537" s="182"/>
    </row>
    <row r="1538" spans="3:11" x14ac:dyDescent="0.2">
      <c r="D1538" s="182"/>
      <c r="E1538" s="182"/>
      <c r="F1538" s="182"/>
      <c r="G1538" s="205"/>
      <c r="H1538" s="205"/>
      <c r="I1538" s="182"/>
      <c r="J1538" s="182"/>
      <c r="K1538" s="182"/>
    </row>
    <row r="1539" spans="3:11" x14ac:dyDescent="0.2">
      <c r="D1539" s="182"/>
      <c r="E1539" s="182"/>
      <c r="F1539" s="182"/>
      <c r="G1539" s="205"/>
      <c r="H1539" s="205"/>
      <c r="I1539" s="182"/>
      <c r="J1539" s="182"/>
      <c r="K1539" s="182"/>
    </row>
    <row r="1540" spans="3:11" x14ac:dyDescent="0.2">
      <c r="D1540" s="182"/>
      <c r="E1540" s="182"/>
      <c r="F1540" s="182"/>
      <c r="G1540" s="205"/>
      <c r="H1540" s="205"/>
      <c r="I1540" s="182"/>
      <c r="J1540" s="182"/>
      <c r="K1540" s="182"/>
    </row>
    <row r="1541" spans="3:11" x14ac:dyDescent="0.2">
      <c r="D1541" s="182"/>
      <c r="E1541" s="182"/>
      <c r="F1541" s="182"/>
      <c r="G1541" s="205"/>
      <c r="H1541" s="205"/>
      <c r="I1541" s="182"/>
      <c r="J1541" s="182"/>
      <c r="K1541" s="182"/>
    </row>
    <row r="1542" spans="3:11" x14ac:dyDescent="0.2">
      <c r="D1542" s="182"/>
      <c r="E1542" s="182"/>
      <c r="F1542" s="182"/>
      <c r="G1542" s="205"/>
      <c r="H1542" s="205"/>
      <c r="I1542" s="182"/>
      <c r="J1542" s="182"/>
      <c r="K1542" s="182"/>
    </row>
    <row r="1543" spans="3:11" x14ac:dyDescent="0.2">
      <c r="D1543" s="182"/>
      <c r="E1543" s="182"/>
      <c r="F1543" s="182"/>
      <c r="G1543" s="205"/>
      <c r="H1543" s="205"/>
      <c r="I1543" s="182"/>
      <c r="J1543" s="182"/>
      <c r="K1543" s="182"/>
    </row>
    <row r="1544" spans="3:11" x14ac:dyDescent="0.2">
      <c r="D1544" s="182"/>
      <c r="E1544" s="182"/>
      <c r="F1544" s="182"/>
      <c r="G1544" s="205"/>
      <c r="H1544" s="205"/>
      <c r="I1544" s="182"/>
      <c r="J1544" s="182"/>
      <c r="K1544" s="182"/>
    </row>
    <row r="1545" spans="3:11" x14ac:dyDescent="0.2">
      <c r="D1545" s="182"/>
      <c r="E1545" s="182"/>
      <c r="F1545" s="182"/>
      <c r="G1545" s="205"/>
      <c r="H1545" s="205"/>
      <c r="I1545" s="182"/>
      <c r="J1545" s="182"/>
      <c r="K1545" s="182"/>
    </row>
    <row r="1546" spans="3:11" x14ac:dyDescent="0.2">
      <c r="D1546" s="182"/>
      <c r="E1546" s="182"/>
      <c r="F1546" s="182"/>
      <c r="G1546" s="205"/>
      <c r="H1546" s="205"/>
      <c r="I1546" s="182"/>
      <c r="J1546" s="182"/>
      <c r="K1546" s="182"/>
    </row>
    <row r="1547" spans="3:11" x14ac:dyDescent="0.2">
      <c r="D1547" s="182"/>
      <c r="E1547" s="182"/>
      <c r="F1547" s="182"/>
      <c r="G1547" s="205"/>
      <c r="H1547" s="205"/>
      <c r="I1547" s="182"/>
      <c r="J1547" s="182"/>
      <c r="K1547" s="182"/>
    </row>
    <row r="1548" spans="3:11" x14ac:dyDescent="0.2">
      <c r="G1548" s="205"/>
      <c r="H1548" s="205"/>
    </row>
    <row r="1549" spans="3:11" x14ac:dyDescent="0.2">
      <c r="G1549" s="205"/>
      <c r="H1549" s="205"/>
    </row>
    <row r="1551" spans="3:11" x14ac:dyDescent="0.2">
      <c r="C1551" s="206"/>
      <c r="D1551" s="207"/>
      <c r="E1551" s="207"/>
      <c r="F1551" s="207"/>
      <c r="G1551" s="206"/>
      <c r="H1551" s="206"/>
      <c r="I1551" s="207"/>
      <c r="J1551" s="207"/>
      <c r="K1551" s="207"/>
    </row>
    <row r="1553" spans="3:11" x14ac:dyDescent="0.2">
      <c r="G1553" s="205"/>
      <c r="H1553" s="205"/>
    </row>
    <row r="1554" spans="3:11" x14ac:dyDescent="0.2">
      <c r="G1554" s="205"/>
      <c r="H1554" s="205"/>
    </row>
    <row r="1555" spans="3:11" x14ac:dyDescent="0.2">
      <c r="G1555" s="205"/>
      <c r="H1555" s="205"/>
    </row>
    <row r="1556" spans="3:11" x14ac:dyDescent="0.2">
      <c r="G1556" s="205"/>
      <c r="H1556" s="205"/>
    </row>
    <row r="1557" spans="3:11" x14ac:dyDescent="0.2">
      <c r="G1557" s="205"/>
      <c r="H1557" s="205"/>
    </row>
    <row r="1558" spans="3:11" x14ac:dyDescent="0.2">
      <c r="G1558" s="205"/>
      <c r="H1558" s="205"/>
    </row>
    <row r="1559" spans="3:11" x14ac:dyDescent="0.2">
      <c r="G1559" s="205"/>
      <c r="H1559" s="205"/>
    </row>
    <row r="1560" spans="3:11" x14ac:dyDescent="0.2">
      <c r="G1560" s="205"/>
      <c r="H1560" s="205"/>
    </row>
    <row r="1561" spans="3:11" x14ac:dyDescent="0.2">
      <c r="G1561" s="205"/>
      <c r="H1561" s="205"/>
    </row>
    <row r="1562" spans="3:11" x14ac:dyDescent="0.2">
      <c r="G1562" s="205"/>
      <c r="H1562" s="205"/>
    </row>
    <row r="1563" spans="3:11" x14ac:dyDescent="0.2">
      <c r="G1563" s="205"/>
      <c r="H1563" s="205"/>
    </row>
    <row r="1564" spans="3:11" x14ac:dyDescent="0.2">
      <c r="G1564" s="205"/>
      <c r="H1564" s="205"/>
      <c r="I1564" s="182"/>
      <c r="J1564" s="182"/>
      <c r="K1564" s="182"/>
    </row>
    <row r="1565" spans="3:11" x14ac:dyDescent="0.2">
      <c r="G1565" s="205"/>
      <c r="H1565" s="205"/>
      <c r="I1565" s="182"/>
      <c r="J1565" s="182"/>
      <c r="K1565" s="182"/>
    </row>
    <row r="1566" spans="3:11" x14ac:dyDescent="0.2">
      <c r="G1566" s="205"/>
      <c r="H1566" s="205"/>
      <c r="I1566" s="182"/>
      <c r="J1566" s="182"/>
      <c r="K1566" s="182"/>
    </row>
    <row r="1568" spans="3:11" x14ac:dyDescent="0.2">
      <c r="C1568" s="206"/>
      <c r="G1568" s="205"/>
      <c r="H1568" s="205"/>
      <c r="I1568" s="182"/>
      <c r="J1568" s="182"/>
      <c r="K1568" s="182"/>
    </row>
    <row r="1570" spans="4:11" x14ac:dyDescent="0.2">
      <c r="G1570" s="205"/>
      <c r="H1570" s="205"/>
      <c r="I1570" s="182"/>
      <c r="J1570" s="182"/>
      <c r="K1570" s="182"/>
    </row>
    <row r="1571" spans="4:11" x14ac:dyDescent="0.2">
      <c r="G1571" s="205"/>
      <c r="H1571" s="205"/>
      <c r="I1571" s="182"/>
      <c r="J1571" s="182"/>
      <c r="K1571" s="182"/>
    </row>
    <row r="1572" spans="4:11" x14ac:dyDescent="0.2">
      <c r="G1572" s="205"/>
      <c r="H1572" s="205"/>
      <c r="I1572" s="182"/>
      <c r="J1572" s="182"/>
      <c r="K1572" s="182"/>
    </row>
    <row r="1573" spans="4:11" x14ac:dyDescent="0.2">
      <c r="G1573" s="205"/>
      <c r="H1573" s="205"/>
      <c r="I1573" s="182"/>
      <c r="J1573" s="182"/>
      <c r="K1573" s="182"/>
    </row>
    <row r="1574" spans="4:11" x14ac:dyDescent="0.2">
      <c r="G1574" s="205"/>
      <c r="H1574" s="205"/>
      <c r="I1574" s="182"/>
      <c r="J1574" s="182"/>
      <c r="K1574" s="182"/>
    </row>
    <row r="1575" spans="4:11" x14ac:dyDescent="0.2">
      <c r="G1575" s="205"/>
      <c r="H1575" s="205"/>
      <c r="I1575" s="182"/>
      <c r="J1575" s="182"/>
      <c r="K1575" s="182"/>
    </row>
    <row r="1576" spans="4:11" x14ac:dyDescent="0.2">
      <c r="G1576" s="205"/>
      <c r="H1576" s="205"/>
      <c r="I1576" s="182"/>
      <c r="J1576" s="182"/>
      <c r="K1576" s="182"/>
    </row>
    <row r="1577" spans="4:11" x14ac:dyDescent="0.2">
      <c r="G1577" s="205"/>
      <c r="H1577" s="205"/>
      <c r="I1577" s="182"/>
      <c r="J1577" s="182"/>
      <c r="K1577" s="182"/>
    </row>
    <row r="1578" spans="4:11" x14ac:dyDescent="0.2">
      <c r="G1578" s="205"/>
      <c r="H1578" s="205"/>
      <c r="I1578" s="182"/>
      <c r="J1578" s="182"/>
      <c r="K1578" s="182"/>
    </row>
    <row r="1579" spans="4:11" x14ac:dyDescent="0.2">
      <c r="G1579" s="205"/>
      <c r="H1579" s="205"/>
      <c r="I1579" s="182"/>
      <c r="J1579" s="182"/>
      <c r="K1579" s="182"/>
    </row>
    <row r="1580" spans="4:11" x14ac:dyDescent="0.2">
      <c r="D1580" s="182"/>
      <c r="E1580" s="182"/>
      <c r="F1580" s="182"/>
      <c r="G1580" s="205"/>
      <c r="H1580" s="205"/>
      <c r="I1580" s="182"/>
      <c r="J1580" s="182"/>
      <c r="K1580" s="182"/>
    </row>
    <row r="1581" spans="4:11" x14ac:dyDescent="0.2">
      <c r="D1581" s="182"/>
      <c r="E1581" s="182"/>
      <c r="F1581" s="182"/>
      <c r="G1581" s="205"/>
      <c r="H1581" s="205"/>
      <c r="I1581" s="182"/>
      <c r="J1581" s="182"/>
      <c r="K1581" s="182"/>
    </row>
    <row r="1582" spans="4:11" x14ac:dyDescent="0.2">
      <c r="D1582" s="182"/>
      <c r="E1582" s="182"/>
      <c r="F1582" s="182"/>
      <c r="G1582" s="205"/>
      <c r="H1582" s="205"/>
      <c r="I1582" s="182"/>
      <c r="J1582" s="182"/>
      <c r="K1582" s="182"/>
    </row>
    <row r="1583" spans="4:11" x14ac:dyDescent="0.2">
      <c r="D1583" s="182"/>
      <c r="E1583" s="182"/>
      <c r="F1583" s="182"/>
      <c r="G1583" s="205"/>
      <c r="H1583" s="205"/>
      <c r="I1583" s="182"/>
      <c r="J1583" s="182"/>
      <c r="K1583" s="182"/>
    </row>
    <row r="1584" spans="4:11" x14ac:dyDescent="0.2">
      <c r="D1584" s="182"/>
      <c r="E1584" s="182"/>
      <c r="F1584" s="182"/>
      <c r="G1584" s="205"/>
      <c r="H1584" s="205"/>
      <c r="I1584" s="182"/>
      <c r="J1584" s="182"/>
      <c r="K1584" s="182"/>
    </row>
    <row r="1585" spans="4:11" x14ac:dyDescent="0.2">
      <c r="D1585" s="182"/>
      <c r="E1585" s="182"/>
      <c r="F1585" s="182"/>
      <c r="G1585" s="205"/>
      <c r="H1585" s="205"/>
      <c r="I1585" s="182"/>
      <c r="J1585" s="182"/>
      <c r="K1585" s="182"/>
    </row>
    <row r="1586" spans="4:11" x14ac:dyDescent="0.2">
      <c r="D1586" s="182"/>
      <c r="E1586" s="182"/>
      <c r="F1586" s="182"/>
      <c r="G1586" s="205"/>
      <c r="H1586" s="205"/>
      <c r="I1586" s="182"/>
      <c r="J1586" s="182"/>
      <c r="K1586" s="182"/>
    </row>
    <row r="1587" spans="4:11" x14ac:dyDescent="0.2">
      <c r="D1587" s="182"/>
      <c r="E1587" s="182"/>
      <c r="F1587" s="182"/>
      <c r="G1587" s="205"/>
      <c r="H1587" s="205"/>
      <c r="I1587" s="182"/>
      <c r="J1587" s="182"/>
      <c r="K1587" s="182"/>
    </row>
    <row r="1588" spans="4:11" x14ac:dyDescent="0.2">
      <c r="D1588" s="182"/>
      <c r="E1588" s="182"/>
      <c r="F1588" s="182"/>
      <c r="G1588" s="205"/>
      <c r="H1588" s="205"/>
      <c r="I1588" s="182"/>
      <c r="J1588" s="182"/>
      <c r="K1588" s="182"/>
    </row>
    <row r="1589" spans="4:11" x14ac:dyDescent="0.2">
      <c r="D1589" s="182"/>
      <c r="E1589" s="182"/>
      <c r="F1589" s="182"/>
      <c r="G1589" s="205"/>
      <c r="H1589" s="205"/>
      <c r="I1589" s="182"/>
      <c r="J1589" s="182"/>
      <c r="K1589" s="182"/>
    </row>
    <row r="1590" spans="4:11" x14ac:dyDescent="0.2">
      <c r="D1590" s="182"/>
      <c r="E1590" s="182"/>
      <c r="F1590" s="182"/>
      <c r="G1590" s="205"/>
      <c r="H1590" s="205"/>
      <c r="I1590" s="182"/>
      <c r="J1590" s="182"/>
      <c r="K1590" s="182"/>
    </row>
    <row r="1591" spans="4:11" x14ac:dyDescent="0.2">
      <c r="D1591" s="182"/>
      <c r="E1591" s="182"/>
      <c r="F1591" s="182"/>
      <c r="G1591" s="205"/>
      <c r="H1591" s="205"/>
      <c r="I1591" s="182"/>
      <c r="J1591" s="182"/>
      <c r="K1591" s="182"/>
    </row>
    <row r="1592" spans="4:11" x14ac:dyDescent="0.2">
      <c r="D1592" s="182"/>
      <c r="E1592" s="182"/>
      <c r="F1592" s="182"/>
      <c r="G1592" s="205"/>
      <c r="H1592" s="205"/>
      <c r="I1592" s="182"/>
      <c r="J1592" s="182"/>
      <c r="K1592" s="182"/>
    </row>
    <row r="1593" spans="4:11" x14ac:dyDescent="0.2">
      <c r="D1593" s="182"/>
      <c r="E1593" s="182"/>
      <c r="F1593" s="182"/>
      <c r="G1593" s="205"/>
      <c r="H1593" s="205"/>
      <c r="I1593" s="182"/>
      <c r="J1593" s="182"/>
      <c r="K1593" s="182"/>
    </row>
    <row r="1594" spans="4:11" x14ac:dyDescent="0.2">
      <c r="D1594" s="182"/>
      <c r="E1594" s="182"/>
      <c r="F1594" s="182"/>
      <c r="G1594" s="205"/>
      <c r="H1594" s="205"/>
      <c r="I1594" s="182"/>
      <c r="J1594" s="182"/>
      <c r="K1594" s="182"/>
    </row>
    <row r="1595" spans="4:11" x14ac:dyDescent="0.2">
      <c r="D1595" s="182"/>
      <c r="E1595" s="182"/>
      <c r="F1595" s="182"/>
      <c r="G1595" s="205"/>
      <c r="H1595" s="205"/>
      <c r="I1595" s="182"/>
      <c r="J1595" s="182"/>
      <c r="K1595" s="182"/>
    </row>
    <row r="1596" spans="4:11" x14ac:dyDescent="0.2">
      <c r="G1596" s="205"/>
      <c r="H1596" s="205"/>
    </row>
    <row r="1597" spans="4:11" x14ac:dyDescent="0.2">
      <c r="G1597" s="205"/>
      <c r="H1597" s="205"/>
    </row>
    <row r="1598" spans="4:11" x14ac:dyDescent="0.2">
      <c r="G1598" s="205"/>
      <c r="H1598" s="205"/>
    </row>
    <row r="1599" spans="4:11" x14ac:dyDescent="0.2">
      <c r="G1599" s="205"/>
      <c r="H1599" s="205"/>
    </row>
    <row r="1600" spans="4:11" x14ac:dyDescent="0.2">
      <c r="G1600" s="205"/>
      <c r="H1600" s="205"/>
    </row>
    <row r="1602" spans="3:11" x14ac:dyDescent="0.2">
      <c r="C1602" s="206"/>
      <c r="D1602" s="207"/>
      <c r="E1602" s="207"/>
      <c r="F1602" s="207"/>
      <c r="G1602" s="206"/>
      <c r="H1602" s="206"/>
      <c r="I1602" s="207"/>
      <c r="J1602" s="207"/>
      <c r="K1602" s="207"/>
    </row>
    <row r="1604" spans="3:11" x14ac:dyDescent="0.2">
      <c r="G1604" s="205"/>
      <c r="H1604" s="205"/>
    </row>
    <row r="1605" spans="3:11" x14ac:dyDescent="0.2">
      <c r="G1605" s="205"/>
      <c r="H1605" s="205"/>
    </row>
    <row r="1606" spans="3:11" x14ac:dyDescent="0.2">
      <c r="G1606" s="205"/>
      <c r="H1606" s="205"/>
    </row>
    <row r="1607" spans="3:11" x14ac:dyDescent="0.2">
      <c r="G1607" s="205"/>
      <c r="H1607" s="205"/>
    </row>
    <row r="1608" spans="3:11" x14ac:dyDescent="0.2">
      <c r="G1608" s="205"/>
      <c r="H1608" s="205"/>
    </row>
    <row r="1609" spans="3:11" x14ac:dyDescent="0.2">
      <c r="G1609" s="205"/>
      <c r="H1609" s="205"/>
    </row>
    <row r="1610" spans="3:11" x14ac:dyDescent="0.2">
      <c r="G1610" s="205"/>
      <c r="H1610" s="205"/>
    </row>
    <row r="1611" spans="3:11" x14ac:dyDescent="0.2">
      <c r="G1611" s="205"/>
      <c r="H1611" s="205"/>
    </row>
    <row r="1612" spans="3:11" x14ac:dyDescent="0.2">
      <c r="G1612" s="205"/>
      <c r="H1612" s="205"/>
      <c r="I1612" s="182"/>
      <c r="J1612" s="182"/>
      <c r="K1612" s="182"/>
    </row>
    <row r="1613" spans="3:11" x14ac:dyDescent="0.2">
      <c r="G1613" s="205"/>
      <c r="H1613" s="205"/>
      <c r="I1613" s="182"/>
      <c r="J1613" s="182"/>
      <c r="K1613" s="182"/>
    </row>
    <row r="1614" spans="3:11" x14ac:dyDescent="0.2">
      <c r="G1614" s="205"/>
      <c r="H1614" s="205"/>
      <c r="I1614" s="182"/>
      <c r="J1614" s="182"/>
      <c r="K1614" s="182"/>
    </row>
    <row r="1615" spans="3:11" x14ac:dyDescent="0.2">
      <c r="G1615" s="205"/>
      <c r="H1615" s="205"/>
      <c r="I1615" s="182"/>
      <c r="J1615" s="182"/>
      <c r="K1615" s="182"/>
    </row>
    <row r="1616" spans="3:11" x14ac:dyDescent="0.2">
      <c r="C1616" s="206"/>
      <c r="G1616" s="205"/>
      <c r="H1616" s="205"/>
      <c r="I1616" s="182"/>
      <c r="J1616" s="182"/>
      <c r="K1616" s="182"/>
    </row>
  </sheetData>
  <mergeCells count="3">
    <mergeCell ref="D4:L4"/>
    <mergeCell ref="D5:L5"/>
    <mergeCell ref="D6:L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1"/>
  <dimension ref="A3:F23"/>
  <sheetViews>
    <sheetView workbookViewId="0">
      <selection activeCell="E23" sqref="E23"/>
    </sheetView>
  </sheetViews>
  <sheetFormatPr defaultRowHeight="12.75" x14ac:dyDescent="0.2"/>
  <cols>
    <col min="1" max="1" width="31.42578125" bestFit="1" customWidth="1"/>
  </cols>
  <sheetData>
    <row r="3" spans="1:6" x14ac:dyDescent="0.2">
      <c r="A3" s="174"/>
      <c r="C3" s="173"/>
    </row>
    <row r="8" spans="1:6" x14ac:dyDescent="0.2">
      <c r="A8" s="170"/>
      <c r="B8" s="170"/>
      <c r="C8" s="170"/>
      <c r="D8" s="170"/>
      <c r="E8" s="242" t="s">
        <v>551</v>
      </c>
      <c r="F8" s="242" t="s">
        <v>443</v>
      </c>
    </row>
    <row r="9" spans="1:6" ht="15.75" x14ac:dyDescent="0.25">
      <c r="A9" s="243" t="s">
        <v>460</v>
      </c>
      <c r="B9" s="244"/>
      <c r="C9" s="245"/>
      <c r="D9" s="244"/>
      <c r="E9" s="246"/>
      <c r="F9" s="246"/>
    </row>
    <row r="10" spans="1:6" x14ac:dyDescent="0.2">
      <c r="A10" s="247" t="s">
        <v>230</v>
      </c>
      <c r="B10" s="244"/>
      <c r="C10" s="245"/>
      <c r="D10" s="244"/>
      <c r="E10" s="248">
        <f>+'Detail Income'!K92</f>
        <v>336967.85</v>
      </c>
      <c r="F10" s="248">
        <f>+'Detail Income'!I92</f>
        <v>16355.53</v>
      </c>
    </row>
    <row r="11" spans="1:6" x14ac:dyDescent="0.2">
      <c r="A11" s="247" t="s">
        <v>552</v>
      </c>
      <c r="B11" s="244"/>
      <c r="C11" s="245"/>
      <c r="D11" s="244"/>
      <c r="E11" s="248">
        <v>0</v>
      </c>
      <c r="F11" s="248">
        <v>0</v>
      </c>
    </row>
    <row r="12" spans="1:6" ht="15.75" x14ac:dyDescent="0.25">
      <c r="A12" s="243" t="s">
        <v>449</v>
      </c>
      <c r="B12" s="244"/>
      <c r="C12" s="245"/>
      <c r="D12" s="244"/>
      <c r="E12" s="249">
        <f>SUM(E10:E11)</f>
        <v>336967.85</v>
      </c>
      <c r="F12" s="249">
        <f>SUM(F10:F11)</f>
        <v>16355.53</v>
      </c>
    </row>
    <row r="13" spans="1:6" x14ac:dyDescent="0.2">
      <c r="A13" s="157"/>
      <c r="B13" s="244"/>
      <c r="C13" s="245"/>
      <c r="D13" s="244"/>
      <c r="E13" s="248"/>
      <c r="F13" s="248"/>
    </row>
    <row r="14" spans="1:6" ht="15.75" x14ac:dyDescent="0.25">
      <c r="A14" s="243" t="s">
        <v>450</v>
      </c>
      <c r="B14" s="244"/>
      <c r="C14" s="245"/>
      <c r="D14" s="244"/>
      <c r="E14" s="248"/>
      <c r="F14" s="248"/>
    </row>
    <row r="15" spans="1:6" x14ac:dyDescent="0.2">
      <c r="A15" s="247" t="s">
        <v>553</v>
      </c>
      <c r="B15" s="244"/>
      <c r="C15" s="245"/>
      <c r="D15" s="244"/>
      <c r="E15" s="248">
        <f>+'Detail Income'!K309</f>
        <v>0</v>
      </c>
      <c r="F15" s="248">
        <f>+'Detail Income'!I309</f>
        <v>0</v>
      </c>
    </row>
    <row r="16" spans="1:6" x14ac:dyDescent="0.2">
      <c r="A16" s="247" t="s">
        <v>466</v>
      </c>
      <c r="B16" s="244"/>
      <c r="C16" s="245"/>
      <c r="D16" s="244"/>
      <c r="E16" s="248">
        <v>0</v>
      </c>
      <c r="F16" s="248">
        <v>0</v>
      </c>
    </row>
    <row r="17" spans="1:6" x14ac:dyDescent="0.2">
      <c r="A17" s="247" t="s">
        <v>554</v>
      </c>
      <c r="B17" s="244"/>
      <c r="C17" s="245"/>
      <c r="D17" s="244"/>
      <c r="E17" s="248">
        <v>0</v>
      </c>
      <c r="F17" s="248">
        <v>0</v>
      </c>
    </row>
    <row r="18" spans="1:6" x14ac:dyDescent="0.2">
      <c r="A18" s="250" t="s">
        <v>451</v>
      </c>
      <c r="B18" s="244"/>
      <c r="C18" s="245"/>
      <c r="D18" s="244"/>
      <c r="E18" s="249">
        <f>SUM(E15:E17)</f>
        <v>0</v>
      </c>
      <c r="F18" s="249">
        <f>SUM(F15:F17)</f>
        <v>0</v>
      </c>
    </row>
    <row r="19" spans="1:6" x14ac:dyDescent="0.2">
      <c r="A19" s="250"/>
      <c r="B19" s="244"/>
      <c r="C19" s="245"/>
      <c r="D19" s="244"/>
      <c r="E19" s="248"/>
      <c r="F19" s="248"/>
    </row>
    <row r="20" spans="1:6" ht="13.5" thickBot="1" x14ac:dyDescent="0.25">
      <c r="A20" s="250" t="s">
        <v>452</v>
      </c>
      <c r="B20" s="244"/>
      <c r="C20" s="245"/>
      <c r="D20" s="244"/>
      <c r="E20" s="251">
        <f>+E12-E18</f>
        <v>336967.85</v>
      </c>
      <c r="F20" s="251">
        <f>+F12-F18</f>
        <v>16355.53</v>
      </c>
    </row>
    <row r="21" spans="1:6" ht="13.5" thickTop="1" x14ac:dyDescent="0.2"/>
    <row r="22" spans="1:6" x14ac:dyDescent="0.2">
      <c r="E22" s="61">
        <f>+'Detail Income'!K1255</f>
        <v>336967.85</v>
      </c>
      <c r="F22" s="61">
        <f>+'Detail Income'!I1255</f>
        <v>16355.53</v>
      </c>
    </row>
    <row r="23" spans="1:6" x14ac:dyDescent="0.2">
      <c r="D23" s="174" t="s">
        <v>445</v>
      </c>
      <c r="E23" s="208">
        <f>+E22-E20</f>
        <v>0</v>
      </c>
      <c r="F23" s="208">
        <f>+F22-F20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 filterMode="1"/>
  <dimension ref="A1:B1400"/>
  <sheetViews>
    <sheetView workbookViewId="0">
      <selection activeCell="A2" sqref="A2:B1400"/>
    </sheetView>
  </sheetViews>
  <sheetFormatPr defaultRowHeight="12.75" x14ac:dyDescent="0.2"/>
  <cols>
    <col min="1" max="1" width="12.42578125" customWidth="1"/>
  </cols>
  <sheetData>
    <row r="1" spans="1:2" x14ac:dyDescent="0.2">
      <c r="A1" t="s">
        <v>447</v>
      </c>
      <c r="B1" t="s">
        <v>448</v>
      </c>
    </row>
    <row r="2" spans="1:2" hidden="1" x14ac:dyDescent="0.2">
      <c r="A2" t="s">
        <v>542</v>
      </c>
      <c r="B2" t="s">
        <v>123</v>
      </c>
    </row>
    <row r="3" spans="1:2" hidden="1" x14ac:dyDescent="0.2">
      <c r="A3" t="s">
        <v>548</v>
      </c>
      <c r="B3" t="s">
        <v>278</v>
      </c>
    </row>
    <row r="4" spans="1:2" hidden="1" x14ac:dyDescent="0.2">
      <c r="A4" t="s">
        <v>549</v>
      </c>
      <c r="B4" t="s">
        <v>355</v>
      </c>
    </row>
    <row r="5" spans="1:2" hidden="1" x14ac:dyDescent="0.2">
      <c r="A5" t="s">
        <v>550</v>
      </c>
      <c r="B5" t="s">
        <v>356</v>
      </c>
    </row>
    <row r="6" spans="1:2" hidden="1" x14ac:dyDescent="0.2">
      <c r="A6" t="s">
        <v>431</v>
      </c>
      <c r="B6" t="s">
        <v>361</v>
      </c>
    </row>
    <row r="7" spans="1:2" hidden="1" x14ac:dyDescent="0.2">
      <c r="A7" t="s">
        <v>432</v>
      </c>
      <c r="B7" t="s">
        <v>361</v>
      </c>
    </row>
    <row r="8" spans="1:2" hidden="1" x14ac:dyDescent="0.2">
      <c r="A8" t="s">
        <v>492</v>
      </c>
      <c r="B8" t="s">
        <v>361</v>
      </c>
    </row>
    <row r="9" spans="1:2" hidden="1" x14ac:dyDescent="0.2">
      <c r="A9" t="s">
        <v>540</v>
      </c>
      <c r="B9" t="s">
        <v>361</v>
      </c>
    </row>
    <row r="10" spans="1:2" hidden="1" x14ac:dyDescent="0.2">
      <c r="A10" t="s">
        <v>433</v>
      </c>
      <c r="B10" t="s">
        <v>361</v>
      </c>
    </row>
    <row r="11" spans="1:2" hidden="1" x14ac:dyDescent="0.2">
      <c r="A11" t="s">
        <v>535</v>
      </c>
      <c r="B11" t="s">
        <v>361</v>
      </c>
    </row>
    <row r="12" spans="1:2" hidden="1" x14ac:dyDescent="0.2">
      <c r="A12" t="s">
        <v>434</v>
      </c>
      <c r="B12" t="s">
        <v>361</v>
      </c>
    </row>
    <row r="13" spans="1:2" hidden="1" x14ac:dyDescent="0.2">
      <c r="A13" t="s">
        <v>493</v>
      </c>
      <c r="B13" t="s">
        <v>361</v>
      </c>
    </row>
    <row r="14" spans="1:2" hidden="1" x14ac:dyDescent="0.2">
      <c r="A14" t="s">
        <v>435</v>
      </c>
      <c r="B14" t="s">
        <v>361</v>
      </c>
    </row>
    <row r="15" spans="1:2" hidden="1" x14ac:dyDescent="0.2">
      <c r="A15" t="s">
        <v>494</v>
      </c>
      <c r="B15" t="s">
        <v>361</v>
      </c>
    </row>
    <row r="16" spans="1:2" hidden="1" x14ac:dyDescent="0.2">
      <c r="A16" t="s">
        <v>436</v>
      </c>
      <c r="B16" t="s">
        <v>361</v>
      </c>
    </row>
    <row r="17" spans="1:2" hidden="1" x14ac:dyDescent="0.2">
      <c r="A17" t="s">
        <v>437</v>
      </c>
      <c r="B17" t="s">
        <v>361</v>
      </c>
    </row>
    <row r="18" spans="1:2" hidden="1" x14ac:dyDescent="0.2">
      <c r="A18" t="s">
        <v>438</v>
      </c>
      <c r="B18" t="s">
        <v>361</v>
      </c>
    </row>
    <row r="19" spans="1:2" hidden="1" x14ac:dyDescent="0.2">
      <c r="A19" t="s">
        <v>439</v>
      </c>
      <c r="B19" t="s">
        <v>361</v>
      </c>
    </row>
    <row r="20" spans="1:2" hidden="1" x14ac:dyDescent="0.2">
      <c r="A20" t="s">
        <v>545</v>
      </c>
      <c r="B20" t="s">
        <v>369</v>
      </c>
    </row>
    <row r="21" spans="1:2" hidden="1" x14ac:dyDescent="0.2">
      <c r="A21" t="s">
        <v>546</v>
      </c>
      <c r="B21" t="s">
        <v>369</v>
      </c>
    </row>
    <row r="22" spans="1:2" hidden="1" x14ac:dyDescent="0.2">
      <c r="A22" t="s">
        <v>547</v>
      </c>
      <c r="B22" t="s">
        <v>369</v>
      </c>
    </row>
    <row r="23" spans="1:2" hidden="1" x14ac:dyDescent="0.2">
      <c r="A23" t="s">
        <v>440</v>
      </c>
      <c r="B23" t="s">
        <v>367</v>
      </c>
    </row>
    <row r="24" spans="1:2" hidden="1" x14ac:dyDescent="0.2">
      <c r="A24" t="s">
        <v>541</v>
      </c>
      <c r="B24" t="s">
        <v>367</v>
      </c>
    </row>
    <row r="25" spans="1:2" hidden="1" x14ac:dyDescent="0.2">
      <c r="A25" t="s">
        <v>636</v>
      </c>
      <c r="B25" t="s">
        <v>362</v>
      </c>
    </row>
    <row r="26" spans="1:2" hidden="1" x14ac:dyDescent="0.2">
      <c r="A26" t="s">
        <v>628</v>
      </c>
      <c r="B26" t="s">
        <v>115</v>
      </c>
    </row>
    <row r="27" spans="1:2" hidden="1" x14ac:dyDescent="0.2">
      <c r="A27" t="s">
        <v>631</v>
      </c>
      <c r="B27" t="s">
        <v>359</v>
      </c>
    </row>
    <row r="28" spans="1:2" hidden="1" x14ac:dyDescent="0.2">
      <c r="A28" t="s">
        <v>641</v>
      </c>
      <c r="B28" t="s">
        <v>362</v>
      </c>
    </row>
    <row r="29" spans="1:2" hidden="1" x14ac:dyDescent="0.2">
      <c r="A29" t="s">
        <v>619</v>
      </c>
      <c r="B29" t="s">
        <v>115</v>
      </c>
    </row>
    <row r="30" spans="1:2" hidden="1" x14ac:dyDescent="0.2"/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</sheetData>
  <autoFilter ref="A1:B1400" xr:uid="{6F0A33E7-86E4-4C88-AE44-8BB67C9E8D88}">
    <filterColumn colId="1">
      <filters>
        <filter val="33"/>
      </filters>
    </filterColumn>
  </autoFilter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5"/>
  <dimension ref="A2:B3"/>
  <sheetViews>
    <sheetView workbookViewId="0">
      <selection activeCell="A2" sqref="A2:B3"/>
    </sheetView>
  </sheetViews>
  <sheetFormatPr defaultRowHeight="12.75" x14ac:dyDescent="0.2"/>
  <cols>
    <col min="1" max="1" width="9.85546875" bestFit="1" customWidth="1"/>
  </cols>
  <sheetData>
    <row r="2" spans="1:2" x14ac:dyDescent="0.2">
      <c r="A2" t="s">
        <v>628</v>
      </c>
      <c r="B2" t="s">
        <v>115</v>
      </c>
    </row>
    <row r="3" spans="1:2" x14ac:dyDescent="0.2">
      <c r="A3" t="s">
        <v>619</v>
      </c>
      <c r="B3" t="s">
        <v>115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6"/>
  <dimension ref="B1"/>
  <sheetViews>
    <sheetView workbookViewId="0">
      <selection activeCell="A2" sqref="A2:B1400"/>
    </sheetView>
  </sheetViews>
  <sheetFormatPr defaultRowHeight="12.75" x14ac:dyDescent="0.2"/>
  <cols>
    <col min="1" max="1" width="17.28515625" customWidth="1"/>
  </cols>
  <sheetData>
    <row r="1" spans="2:2" x14ac:dyDescent="0.2">
      <c r="B1" s="17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7"/>
  <dimension ref="A1"/>
  <sheetViews>
    <sheetView workbookViewId="0">
      <selection activeCell="A2" sqref="A2:B1400"/>
    </sheetView>
  </sheetViews>
  <sheetFormatPr defaultRowHeight="12.75" x14ac:dyDescent="0.2"/>
  <cols>
    <col min="1" max="1" width="10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G11"/>
  <sheetViews>
    <sheetView workbookViewId="0">
      <selection activeCell="D7" sqref="D7"/>
    </sheetView>
  </sheetViews>
  <sheetFormatPr defaultRowHeight="12.75" x14ac:dyDescent="0.2"/>
  <cols>
    <col min="4" max="4" width="15.42578125" bestFit="1" customWidth="1"/>
  </cols>
  <sheetData>
    <row r="1" spans="2:7" x14ac:dyDescent="0.2">
      <c r="B1" t="s">
        <v>132</v>
      </c>
      <c r="F1" t="s">
        <v>133</v>
      </c>
    </row>
    <row r="2" spans="2:7" x14ac:dyDescent="0.2">
      <c r="B2" t="s">
        <v>561</v>
      </c>
      <c r="C2" t="s">
        <v>562</v>
      </c>
      <c r="D2" s="55">
        <v>44214.573333333334</v>
      </c>
      <c r="F2" t="s">
        <v>563</v>
      </c>
    </row>
    <row r="3" spans="2:7" x14ac:dyDescent="0.2">
      <c r="B3" t="s">
        <v>579</v>
      </c>
      <c r="C3" t="s">
        <v>580</v>
      </c>
      <c r="D3">
        <v>2020</v>
      </c>
      <c r="F3" t="s">
        <v>564</v>
      </c>
      <c r="G3">
        <v>6</v>
      </c>
    </row>
    <row r="4" spans="2:7" x14ac:dyDescent="0.2">
      <c r="F4" t="s">
        <v>565</v>
      </c>
      <c r="G4" t="s">
        <v>566</v>
      </c>
    </row>
    <row r="5" spans="2:7" x14ac:dyDescent="0.2">
      <c r="F5" t="s">
        <v>567</v>
      </c>
      <c r="G5" t="s">
        <v>568</v>
      </c>
    </row>
    <row r="6" spans="2:7" x14ac:dyDescent="0.2">
      <c r="F6" t="s">
        <v>569</v>
      </c>
      <c r="G6">
        <v>0</v>
      </c>
    </row>
    <row r="7" spans="2:7" x14ac:dyDescent="0.2">
      <c r="F7" t="s">
        <v>570</v>
      </c>
      <c r="G7" t="s">
        <v>571</v>
      </c>
    </row>
    <row r="8" spans="2:7" x14ac:dyDescent="0.2">
      <c r="F8" t="s">
        <v>572</v>
      </c>
      <c r="G8" t="s">
        <v>573</v>
      </c>
    </row>
    <row r="9" spans="2:7" x14ac:dyDescent="0.2">
      <c r="F9" t="s">
        <v>574</v>
      </c>
      <c r="G9" t="s">
        <v>575</v>
      </c>
    </row>
    <row r="10" spans="2:7" x14ac:dyDescent="0.2">
      <c r="F10" t="s">
        <v>576</v>
      </c>
      <c r="G10" t="s">
        <v>577</v>
      </c>
    </row>
    <row r="11" spans="2:7" x14ac:dyDescent="0.2">
      <c r="F11" t="s">
        <v>578</v>
      </c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8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/>
  <dimension ref="A1"/>
  <sheetViews>
    <sheetView workbookViewId="0">
      <selection activeCell="A2" sqref="A2:B1400"/>
    </sheetView>
  </sheetViews>
  <sheetFormatPr defaultRowHeight="12.75" x14ac:dyDescent="0.2"/>
  <cols>
    <col min="1" max="1" width="14.85546875" customWidth="1"/>
  </cols>
  <sheetData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/>
  <dimension ref="A1"/>
  <sheetViews>
    <sheetView workbookViewId="0">
      <selection activeCell="A2" sqref="A2:B1400"/>
    </sheetView>
  </sheetViews>
  <sheetFormatPr defaultRowHeight="12.75" x14ac:dyDescent="0.2"/>
  <cols>
    <col min="1" max="1" width="9.85546875" bestFit="1" customWidth="1"/>
  </cols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/>
  <dimension ref="B1"/>
  <sheetViews>
    <sheetView workbookViewId="0">
      <selection activeCell="A2" sqref="A2:B1400"/>
    </sheetView>
  </sheetViews>
  <sheetFormatPr defaultRowHeight="12.75" x14ac:dyDescent="0.2"/>
  <sheetData>
    <row r="1" spans="2:2" x14ac:dyDescent="0.2">
      <c r="B1" s="175"/>
    </row>
  </sheetData>
  <autoFilter ref="A1:B1400" xr:uid="{00000000-0009-0000-0000-000017000000}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542</v>
      </c>
      <c r="B2" t="s">
        <v>123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0"/>
  <dimension ref="A1"/>
  <sheetViews>
    <sheetView workbookViewId="0">
      <selection activeCell="A2" sqref="A2:B1400"/>
    </sheetView>
  </sheetViews>
  <sheetFormatPr defaultRowHeight="12.75" x14ac:dyDescent="0.2"/>
  <cols>
    <col min="1" max="1" width="9.85546875" bestFit="1" customWidth="1"/>
  </cols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5001"/>
  <sheetViews>
    <sheetView zoomScale="80" workbookViewId="0"/>
  </sheetViews>
  <sheetFormatPr defaultRowHeight="12.75" x14ac:dyDescent="0.2"/>
  <cols>
    <col min="1" max="1" width="14.85546875" bestFit="1" customWidth="1"/>
    <col min="2" max="2" width="18.42578125" customWidth="1"/>
    <col min="3" max="3" width="42.7109375" bestFit="1" customWidth="1"/>
    <col min="4" max="4" width="12.28515625" bestFit="1" customWidth="1"/>
    <col min="5" max="5" width="7.140625" customWidth="1"/>
    <col min="6" max="6" width="9.42578125" customWidth="1"/>
    <col min="7" max="7" width="10.85546875" bestFit="1" customWidth="1"/>
    <col min="8" max="8" width="13.5703125" customWidth="1"/>
    <col min="9" max="10" width="57.7109375" bestFit="1" customWidth="1"/>
    <col min="11" max="11" width="15.140625" bestFit="1" customWidth="1"/>
    <col min="12" max="12" width="11.5703125" bestFit="1" customWidth="1"/>
    <col min="13" max="13" width="12.85546875" customWidth="1"/>
    <col min="14" max="14" width="12.85546875" bestFit="1" customWidth="1"/>
    <col min="15" max="15" width="10.85546875" customWidth="1"/>
    <col min="16" max="16" width="14.42578125" style="61" bestFit="1" customWidth="1"/>
    <col min="17" max="17" width="11" customWidth="1"/>
    <col min="18" max="18" width="13.5703125" style="61" bestFit="1" customWidth="1"/>
    <col min="19" max="19" width="14.42578125" style="61" bestFit="1" customWidth="1"/>
  </cols>
  <sheetData>
    <row r="1" spans="1:19" ht="13.5" thickBot="1" x14ac:dyDescent="0.25">
      <c r="A1" s="1" t="s">
        <v>20</v>
      </c>
      <c r="B1" s="1" t="s">
        <v>21</v>
      </c>
      <c r="C1" s="1" t="s">
        <v>127</v>
      </c>
      <c r="D1" s="1" t="s">
        <v>144</v>
      </c>
      <c r="E1" s="1" t="s">
        <v>145</v>
      </c>
      <c r="F1" s="1" t="s">
        <v>146</v>
      </c>
      <c r="G1" s="1" t="s">
        <v>147</v>
      </c>
      <c r="H1" s="1" t="s">
        <v>169</v>
      </c>
      <c r="I1" s="1" t="s">
        <v>148</v>
      </c>
      <c r="J1" s="1" t="s">
        <v>149</v>
      </c>
      <c r="K1" s="1" t="s">
        <v>150</v>
      </c>
      <c r="L1" s="1" t="s">
        <v>151</v>
      </c>
      <c r="M1" s="1" t="s">
        <v>167</v>
      </c>
      <c r="N1" s="1" t="s">
        <v>168</v>
      </c>
      <c r="O1" s="1" t="s">
        <v>170</v>
      </c>
      <c r="P1" s="63" t="s">
        <v>171</v>
      </c>
      <c r="Q1" s="1" t="s">
        <v>172</v>
      </c>
      <c r="R1" s="63" t="s">
        <v>154</v>
      </c>
      <c r="S1" s="63" t="s">
        <v>155</v>
      </c>
    </row>
    <row r="2" spans="1:19" x14ac:dyDescent="0.2">
      <c r="A2" t="s">
        <v>619</v>
      </c>
      <c r="B2" t="s">
        <v>581</v>
      </c>
      <c r="C2" t="s">
        <v>620</v>
      </c>
      <c r="D2" t="s">
        <v>238</v>
      </c>
      <c r="E2" t="s">
        <v>654</v>
      </c>
      <c r="F2" t="s">
        <v>116</v>
      </c>
      <c r="G2" s="87">
        <v>44074</v>
      </c>
      <c r="H2" t="s">
        <v>655</v>
      </c>
      <c r="I2" t="s">
        <v>656</v>
      </c>
      <c r="J2" t="s">
        <v>656</v>
      </c>
      <c r="K2">
        <v>12</v>
      </c>
      <c r="L2" t="s">
        <v>657</v>
      </c>
      <c r="M2" s="87">
        <v>44097</v>
      </c>
      <c r="N2" t="s">
        <v>658</v>
      </c>
      <c r="O2" t="s">
        <v>659</v>
      </c>
      <c r="P2" s="61">
        <v>-194090.6</v>
      </c>
      <c r="Q2" t="s">
        <v>659</v>
      </c>
      <c r="R2" s="61">
        <v>0</v>
      </c>
      <c r="S2" s="61">
        <v>-194090.6</v>
      </c>
    </row>
    <row r="3" spans="1:19" x14ac:dyDescent="0.2">
      <c r="A3" t="s">
        <v>628</v>
      </c>
      <c r="B3" t="s">
        <v>582</v>
      </c>
      <c r="C3" t="s">
        <v>629</v>
      </c>
      <c r="D3" t="s">
        <v>238</v>
      </c>
      <c r="E3" t="s">
        <v>660</v>
      </c>
      <c r="F3" t="s">
        <v>126</v>
      </c>
      <c r="G3" s="87">
        <v>43281</v>
      </c>
      <c r="H3" t="s">
        <v>655</v>
      </c>
      <c r="I3" t="s">
        <v>661</v>
      </c>
      <c r="J3" t="s">
        <v>661</v>
      </c>
      <c r="K3">
        <v>7</v>
      </c>
      <c r="L3" t="s">
        <v>662</v>
      </c>
      <c r="M3" s="87">
        <v>43676</v>
      </c>
      <c r="N3" t="s">
        <v>658</v>
      </c>
      <c r="O3" t="s">
        <v>659</v>
      </c>
      <c r="P3" s="61">
        <v>16355.53</v>
      </c>
      <c r="Q3" t="s">
        <v>659</v>
      </c>
      <c r="R3" s="61">
        <v>16355.53</v>
      </c>
      <c r="S3" s="61">
        <v>0</v>
      </c>
    </row>
    <row r="4" spans="1:19" x14ac:dyDescent="0.2">
      <c r="A4" t="s">
        <v>628</v>
      </c>
      <c r="B4" t="s">
        <v>582</v>
      </c>
      <c r="C4" t="s">
        <v>629</v>
      </c>
      <c r="D4" t="s">
        <v>238</v>
      </c>
      <c r="E4" t="s">
        <v>660</v>
      </c>
      <c r="F4" t="s">
        <v>126</v>
      </c>
      <c r="G4" s="87">
        <v>43281</v>
      </c>
      <c r="H4" t="s">
        <v>655</v>
      </c>
      <c r="I4" t="s">
        <v>661</v>
      </c>
      <c r="J4" t="s">
        <v>661</v>
      </c>
      <c r="K4">
        <v>8</v>
      </c>
      <c r="L4" t="s">
        <v>663</v>
      </c>
      <c r="M4" s="87">
        <v>43676</v>
      </c>
      <c r="N4" t="s">
        <v>658</v>
      </c>
      <c r="O4" t="s">
        <v>659</v>
      </c>
      <c r="P4" s="61">
        <v>-16355.53</v>
      </c>
      <c r="Q4" t="s">
        <v>659</v>
      </c>
      <c r="R4" s="61">
        <v>0</v>
      </c>
      <c r="S4" s="61">
        <v>-16355.53</v>
      </c>
    </row>
    <row r="5" spans="1:19" x14ac:dyDescent="0.2">
      <c r="A5" t="s">
        <v>628</v>
      </c>
      <c r="B5" t="s">
        <v>582</v>
      </c>
      <c r="C5" t="s">
        <v>629</v>
      </c>
      <c r="D5" t="s">
        <v>238</v>
      </c>
      <c r="E5" t="s">
        <v>660</v>
      </c>
      <c r="F5" t="s">
        <v>126</v>
      </c>
      <c r="G5" s="87">
        <v>43281</v>
      </c>
      <c r="H5" t="s">
        <v>655</v>
      </c>
      <c r="I5" t="s">
        <v>661</v>
      </c>
      <c r="J5" t="s">
        <v>661</v>
      </c>
      <c r="K5">
        <v>9</v>
      </c>
      <c r="L5" t="s">
        <v>664</v>
      </c>
      <c r="M5" s="87">
        <v>43676</v>
      </c>
      <c r="N5" t="s">
        <v>658</v>
      </c>
      <c r="O5" t="s">
        <v>659</v>
      </c>
      <c r="P5" s="61">
        <v>-16355.53</v>
      </c>
      <c r="Q5" t="s">
        <v>659</v>
      </c>
      <c r="R5" s="61">
        <v>0</v>
      </c>
      <c r="S5" s="61">
        <v>-16355.53</v>
      </c>
    </row>
    <row r="6" spans="1:19" x14ac:dyDescent="0.2">
      <c r="A6" t="s">
        <v>628</v>
      </c>
      <c r="B6" t="s">
        <v>582</v>
      </c>
      <c r="C6" t="s">
        <v>629</v>
      </c>
      <c r="D6" t="s">
        <v>238</v>
      </c>
      <c r="E6" t="s">
        <v>660</v>
      </c>
      <c r="F6" t="s">
        <v>126</v>
      </c>
      <c r="G6" s="87">
        <v>43281</v>
      </c>
      <c r="H6" t="s">
        <v>655</v>
      </c>
      <c r="I6" t="s">
        <v>661</v>
      </c>
      <c r="J6" t="s">
        <v>661</v>
      </c>
      <c r="K6">
        <v>10</v>
      </c>
      <c r="L6" t="s">
        <v>665</v>
      </c>
      <c r="M6" s="87">
        <v>43678</v>
      </c>
      <c r="N6" t="s">
        <v>658</v>
      </c>
      <c r="O6" t="s">
        <v>659</v>
      </c>
      <c r="P6" s="61">
        <v>16355.53</v>
      </c>
      <c r="Q6" t="s">
        <v>659</v>
      </c>
      <c r="R6" s="61">
        <v>16355.53</v>
      </c>
      <c r="S6" s="61">
        <v>0</v>
      </c>
    </row>
    <row r="7" spans="1:19" x14ac:dyDescent="0.2">
      <c r="A7" t="s">
        <v>628</v>
      </c>
      <c r="B7" t="s">
        <v>582</v>
      </c>
      <c r="C7" t="s">
        <v>629</v>
      </c>
      <c r="D7" t="s">
        <v>238</v>
      </c>
      <c r="E7" t="s">
        <v>660</v>
      </c>
      <c r="F7" t="s">
        <v>126</v>
      </c>
      <c r="G7" s="87">
        <v>43646</v>
      </c>
      <c r="H7" t="s">
        <v>655</v>
      </c>
      <c r="I7" t="s">
        <v>661</v>
      </c>
      <c r="J7" t="s">
        <v>661</v>
      </c>
      <c r="K7">
        <v>10</v>
      </c>
      <c r="L7" t="s">
        <v>666</v>
      </c>
      <c r="M7" s="87">
        <v>43678</v>
      </c>
      <c r="N7" t="s">
        <v>658</v>
      </c>
      <c r="O7" t="s">
        <v>659</v>
      </c>
      <c r="P7" s="61">
        <v>-16355.53</v>
      </c>
      <c r="Q7" t="s">
        <v>659</v>
      </c>
      <c r="R7" s="61">
        <v>0</v>
      </c>
      <c r="S7" s="61">
        <v>-16355.53</v>
      </c>
    </row>
    <row r="8" spans="1:19" x14ac:dyDescent="0.2">
      <c r="A8" t="s">
        <v>628</v>
      </c>
      <c r="B8" t="s">
        <v>582</v>
      </c>
      <c r="C8" t="s">
        <v>629</v>
      </c>
      <c r="D8" t="s">
        <v>238</v>
      </c>
      <c r="E8" t="s">
        <v>660</v>
      </c>
      <c r="F8" t="s">
        <v>16</v>
      </c>
      <c r="G8" s="87">
        <v>43646</v>
      </c>
      <c r="H8" t="s">
        <v>667</v>
      </c>
      <c r="I8" t="s">
        <v>668</v>
      </c>
      <c r="J8" t="s">
        <v>668</v>
      </c>
      <c r="K8">
        <v>7</v>
      </c>
      <c r="L8" t="s">
        <v>662</v>
      </c>
      <c r="M8" s="87">
        <v>43676</v>
      </c>
      <c r="N8" t="s">
        <v>658</v>
      </c>
      <c r="O8" t="s">
        <v>659</v>
      </c>
      <c r="P8" s="61">
        <v>-16355.53</v>
      </c>
      <c r="Q8" t="s">
        <v>659</v>
      </c>
      <c r="R8" s="61">
        <v>0</v>
      </c>
      <c r="S8" s="61">
        <v>-16355.53</v>
      </c>
    </row>
    <row r="9" spans="1:19" x14ac:dyDescent="0.2">
      <c r="A9" t="s">
        <v>628</v>
      </c>
      <c r="B9" t="s">
        <v>582</v>
      </c>
      <c r="C9" t="s">
        <v>629</v>
      </c>
      <c r="D9" t="s">
        <v>238</v>
      </c>
      <c r="E9" t="s">
        <v>660</v>
      </c>
      <c r="F9" t="s">
        <v>16</v>
      </c>
      <c r="G9" s="87">
        <v>43646</v>
      </c>
      <c r="H9" t="s">
        <v>667</v>
      </c>
      <c r="I9" t="s">
        <v>668</v>
      </c>
      <c r="J9" t="s">
        <v>668</v>
      </c>
      <c r="K9">
        <v>8</v>
      </c>
      <c r="L9" t="s">
        <v>663</v>
      </c>
      <c r="M9" s="87">
        <v>43676</v>
      </c>
      <c r="N9" t="s">
        <v>658</v>
      </c>
      <c r="O9" t="s">
        <v>659</v>
      </c>
      <c r="P9" s="61">
        <v>16355.53</v>
      </c>
      <c r="Q9" t="s">
        <v>659</v>
      </c>
      <c r="R9" s="61">
        <v>16355.53</v>
      </c>
      <c r="S9" s="61">
        <v>0</v>
      </c>
    </row>
    <row r="10" spans="1:19" x14ac:dyDescent="0.2">
      <c r="A10" t="s">
        <v>628</v>
      </c>
      <c r="B10" t="s">
        <v>582</v>
      </c>
      <c r="C10" t="s">
        <v>629</v>
      </c>
      <c r="D10" t="s">
        <v>238</v>
      </c>
      <c r="E10" t="s">
        <v>660</v>
      </c>
      <c r="F10" t="s">
        <v>16</v>
      </c>
      <c r="G10" s="87">
        <v>43646</v>
      </c>
      <c r="H10" t="s">
        <v>667</v>
      </c>
      <c r="I10" t="s">
        <v>668</v>
      </c>
      <c r="J10" t="s">
        <v>668</v>
      </c>
      <c r="K10">
        <v>9</v>
      </c>
      <c r="L10" t="s">
        <v>664</v>
      </c>
      <c r="M10" s="87">
        <v>43676</v>
      </c>
      <c r="N10" t="s">
        <v>658</v>
      </c>
      <c r="O10" t="s">
        <v>659</v>
      </c>
      <c r="P10" s="61">
        <v>16355.53</v>
      </c>
      <c r="Q10" t="s">
        <v>659</v>
      </c>
      <c r="R10" s="61">
        <v>16355.53</v>
      </c>
      <c r="S10" s="61">
        <v>0</v>
      </c>
    </row>
    <row r="11" spans="1:19" x14ac:dyDescent="0.2">
      <c r="A11" t="s">
        <v>628</v>
      </c>
      <c r="B11" t="s">
        <v>582</v>
      </c>
      <c r="C11" t="s">
        <v>629</v>
      </c>
      <c r="D11" t="s">
        <v>238</v>
      </c>
      <c r="E11" t="s">
        <v>660</v>
      </c>
      <c r="F11" t="s">
        <v>16</v>
      </c>
      <c r="G11" s="87">
        <v>43646</v>
      </c>
      <c r="H11" t="s">
        <v>667</v>
      </c>
      <c r="I11" t="s">
        <v>668</v>
      </c>
      <c r="J11" t="s">
        <v>668</v>
      </c>
      <c r="K11">
        <v>10</v>
      </c>
      <c r="L11" t="s">
        <v>665</v>
      </c>
      <c r="M11" s="87">
        <v>43678</v>
      </c>
      <c r="N11" t="s">
        <v>658</v>
      </c>
      <c r="O11" t="s">
        <v>659</v>
      </c>
      <c r="P11" s="61">
        <v>-16355.53</v>
      </c>
      <c r="Q11" t="s">
        <v>659</v>
      </c>
      <c r="R11" s="61">
        <v>0</v>
      </c>
      <c r="S11" s="61">
        <v>-16355.53</v>
      </c>
    </row>
    <row r="12" spans="1:19" x14ac:dyDescent="0.2">
      <c r="A12" t="s">
        <v>628</v>
      </c>
      <c r="B12" t="s">
        <v>582</v>
      </c>
      <c r="C12" t="s">
        <v>629</v>
      </c>
      <c r="D12" t="s">
        <v>238</v>
      </c>
      <c r="E12" t="s">
        <v>660</v>
      </c>
      <c r="F12" t="s">
        <v>16</v>
      </c>
      <c r="G12" s="87">
        <v>43646</v>
      </c>
      <c r="H12" t="s">
        <v>667</v>
      </c>
      <c r="I12" t="s">
        <v>668</v>
      </c>
      <c r="J12" t="s">
        <v>668</v>
      </c>
      <c r="K12">
        <v>10</v>
      </c>
      <c r="L12" t="s">
        <v>666</v>
      </c>
      <c r="M12" s="87">
        <v>43678</v>
      </c>
      <c r="N12" t="s">
        <v>658</v>
      </c>
      <c r="O12" t="s">
        <v>659</v>
      </c>
      <c r="P12" s="61">
        <v>16355.53</v>
      </c>
      <c r="Q12" t="s">
        <v>659</v>
      </c>
      <c r="R12" s="61">
        <v>16355.53</v>
      </c>
      <c r="S12" s="61">
        <v>0</v>
      </c>
    </row>
    <row r="13" spans="1:19" x14ac:dyDescent="0.2">
      <c r="A13" t="s">
        <v>628</v>
      </c>
      <c r="B13" t="s">
        <v>582</v>
      </c>
      <c r="C13" t="s">
        <v>629</v>
      </c>
      <c r="D13" t="s">
        <v>238</v>
      </c>
      <c r="E13" t="s">
        <v>669</v>
      </c>
      <c r="F13" t="s">
        <v>126</v>
      </c>
      <c r="G13" s="87">
        <v>44012</v>
      </c>
      <c r="H13" t="s">
        <v>655</v>
      </c>
      <c r="I13" t="s">
        <v>670</v>
      </c>
      <c r="J13" t="s">
        <v>670</v>
      </c>
      <c r="K13">
        <v>11</v>
      </c>
      <c r="L13" t="s">
        <v>671</v>
      </c>
      <c r="M13" s="87">
        <v>44025</v>
      </c>
      <c r="N13" t="s">
        <v>658</v>
      </c>
      <c r="O13" t="s">
        <v>659</v>
      </c>
      <c r="P13" s="61">
        <v>-142877.25</v>
      </c>
      <c r="Q13" t="s">
        <v>659</v>
      </c>
      <c r="R13" s="61">
        <v>0</v>
      </c>
      <c r="S13" s="61">
        <v>-142877.25</v>
      </c>
    </row>
    <row r="14" spans="1:19" x14ac:dyDescent="0.2">
      <c r="A14" t="s">
        <v>628</v>
      </c>
      <c r="B14" t="s">
        <v>582</v>
      </c>
      <c r="C14" t="s">
        <v>629</v>
      </c>
      <c r="D14" t="s">
        <v>238</v>
      </c>
      <c r="E14" t="s">
        <v>669</v>
      </c>
      <c r="F14" t="s">
        <v>16</v>
      </c>
      <c r="G14" s="87">
        <v>44012</v>
      </c>
      <c r="H14" t="s">
        <v>667</v>
      </c>
      <c r="I14" t="s">
        <v>668</v>
      </c>
      <c r="J14" t="s">
        <v>668</v>
      </c>
      <c r="K14">
        <v>11</v>
      </c>
      <c r="L14" t="s">
        <v>671</v>
      </c>
      <c r="M14" s="87">
        <v>44025</v>
      </c>
      <c r="N14" t="s">
        <v>658</v>
      </c>
      <c r="O14" t="s">
        <v>659</v>
      </c>
      <c r="P14" s="61">
        <v>142877.25</v>
      </c>
      <c r="Q14" t="s">
        <v>659</v>
      </c>
      <c r="R14" s="61">
        <v>142877.25</v>
      </c>
      <c r="S14" s="61">
        <v>0</v>
      </c>
    </row>
    <row r="15" spans="1:19" x14ac:dyDescent="0.2">
      <c r="A15" t="s">
        <v>631</v>
      </c>
      <c r="B15" t="s">
        <v>601</v>
      </c>
      <c r="C15" t="s">
        <v>632</v>
      </c>
      <c r="D15" t="s">
        <v>239</v>
      </c>
      <c r="E15" t="s">
        <v>660</v>
      </c>
      <c r="F15" t="s">
        <v>126</v>
      </c>
      <c r="G15" s="87">
        <v>43281</v>
      </c>
      <c r="H15" t="s">
        <v>655</v>
      </c>
      <c r="I15" t="s">
        <v>661</v>
      </c>
      <c r="J15" t="s">
        <v>661</v>
      </c>
      <c r="K15">
        <v>7</v>
      </c>
      <c r="L15" t="s">
        <v>662</v>
      </c>
      <c r="M15" s="87">
        <v>43676</v>
      </c>
      <c r="N15" t="s">
        <v>658</v>
      </c>
      <c r="O15" t="s">
        <v>659</v>
      </c>
      <c r="P15" s="61">
        <v>-16355.53</v>
      </c>
      <c r="Q15" t="s">
        <v>659</v>
      </c>
      <c r="R15" s="61">
        <v>0</v>
      </c>
      <c r="S15" s="61">
        <v>-16355.53</v>
      </c>
    </row>
    <row r="16" spans="1:19" x14ac:dyDescent="0.2">
      <c r="A16" t="s">
        <v>631</v>
      </c>
      <c r="B16" t="s">
        <v>601</v>
      </c>
      <c r="C16" t="s">
        <v>632</v>
      </c>
      <c r="D16" t="s">
        <v>239</v>
      </c>
      <c r="E16" t="s">
        <v>660</v>
      </c>
      <c r="F16" t="s">
        <v>126</v>
      </c>
      <c r="G16" s="87">
        <v>43281</v>
      </c>
      <c r="H16" t="s">
        <v>655</v>
      </c>
      <c r="I16" t="s">
        <v>661</v>
      </c>
      <c r="J16" t="s">
        <v>661</v>
      </c>
      <c r="K16">
        <v>8</v>
      </c>
      <c r="L16" t="s">
        <v>663</v>
      </c>
      <c r="M16" s="87">
        <v>43676</v>
      </c>
      <c r="N16" t="s">
        <v>658</v>
      </c>
      <c r="O16" t="s">
        <v>659</v>
      </c>
      <c r="P16" s="61">
        <v>16355.53</v>
      </c>
      <c r="Q16" t="s">
        <v>659</v>
      </c>
      <c r="R16" s="61">
        <v>16355.53</v>
      </c>
      <c r="S16" s="61">
        <v>0</v>
      </c>
    </row>
    <row r="17" spans="1:19" x14ac:dyDescent="0.2">
      <c r="A17" t="s">
        <v>631</v>
      </c>
      <c r="B17" t="s">
        <v>601</v>
      </c>
      <c r="C17" t="s">
        <v>632</v>
      </c>
      <c r="D17" t="s">
        <v>239</v>
      </c>
      <c r="E17" t="s">
        <v>660</v>
      </c>
      <c r="F17" t="s">
        <v>126</v>
      </c>
      <c r="G17" s="87">
        <v>43281</v>
      </c>
      <c r="H17" t="s">
        <v>655</v>
      </c>
      <c r="I17" t="s">
        <v>661</v>
      </c>
      <c r="J17" t="s">
        <v>661</v>
      </c>
      <c r="K17">
        <v>9</v>
      </c>
      <c r="L17" t="s">
        <v>664</v>
      </c>
      <c r="M17" s="87">
        <v>43676</v>
      </c>
      <c r="N17" t="s">
        <v>658</v>
      </c>
      <c r="O17" t="s">
        <v>659</v>
      </c>
      <c r="P17" s="61">
        <v>16355.53</v>
      </c>
      <c r="Q17" t="s">
        <v>659</v>
      </c>
      <c r="R17" s="61">
        <v>16355.53</v>
      </c>
      <c r="S17" s="61">
        <v>0</v>
      </c>
    </row>
    <row r="18" spans="1:19" x14ac:dyDescent="0.2">
      <c r="A18" t="s">
        <v>631</v>
      </c>
      <c r="B18" t="s">
        <v>601</v>
      </c>
      <c r="C18" t="s">
        <v>632</v>
      </c>
      <c r="D18" t="s">
        <v>239</v>
      </c>
      <c r="E18" t="s">
        <v>660</v>
      </c>
      <c r="F18" t="s">
        <v>126</v>
      </c>
      <c r="G18" s="87">
        <v>43281</v>
      </c>
      <c r="H18" t="s">
        <v>655</v>
      </c>
      <c r="I18" t="s">
        <v>661</v>
      </c>
      <c r="J18" t="s">
        <v>661</v>
      </c>
      <c r="K18">
        <v>10</v>
      </c>
      <c r="L18" t="s">
        <v>665</v>
      </c>
      <c r="M18" s="87">
        <v>43678</v>
      </c>
      <c r="N18" t="s">
        <v>658</v>
      </c>
      <c r="O18" t="s">
        <v>659</v>
      </c>
      <c r="P18" s="61">
        <v>-16355.53</v>
      </c>
      <c r="Q18" t="s">
        <v>659</v>
      </c>
      <c r="R18" s="61">
        <v>0</v>
      </c>
      <c r="S18" s="61">
        <v>-16355.53</v>
      </c>
    </row>
    <row r="19" spans="1:19" x14ac:dyDescent="0.2">
      <c r="A19" t="s">
        <v>631</v>
      </c>
      <c r="B19" t="s">
        <v>601</v>
      </c>
      <c r="C19" t="s">
        <v>632</v>
      </c>
      <c r="D19" t="s">
        <v>239</v>
      </c>
      <c r="E19" t="s">
        <v>660</v>
      </c>
      <c r="F19" t="s">
        <v>126</v>
      </c>
      <c r="G19" s="87">
        <v>43646</v>
      </c>
      <c r="H19" t="s">
        <v>655</v>
      </c>
      <c r="I19" t="s">
        <v>661</v>
      </c>
      <c r="J19" t="s">
        <v>661</v>
      </c>
      <c r="K19">
        <v>10</v>
      </c>
      <c r="L19" t="s">
        <v>666</v>
      </c>
      <c r="M19" s="87">
        <v>43678</v>
      </c>
      <c r="N19" t="s">
        <v>658</v>
      </c>
      <c r="O19" t="s">
        <v>659</v>
      </c>
      <c r="P19" s="61">
        <v>16355.53</v>
      </c>
      <c r="Q19" t="s">
        <v>659</v>
      </c>
      <c r="R19" s="61">
        <v>16355.53</v>
      </c>
      <c r="S19" s="61">
        <v>0</v>
      </c>
    </row>
    <row r="20" spans="1:19" x14ac:dyDescent="0.2">
      <c r="A20" t="s">
        <v>631</v>
      </c>
      <c r="B20" t="s">
        <v>601</v>
      </c>
      <c r="C20" t="s">
        <v>632</v>
      </c>
      <c r="D20" t="s">
        <v>239</v>
      </c>
      <c r="E20" t="s">
        <v>669</v>
      </c>
      <c r="F20" t="s">
        <v>126</v>
      </c>
      <c r="G20" s="87">
        <v>44012</v>
      </c>
      <c r="H20" t="s">
        <v>655</v>
      </c>
      <c r="I20" t="s">
        <v>672</v>
      </c>
      <c r="J20" t="s">
        <v>672</v>
      </c>
      <c r="K20">
        <v>11</v>
      </c>
      <c r="L20" t="s">
        <v>671</v>
      </c>
      <c r="M20" s="87">
        <v>44025</v>
      </c>
      <c r="N20" t="s">
        <v>658</v>
      </c>
      <c r="O20" t="s">
        <v>659</v>
      </c>
      <c r="P20" s="61">
        <v>-16355.53</v>
      </c>
      <c r="Q20" t="s">
        <v>659</v>
      </c>
      <c r="R20" s="61">
        <v>0</v>
      </c>
      <c r="S20" s="61">
        <v>-16355.53</v>
      </c>
    </row>
    <row r="21" spans="1:19" x14ac:dyDescent="0.2">
      <c r="A21" t="s">
        <v>631</v>
      </c>
      <c r="B21" t="s">
        <v>601</v>
      </c>
      <c r="C21" t="s">
        <v>632</v>
      </c>
      <c r="D21" t="s">
        <v>239</v>
      </c>
      <c r="E21" t="s">
        <v>669</v>
      </c>
      <c r="F21" t="s">
        <v>126</v>
      </c>
      <c r="G21" s="87">
        <v>44012</v>
      </c>
      <c r="H21" t="s">
        <v>655</v>
      </c>
      <c r="I21" t="s">
        <v>670</v>
      </c>
      <c r="J21" t="s">
        <v>670</v>
      </c>
      <c r="K21">
        <v>11</v>
      </c>
      <c r="L21" t="s">
        <v>671</v>
      </c>
      <c r="M21" s="87">
        <v>44025</v>
      </c>
      <c r="N21" t="s">
        <v>658</v>
      </c>
      <c r="O21" t="s">
        <v>659</v>
      </c>
      <c r="P21" s="61">
        <v>142877.25</v>
      </c>
      <c r="Q21" t="s">
        <v>659</v>
      </c>
      <c r="R21" s="61">
        <v>142877.25</v>
      </c>
      <c r="S21" s="61">
        <v>0</v>
      </c>
    </row>
    <row r="22" spans="1:19" x14ac:dyDescent="0.2">
      <c r="A22" t="s">
        <v>636</v>
      </c>
      <c r="B22" t="s">
        <v>602</v>
      </c>
      <c r="C22" t="s">
        <v>637</v>
      </c>
      <c r="D22" t="s">
        <v>239</v>
      </c>
      <c r="E22" t="s">
        <v>660</v>
      </c>
      <c r="F22" t="s">
        <v>126</v>
      </c>
      <c r="G22" s="87">
        <v>43281</v>
      </c>
      <c r="H22" t="s">
        <v>655</v>
      </c>
      <c r="I22" t="s">
        <v>673</v>
      </c>
      <c r="J22" t="s">
        <v>673</v>
      </c>
      <c r="K22">
        <v>6</v>
      </c>
      <c r="L22" t="s">
        <v>674</v>
      </c>
      <c r="M22" s="87">
        <v>43657</v>
      </c>
      <c r="N22" t="s">
        <v>675</v>
      </c>
      <c r="O22" t="s">
        <v>659</v>
      </c>
      <c r="P22" s="61">
        <v>1559380.13</v>
      </c>
      <c r="Q22" t="s">
        <v>659</v>
      </c>
      <c r="R22" s="61">
        <v>1559380.13</v>
      </c>
      <c r="S22" s="61">
        <v>0</v>
      </c>
    </row>
    <row r="23" spans="1:19" x14ac:dyDescent="0.2">
      <c r="A23" t="s">
        <v>636</v>
      </c>
      <c r="B23" t="s">
        <v>602</v>
      </c>
      <c r="C23" t="s">
        <v>637</v>
      </c>
      <c r="D23" t="s">
        <v>239</v>
      </c>
      <c r="E23" t="s">
        <v>660</v>
      </c>
      <c r="F23" t="s">
        <v>126</v>
      </c>
      <c r="G23" s="87">
        <v>43281</v>
      </c>
      <c r="H23" t="s">
        <v>655</v>
      </c>
      <c r="I23" t="s">
        <v>673</v>
      </c>
      <c r="J23" t="s">
        <v>673</v>
      </c>
      <c r="K23">
        <v>10</v>
      </c>
      <c r="L23" t="s">
        <v>676</v>
      </c>
      <c r="M23" s="87">
        <v>43678</v>
      </c>
      <c r="N23" t="s">
        <v>658</v>
      </c>
      <c r="O23" t="s">
        <v>659</v>
      </c>
      <c r="P23" s="61">
        <v>-1559380.13</v>
      </c>
      <c r="Q23" t="s">
        <v>659</v>
      </c>
      <c r="R23" s="61">
        <v>0</v>
      </c>
      <c r="S23" s="61">
        <v>-1559380.13</v>
      </c>
    </row>
    <row r="24" spans="1:19" x14ac:dyDescent="0.2">
      <c r="A24" t="s">
        <v>636</v>
      </c>
      <c r="B24" t="s">
        <v>602</v>
      </c>
      <c r="C24" t="s">
        <v>637</v>
      </c>
      <c r="D24" t="s">
        <v>239</v>
      </c>
      <c r="E24" t="s">
        <v>660</v>
      </c>
      <c r="F24" t="s">
        <v>119</v>
      </c>
      <c r="G24" s="87">
        <v>43434</v>
      </c>
      <c r="H24" t="s">
        <v>655</v>
      </c>
      <c r="I24" t="s">
        <v>673</v>
      </c>
      <c r="J24" t="s">
        <v>673</v>
      </c>
      <c r="K24">
        <v>2</v>
      </c>
      <c r="L24" t="s">
        <v>677</v>
      </c>
      <c r="M24" s="87">
        <v>43444</v>
      </c>
      <c r="N24" t="s">
        <v>658</v>
      </c>
      <c r="O24" t="s">
        <v>659</v>
      </c>
      <c r="P24" s="61">
        <v>10460903.76</v>
      </c>
      <c r="Q24" t="s">
        <v>659</v>
      </c>
      <c r="R24" s="61">
        <v>10460903.76</v>
      </c>
      <c r="S24" s="61">
        <v>0</v>
      </c>
    </row>
    <row r="25" spans="1:19" x14ac:dyDescent="0.2">
      <c r="A25" t="s">
        <v>636</v>
      </c>
      <c r="B25" t="s">
        <v>602</v>
      </c>
      <c r="C25" t="s">
        <v>637</v>
      </c>
      <c r="D25" t="s">
        <v>239</v>
      </c>
      <c r="E25" t="s">
        <v>660</v>
      </c>
      <c r="F25" t="s">
        <v>126</v>
      </c>
      <c r="G25" s="87">
        <v>43646</v>
      </c>
      <c r="H25" t="s">
        <v>655</v>
      </c>
      <c r="I25" t="s">
        <v>673</v>
      </c>
      <c r="J25" t="s">
        <v>673</v>
      </c>
      <c r="K25">
        <v>10</v>
      </c>
      <c r="L25" t="s">
        <v>678</v>
      </c>
      <c r="M25" s="87">
        <v>43678</v>
      </c>
      <c r="N25" t="s">
        <v>658</v>
      </c>
      <c r="O25" t="s">
        <v>659</v>
      </c>
      <c r="P25" s="61">
        <v>1559380.13</v>
      </c>
      <c r="Q25" t="s">
        <v>659</v>
      </c>
      <c r="R25" s="61">
        <v>1559380.13</v>
      </c>
      <c r="S25" s="61">
        <v>0</v>
      </c>
    </row>
    <row r="26" spans="1:19" x14ac:dyDescent="0.2">
      <c r="A26" t="s">
        <v>641</v>
      </c>
      <c r="B26" t="s">
        <v>603</v>
      </c>
      <c r="C26" t="s">
        <v>642</v>
      </c>
      <c r="D26" t="s">
        <v>239</v>
      </c>
      <c r="E26" t="s">
        <v>669</v>
      </c>
      <c r="F26" t="s">
        <v>126</v>
      </c>
      <c r="G26" s="87">
        <v>44012</v>
      </c>
      <c r="H26" t="s">
        <v>655</v>
      </c>
      <c r="I26" t="s">
        <v>672</v>
      </c>
      <c r="J26" t="s">
        <v>672</v>
      </c>
      <c r="K26">
        <v>11</v>
      </c>
      <c r="L26" t="s">
        <v>671</v>
      </c>
      <c r="M26" s="87">
        <v>44025</v>
      </c>
      <c r="N26" t="s">
        <v>658</v>
      </c>
      <c r="O26" t="s">
        <v>659</v>
      </c>
      <c r="P26" s="61">
        <v>16355.53</v>
      </c>
      <c r="Q26" t="s">
        <v>659</v>
      </c>
      <c r="R26" s="61">
        <v>16355.53</v>
      </c>
      <c r="S26" s="61">
        <v>0</v>
      </c>
    </row>
    <row r="27" spans="1:19" x14ac:dyDescent="0.2">
      <c r="A27" t="s">
        <v>440</v>
      </c>
      <c r="B27" t="s">
        <v>604</v>
      </c>
      <c r="C27" t="s">
        <v>644</v>
      </c>
      <c r="D27" t="s">
        <v>239</v>
      </c>
      <c r="E27" t="s">
        <v>660</v>
      </c>
      <c r="F27" t="s">
        <v>126</v>
      </c>
      <c r="G27" s="87">
        <v>43281</v>
      </c>
      <c r="H27" t="s">
        <v>655</v>
      </c>
      <c r="I27" t="s">
        <v>673</v>
      </c>
      <c r="J27" t="s">
        <v>673</v>
      </c>
      <c r="K27">
        <v>6</v>
      </c>
      <c r="L27" t="s">
        <v>674</v>
      </c>
      <c r="M27" s="87">
        <v>43657</v>
      </c>
      <c r="N27" t="s">
        <v>675</v>
      </c>
      <c r="O27" t="s">
        <v>659</v>
      </c>
      <c r="P27" s="61">
        <v>-1559380.13</v>
      </c>
      <c r="Q27" t="s">
        <v>659</v>
      </c>
      <c r="R27" s="61">
        <v>0</v>
      </c>
      <c r="S27" s="61">
        <v>-1559380.13</v>
      </c>
    </row>
    <row r="28" spans="1:19" x14ac:dyDescent="0.2">
      <c r="A28" t="s">
        <v>440</v>
      </c>
      <c r="B28" t="s">
        <v>604</v>
      </c>
      <c r="C28" t="s">
        <v>644</v>
      </c>
      <c r="D28" t="s">
        <v>239</v>
      </c>
      <c r="E28" t="s">
        <v>660</v>
      </c>
      <c r="F28" t="s">
        <v>126</v>
      </c>
      <c r="G28" s="87">
        <v>43281</v>
      </c>
      <c r="H28" t="s">
        <v>655</v>
      </c>
      <c r="I28" t="s">
        <v>673</v>
      </c>
      <c r="J28" t="s">
        <v>673</v>
      </c>
      <c r="K28">
        <v>10</v>
      </c>
      <c r="L28" t="s">
        <v>676</v>
      </c>
      <c r="M28" s="87">
        <v>43678</v>
      </c>
      <c r="N28" t="s">
        <v>658</v>
      </c>
      <c r="O28" t="s">
        <v>659</v>
      </c>
      <c r="P28" s="61">
        <v>1559380.13</v>
      </c>
      <c r="Q28" t="s">
        <v>659</v>
      </c>
      <c r="R28" s="61">
        <v>1559380.13</v>
      </c>
      <c r="S28" s="61">
        <v>0</v>
      </c>
    </row>
    <row r="29" spans="1:19" x14ac:dyDescent="0.2">
      <c r="A29" t="s">
        <v>440</v>
      </c>
      <c r="B29" t="s">
        <v>604</v>
      </c>
      <c r="C29" t="s">
        <v>644</v>
      </c>
      <c r="D29" t="s">
        <v>239</v>
      </c>
      <c r="E29" t="s">
        <v>660</v>
      </c>
      <c r="F29" t="s">
        <v>119</v>
      </c>
      <c r="G29" s="87">
        <v>43434</v>
      </c>
      <c r="H29" t="s">
        <v>655</v>
      </c>
      <c r="I29" t="s">
        <v>673</v>
      </c>
      <c r="J29" t="s">
        <v>673</v>
      </c>
      <c r="K29">
        <v>2</v>
      </c>
      <c r="L29" t="s">
        <v>677</v>
      </c>
      <c r="M29" s="87">
        <v>43444</v>
      </c>
      <c r="N29" t="s">
        <v>658</v>
      </c>
      <c r="O29" t="s">
        <v>659</v>
      </c>
      <c r="P29" s="61">
        <v>-10460903.76</v>
      </c>
      <c r="Q29" t="s">
        <v>659</v>
      </c>
      <c r="R29" s="61">
        <v>0</v>
      </c>
      <c r="S29" s="61">
        <v>-10460903.76</v>
      </c>
    </row>
    <row r="30" spans="1:19" x14ac:dyDescent="0.2">
      <c r="A30" t="s">
        <v>440</v>
      </c>
      <c r="B30" t="s">
        <v>604</v>
      </c>
      <c r="C30" t="s">
        <v>644</v>
      </c>
      <c r="D30" t="s">
        <v>239</v>
      </c>
      <c r="E30" t="s">
        <v>660</v>
      </c>
      <c r="F30" t="s">
        <v>126</v>
      </c>
      <c r="G30" s="87">
        <v>43646</v>
      </c>
      <c r="H30" t="s">
        <v>655</v>
      </c>
      <c r="I30" t="s">
        <v>673</v>
      </c>
      <c r="J30" t="s">
        <v>673</v>
      </c>
      <c r="K30">
        <v>10</v>
      </c>
      <c r="L30" t="s">
        <v>678</v>
      </c>
      <c r="M30" s="87">
        <v>43678</v>
      </c>
      <c r="N30" t="s">
        <v>658</v>
      </c>
      <c r="O30" t="s">
        <v>659</v>
      </c>
      <c r="P30" s="61">
        <v>-1559380.13</v>
      </c>
      <c r="Q30" t="s">
        <v>659</v>
      </c>
      <c r="R30" s="61">
        <v>0</v>
      </c>
      <c r="S30" s="61">
        <v>-1559380.13</v>
      </c>
    </row>
    <row r="31" spans="1:19" x14ac:dyDescent="0.2">
      <c r="A31" t="s">
        <v>541</v>
      </c>
      <c r="B31" t="s">
        <v>605</v>
      </c>
      <c r="C31" t="s">
        <v>648</v>
      </c>
      <c r="D31" t="s">
        <v>239</v>
      </c>
      <c r="E31" t="s">
        <v>654</v>
      </c>
      <c r="F31" t="s">
        <v>116</v>
      </c>
      <c r="G31" s="87">
        <v>44074</v>
      </c>
      <c r="H31" t="s">
        <v>655</v>
      </c>
      <c r="I31" t="s">
        <v>656</v>
      </c>
      <c r="J31" t="s">
        <v>656</v>
      </c>
      <c r="K31">
        <v>12</v>
      </c>
      <c r="L31" t="s">
        <v>657</v>
      </c>
      <c r="M31" s="87">
        <v>44097</v>
      </c>
      <c r="N31" t="s">
        <v>658</v>
      </c>
      <c r="O31" t="s">
        <v>659</v>
      </c>
      <c r="P31" s="61">
        <v>194090.6</v>
      </c>
      <c r="Q31" t="s">
        <v>659</v>
      </c>
      <c r="R31" s="61">
        <v>194090.6</v>
      </c>
      <c r="S31" s="61">
        <v>0</v>
      </c>
    </row>
    <row r="32" spans="1:19" x14ac:dyDescent="0.2">
      <c r="A32" t="s">
        <v>545</v>
      </c>
      <c r="B32" t="s">
        <v>606</v>
      </c>
      <c r="C32" t="s">
        <v>650</v>
      </c>
      <c r="D32" t="s">
        <v>202</v>
      </c>
      <c r="E32" t="s">
        <v>660</v>
      </c>
      <c r="F32" t="s">
        <v>16</v>
      </c>
      <c r="G32" s="87">
        <v>43646</v>
      </c>
      <c r="H32" t="s">
        <v>667</v>
      </c>
      <c r="I32" t="s">
        <v>668</v>
      </c>
      <c r="J32" t="s">
        <v>668</v>
      </c>
      <c r="K32">
        <v>7</v>
      </c>
      <c r="L32" t="s">
        <v>662</v>
      </c>
      <c r="M32" s="87">
        <v>43676</v>
      </c>
      <c r="N32" t="s">
        <v>658</v>
      </c>
      <c r="O32" t="s">
        <v>659</v>
      </c>
      <c r="P32" s="61">
        <v>16355.53</v>
      </c>
      <c r="Q32" t="s">
        <v>659</v>
      </c>
      <c r="R32" s="61">
        <v>16355.53</v>
      </c>
      <c r="S32" s="61">
        <v>0</v>
      </c>
    </row>
    <row r="33" spans="1:19" x14ac:dyDescent="0.2">
      <c r="A33" t="s">
        <v>545</v>
      </c>
      <c r="B33" t="s">
        <v>606</v>
      </c>
      <c r="C33" t="s">
        <v>650</v>
      </c>
      <c r="D33" t="s">
        <v>202</v>
      </c>
      <c r="E33" t="s">
        <v>660</v>
      </c>
      <c r="F33" t="s">
        <v>16</v>
      </c>
      <c r="G33" s="87">
        <v>43646</v>
      </c>
      <c r="H33" t="s">
        <v>667</v>
      </c>
      <c r="I33" t="s">
        <v>668</v>
      </c>
      <c r="J33" t="s">
        <v>668</v>
      </c>
      <c r="K33">
        <v>8</v>
      </c>
      <c r="L33" t="s">
        <v>663</v>
      </c>
      <c r="M33" s="87">
        <v>43676</v>
      </c>
      <c r="N33" t="s">
        <v>658</v>
      </c>
      <c r="O33" t="s">
        <v>659</v>
      </c>
      <c r="P33" s="61">
        <v>-16355.53</v>
      </c>
      <c r="Q33" t="s">
        <v>659</v>
      </c>
      <c r="R33" s="61">
        <v>0</v>
      </c>
      <c r="S33" s="61">
        <v>-16355.53</v>
      </c>
    </row>
    <row r="34" spans="1:19" x14ac:dyDescent="0.2">
      <c r="A34" t="s">
        <v>545</v>
      </c>
      <c r="B34" t="s">
        <v>606</v>
      </c>
      <c r="C34" t="s">
        <v>650</v>
      </c>
      <c r="D34" t="s">
        <v>202</v>
      </c>
      <c r="E34" t="s">
        <v>660</v>
      </c>
      <c r="F34" t="s">
        <v>16</v>
      </c>
      <c r="G34" s="87">
        <v>43646</v>
      </c>
      <c r="H34" t="s">
        <v>667</v>
      </c>
      <c r="I34" t="s">
        <v>668</v>
      </c>
      <c r="J34" t="s">
        <v>668</v>
      </c>
      <c r="K34">
        <v>9</v>
      </c>
      <c r="L34" t="s">
        <v>664</v>
      </c>
      <c r="M34" s="87">
        <v>43676</v>
      </c>
      <c r="N34" t="s">
        <v>658</v>
      </c>
      <c r="O34" t="s">
        <v>659</v>
      </c>
      <c r="P34" s="61">
        <v>-16355.53</v>
      </c>
      <c r="Q34" t="s">
        <v>659</v>
      </c>
      <c r="R34" s="61">
        <v>0</v>
      </c>
      <c r="S34" s="61">
        <v>-16355.53</v>
      </c>
    </row>
    <row r="35" spans="1:19" x14ac:dyDescent="0.2">
      <c r="A35" t="s">
        <v>545</v>
      </c>
      <c r="B35" t="s">
        <v>606</v>
      </c>
      <c r="C35" t="s">
        <v>650</v>
      </c>
      <c r="D35" t="s">
        <v>202</v>
      </c>
      <c r="E35" t="s">
        <v>660</v>
      </c>
      <c r="F35" t="s">
        <v>16</v>
      </c>
      <c r="G35" s="87">
        <v>43646</v>
      </c>
      <c r="H35" t="s">
        <v>667</v>
      </c>
      <c r="I35" t="s">
        <v>668</v>
      </c>
      <c r="J35" t="s">
        <v>668</v>
      </c>
      <c r="K35">
        <v>10</v>
      </c>
      <c r="L35" t="s">
        <v>665</v>
      </c>
      <c r="M35" s="87">
        <v>43678</v>
      </c>
      <c r="N35" t="s">
        <v>658</v>
      </c>
      <c r="O35" t="s">
        <v>659</v>
      </c>
      <c r="P35" s="61">
        <v>16355.53</v>
      </c>
      <c r="Q35" t="s">
        <v>659</v>
      </c>
      <c r="R35" s="61">
        <v>16355.53</v>
      </c>
      <c r="S35" s="61">
        <v>0</v>
      </c>
    </row>
    <row r="36" spans="1:19" x14ac:dyDescent="0.2">
      <c r="A36" t="s">
        <v>545</v>
      </c>
      <c r="B36" t="s">
        <v>606</v>
      </c>
      <c r="C36" t="s">
        <v>650</v>
      </c>
      <c r="D36" t="s">
        <v>202</v>
      </c>
      <c r="E36" t="s">
        <v>660</v>
      </c>
      <c r="F36" t="s">
        <v>16</v>
      </c>
      <c r="G36" s="87">
        <v>43646</v>
      </c>
      <c r="H36" t="s">
        <v>667</v>
      </c>
      <c r="I36" t="s">
        <v>668</v>
      </c>
      <c r="J36" t="s">
        <v>668</v>
      </c>
      <c r="K36">
        <v>10</v>
      </c>
      <c r="L36" t="s">
        <v>666</v>
      </c>
      <c r="M36" s="87">
        <v>43678</v>
      </c>
      <c r="N36" t="s">
        <v>658</v>
      </c>
      <c r="O36" t="s">
        <v>659</v>
      </c>
      <c r="P36" s="61">
        <v>-16355.53</v>
      </c>
      <c r="Q36" t="s">
        <v>659</v>
      </c>
      <c r="R36" s="61">
        <v>0</v>
      </c>
      <c r="S36" s="61">
        <v>-16355.53</v>
      </c>
    </row>
    <row r="37" spans="1:19" x14ac:dyDescent="0.2">
      <c r="A37" t="s">
        <v>545</v>
      </c>
      <c r="B37" t="s">
        <v>606</v>
      </c>
      <c r="C37" t="s">
        <v>650</v>
      </c>
      <c r="D37" t="s">
        <v>202</v>
      </c>
      <c r="E37" t="s">
        <v>669</v>
      </c>
      <c r="F37" t="s">
        <v>16</v>
      </c>
      <c r="G37" s="87">
        <v>44012</v>
      </c>
      <c r="H37" t="s">
        <v>667</v>
      </c>
      <c r="I37" t="s">
        <v>668</v>
      </c>
      <c r="J37" t="s">
        <v>668</v>
      </c>
      <c r="K37">
        <v>11</v>
      </c>
      <c r="L37" t="s">
        <v>671</v>
      </c>
      <c r="M37" s="87">
        <v>44025</v>
      </c>
      <c r="N37" t="s">
        <v>658</v>
      </c>
      <c r="O37" t="s">
        <v>659</v>
      </c>
      <c r="P37" s="61">
        <v>-142877.25</v>
      </c>
      <c r="Q37" t="s">
        <v>659</v>
      </c>
      <c r="R37" s="61">
        <v>0</v>
      </c>
      <c r="S37" s="61">
        <v>-142877.25</v>
      </c>
    </row>
    <row r="38" spans="1:19" x14ac:dyDescent="0.2">
      <c r="G38" s="87"/>
      <c r="M38" s="87"/>
    </row>
    <row r="39" spans="1:19" x14ac:dyDescent="0.2">
      <c r="G39" s="87"/>
      <c r="M39" s="87"/>
    </row>
    <row r="40" spans="1:19" x14ac:dyDescent="0.2">
      <c r="G40" s="87"/>
      <c r="M40" s="87"/>
    </row>
    <row r="41" spans="1:19" x14ac:dyDescent="0.2">
      <c r="G41" s="87"/>
      <c r="M41" s="87"/>
    </row>
    <row r="42" spans="1:19" x14ac:dyDescent="0.2">
      <c r="G42" s="87"/>
      <c r="M42" s="87"/>
    </row>
    <row r="43" spans="1:19" x14ac:dyDescent="0.2">
      <c r="G43" s="87"/>
      <c r="M43" s="87"/>
    </row>
    <row r="44" spans="1:19" x14ac:dyDescent="0.2">
      <c r="G44" s="87"/>
      <c r="M44" s="87"/>
    </row>
    <row r="45" spans="1:19" x14ac:dyDescent="0.2">
      <c r="G45" s="87"/>
      <c r="M45" s="87"/>
    </row>
    <row r="46" spans="1:19" x14ac:dyDescent="0.2">
      <c r="G46" s="87"/>
      <c r="M46" s="87"/>
    </row>
    <row r="47" spans="1:19" x14ac:dyDescent="0.2">
      <c r="G47" s="87"/>
      <c r="M47" s="87"/>
    </row>
    <row r="48" spans="1:19" x14ac:dyDescent="0.2">
      <c r="G48" s="87"/>
      <c r="M48" s="87"/>
    </row>
    <row r="49" spans="7:13" x14ac:dyDescent="0.2">
      <c r="G49" s="87"/>
      <c r="M49" s="87"/>
    </row>
    <row r="50" spans="7:13" x14ac:dyDescent="0.2">
      <c r="G50" s="87"/>
      <c r="M50" s="87"/>
    </row>
    <row r="51" spans="7:13" x14ac:dyDescent="0.2">
      <c r="G51" s="87"/>
      <c r="M51" s="87"/>
    </row>
    <row r="52" spans="7:13" x14ac:dyDescent="0.2">
      <c r="G52" s="87"/>
      <c r="M52" s="87"/>
    </row>
    <row r="53" spans="7:13" x14ac:dyDescent="0.2">
      <c r="G53" s="87"/>
      <c r="M53" s="87"/>
    </row>
    <row r="54" spans="7:13" x14ac:dyDescent="0.2">
      <c r="G54" s="87"/>
      <c r="M54" s="87"/>
    </row>
    <row r="55" spans="7:13" x14ac:dyDescent="0.2">
      <c r="G55" s="87"/>
      <c r="M55" s="87"/>
    </row>
    <row r="56" spans="7:13" x14ac:dyDescent="0.2">
      <c r="G56" s="87"/>
      <c r="M56" s="87"/>
    </row>
    <row r="57" spans="7:13" x14ac:dyDescent="0.2">
      <c r="G57" s="87"/>
      <c r="M57" s="87"/>
    </row>
    <row r="58" spans="7:13" x14ac:dyDescent="0.2">
      <c r="G58" s="87"/>
      <c r="M58" s="87"/>
    </row>
    <row r="59" spans="7:13" x14ac:dyDescent="0.2">
      <c r="G59" s="87"/>
      <c r="M59" s="87"/>
    </row>
    <row r="60" spans="7:13" x14ac:dyDescent="0.2">
      <c r="G60" s="87"/>
      <c r="M60" s="87"/>
    </row>
    <row r="61" spans="7:13" x14ac:dyDescent="0.2">
      <c r="G61" s="87"/>
      <c r="M61" s="87"/>
    </row>
    <row r="62" spans="7:13" x14ac:dyDescent="0.2">
      <c r="G62" s="87"/>
      <c r="M62" s="87"/>
    </row>
    <row r="63" spans="7:13" x14ac:dyDescent="0.2">
      <c r="G63" s="87"/>
      <c r="M63" s="87"/>
    </row>
    <row r="64" spans="7:13" x14ac:dyDescent="0.2">
      <c r="G64" s="87"/>
      <c r="M64" s="87"/>
    </row>
    <row r="65" spans="7:13" x14ac:dyDescent="0.2">
      <c r="G65" s="87"/>
      <c r="M65" s="87"/>
    </row>
    <row r="66" spans="7:13" x14ac:dyDescent="0.2">
      <c r="G66" s="87"/>
      <c r="M66" s="87"/>
    </row>
    <row r="67" spans="7:13" x14ac:dyDescent="0.2">
      <c r="G67" s="87"/>
      <c r="M67" s="87"/>
    </row>
    <row r="68" spans="7:13" x14ac:dyDescent="0.2">
      <c r="G68" s="87"/>
      <c r="M68" s="87"/>
    </row>
    <row r="69" spans="7:13" x14ac:dyDescent="0.2">
      <c r="G69" s="87"/>
      <c r="M69" s="87"/>
    </row>
    <row r="70" spans="7:13" x14ac:dyDescent="0.2">
      <c r="G70" s="87"/>
      <c r="M70" s="87"/>
    </row>
    <row r="71" spans="7:13" x14ac:dyDescent="0.2">
      <c r="G71" s="87"/>
      <c r="M71" s="87"/>
    </row>
    <row r="72" spans="7:13" x14ac:dyDescent="0.2">
      <c r="G72" s="87"/>
      <c r="M72" s="87"/>
    </row>
    <row r="73" spans="7:13" x14ac:dyDescent="0.2">
      <c r="G73" s="87"/>
      <c r="M73" s="87"/>
    </row>
    <row r="74" spans="7:13" x14ac:dyDescent="0.2">
      <c r="G74" s="87"/>
      <c r="M74" s="87"/>
    </row>
    <row r="75" spans="7:13" x14ac:dyDescent="0.2">
      <c r="G75" s="87"/>
      <c r="M75" s="87"/>
    </row>
    <row r="76" spans="7:13" x14ac:dyDescent="0.2">
      <c r="G76" s="87"/>
      <c r="M76" s="87"/>
    </row>
    <row r="77" spans="7:13" x14ac:dyDescent="0.2">
      <c r="G77" s="87"/>
      <c r="M77" s="87"/>
    </row>
    <row r="78" spans="7:13" x14ac:dyDescent="0.2">
      <c r="G78" s="87"/>
      <c r="M78" s="87"/>
    </row>
    <row r="79" spans="7:13" x14ac:dyDescent="0.2">
      <c r="G79" s="87"/>
      <c r="M79" s="87"/>
    </row>
    <row r="80" spans="7:13" x14ac:dyDescent="0.2">
      <c r="G80" s="87"/>
      <c r="M80" s="87"/>
    </row>
    <row r="81" spans="7:13" x14ac:dyDescent="0.2">
      <c r="G81" s="87"/>
      <c r="M81" s="87"/>
    </row>
    <row r="82" spans="7:13" x14ac:dyDescent="0.2">
      <c r="G82" s="87"/>
      <c r="M82" s="87"/>
    </row>
    <row r="83" spans="7:13" x14ac:dyDescent="0.2">
      <c r="G83" s="87"/>
      <c r="M83" s="87"/>
    </row>
    <row r="84" spans="7:13" x14ac:dyDescent="0.2">
      <c r="G84" s="87"/>
      <c r="M84" s="87"/>
    </row>
    <row r="85" spans="7:13" x14ac:dyDescent="0.2">
      <c r="G85" s="87"/>
      <c r="M85" s="87"/>
    </row>
    <row r="86" spans="7:13" x14ac:dyDescent="0.2">
      <c r="G86" s="87"/>
      <c r="M86" s="87"/>
    </row>
    <row r="87" spans="7:13" x14ac:dyDescent="0.2">
      <c r="G87" s="87"/>
      <c r="M87" s="87"/>
    </row>
    <row r="88" spans="7:13" x14ac:dyDescent="0.2">
      <c r="G88" s="87"/>
      <c r="M88" s="87"/>
    </row>
    <row r="89" spans="7:13" x14ac:dyDescent="0.2">
      <c r="G89" s="87"/>
      <c r="M89" s="87"/>
    </row>
    <row r="90" spans="7:13" x14ac:dyDescent="0.2">
      <c r="G90" s="87"/>
      <c r="M90" s="87"/>
    </row>
    <row r="91" spans="7:13" x14ac:dyDescent="0.2">
      <c r="G91" s="87"/>
      <c r="M91" s="87"/>
    </row>
    <row r="92" spans="7:13" x14ac:dyDescent="0.2">
      <c r="G92" s="87"/>
      <c r="M92" s="87"/>
    </row>
    <row r="93" spans="7:13" x14ac:dyDescent="0.2">
      <c r="G93" s="87"/>
      <c r="M93" s="87"/>
    </row>
    <row r="94" spans="7:13" x14ac:dyDescent="0.2">
      <c r="G94" s="87"/>
      <c r="M94" s="87"/>
    </row>
    <row r="95" spans="7:13" x14ac:dyDescent="0.2">
      <c r="G95" s="87"/>
      <c r="M95" s="87"/>
    </row>
    <row r="96" spans="7:13" x14ac:dyDescent="0.2">
      <c r="G96" s="87"/>
      <c r="M96" s="87"/>
    </row>
    <row r="97" spans="7:13" x14ac:dyDescent="0.2">
      <c r="G97" s="87"/>
      <c r="M97" s="87"/>
    </row>
    <row r="98" spans="7:13" x14ac:dyDescent="0.2">
      <c r="G98" s="87"/>
      <c r="M98" s="87"/>
    </row>
    <row r="99" spans="7:13" x14ac:dyDescent="0.2">
      <c r="G99" s="87"/>
      <c r="M99" s="87"/>
    </row>
    <row r="100" spans="7:13" x14ac:dyDescent="0.2">
      <c r="G100" s="87"/>
      <c r="M100" s="87"/>
    </row>
    <row r="101" spans="7:13" x14ac:dyDescent="0.2">
      <c r="G101" s="87"/>
      <c r="M101" s="87"/>
    </row>
    <row r="102" spans="7:13" x14ac:dyDescent="0.2">
      <c r="G102" s="87"/>
      <c r="M102" s="87"/>
    </row>
    <row r="103" spans="7:13" x14ac:dyDescent="0.2">
      <c r="G103" s="87"/>
      <c r="M103" s="87"/>
    </row>
    <row r="104" spans="7:13" x14ac:dyDescent="0.2">
      <c r="G104" s="87"/>
      <c r="M104" s="87"/>
    </row>
    <row r="105" spans="7:13" x14ac:dyDescent="0.2">
      <c r="G105" s="87"/>
      <c r="M105" s="87"/>
    </row>
    <row r="106" spans="7:13" x14ac:dyDescent="0.2">
      <c r="G106" s="87"/>
      <c r="M106" s="87"/>
    </row>
    <row r="107" spans="7:13" x14ac:dyDescent="0.2">
      <c r="G107" s="87"/>
      <c r="M107" s="87"/>
    </row>
    <row r="108" spans="7:13" x14ac:dyDescent="0.2">
      <c r="G108" s="87"/>
      <c r="M108" s="87"/>
    </row>
    <row r="109" spans="7:13" x14ac:dyDescent="0.2">
      <c r="G109" s="87"/>
      <c r="M109" s="87"/>
    </row>
    <row r="110" spans="7:13" x14ac:dyDescent="0.2">
      <c r="G110" s="87"/>
      <c r="M110" s="87"/>
    </row>
    <row r="111" spans="7:13" x14ac:dyDescent="0.2">
      <c r="G111" s="87"/>
      <c r="M111" s="87"/>
    </row>
    <row r="112" spans="7:13" x14ac:dyDescent="0.2">
      <c r="G112" s="87"/>
      <c r="M112" s="87"/>
    </row>
    <row r="113" spans="7:13" x14ac:dyDescent="0.2">
      <c r="G113" s="87"/>
      <c r="M113" s="87"/>
    </row>
    <row r="114" spans="7:13" x14ac:dyDescent="0.2">
      <c r="G114" s="87"/>
      <c r="M114" s="87"/>
    </row>
    <row r="115" spans="7:13" x14ac:dyDescent="0.2">
      <c r="G115" s="87"/>
      <c r="M115" s="87"/>
    </row>
    <row r="116" spans="7:13" x14ac:dyDescent="0.2">
      <c r="G116" s="87"/>
      <c r="M116" s="87"/>
    </row>
    <row r="117" spans="7:13" x14ac:dyDescent="0.2">
      <c r="G117" s="87"/>
      <c r="M117" s="87"/>
    </row>
    <row r="118" spans="7:13" x14ac:dyDescent="0.2">
      <c r="G118" s="87"/>
      <c r="M118" s="87"/>
    </row>
    <row r="119" spans="7:13" x14ac:dyDescent="0.2">
      <c r="G119" s="87"/>
      <c r="M119" s="87"/>
    </row>
    <row r="120" spans="7:13" x14ac:dyDescent="0.2">
      <c r="G120" s="87"/>
      <c r="M120" s="87"/>
    </row>
    <row r="121" spans="7:13" x14ac:dyDescent="0.2">
      <c r="G121" s="87"/>
      <c r="M121" s="87"/>
    </row>
    <row r="122" spans="7:13" x14ac:dyDescent="0.2">
      <c r="G122" s="87"/>
      <c r="M122" s="87"/>
    </row>
    <row r="123" spans="7:13" x14ac:dyDescent="0.2">
      <c r="G123" s="87"/>
      <c r="M123" s="87"/>
    </row>
    <row r="124" spans="7:13" x14ac:dyDescent="0.2">
      <c r="G124" s="87"/>
      <c r="M124" s="87"/>
    </row>
    <row r="125" spans="7:13" x14ac:dyDescent="0.2">
      <c r="G125" s="87"/>
      <c r="M125" s="87"/>
    </row>
    <row r="126" spans="7:13" x14ac:dyDescent="0.2">
      <c r="G126" s="87"/>
      <c r="M126" s="87"/>
    </row>
    <row r="127" spans="7:13" x14ac:dyDescent="0.2">
      <c r="G127" s="87"/>
      <c r="M127" s="87"/>
    </row>
    <row r="128" spans="7:13" x14ac:dyDescent="0.2">
      <c r="G128" s="87"/>
      <c r="M128" s="87"/>
    </row>
    <row r="129" spans="7:13" x14ac:dyDescent="0.2">
      <c r="G129" s="87"/>
      <c r="M129" s="87"/>
    </row>
    <row r="130" spans="7:13" x14ac:dyDescent="0.2">
      <c r="G130" s="87"/>
      <c r="M130" s="87"/>
    </row>
    <row r="131" spans="7:13" x14ac:dyDescent="0.2">
      <c r="G131" s="87"/>
      <c r="M131" s="87"/>
    </row>
    <row r="132" spans="7:13" x14ac:dyDescent="0.2">
      <c r="G132" s="87"/>
      <c r="M132" s="87"/>
    </row>
    <row r="133" spans="7:13" x14ac:dyDescent="0.2">
      <c r="G133" s="87"/>
      <c r="M133" s="87"/>
    </row>
    <row r="134" spans="7:13" x14ac:dyDescent="0.2">
      <c r="G134" s="87"/>
      <c r="M134" s="87"/>
    </row>
    <row r="135" spans="7:13" x14ac:dyDescent="0.2">
      <c r="G135" s="87"/>
      <c r="M135" s="87"/>
    </row>
    <row r="136" spans="7:13" x14ac:dyDescent="0.2">
      <c r="G136" s="87"/>
      <c r="M136" s="87"/>
    </row>
    <row r="137" spans="7:13" x14ac:dyDescent="0.2">
      <c r="G137" s="87"/>
      <c r="M137" s="87"/>
    </row>
    <row r="138" spans="7:13" x14ac:dyDescent="0.2">
      <c r="G138" s="87"/>
      <c r="M138" s="87"/>
    </row>
    <row r="139" spans="7:13" x14ac:dyDescent="0.2">
      <c r="G139" s="87"/>
      <c r="M139" s="87"/>
    </row>
    <row r="140" spans="7:13" x14ac:dyDescent="0.2">
      <c r="G140" s="87"/>
      <c r="M140" s="87"/>
    </row>
    <row r="141" spans="7:13" x14ac:dyDescent="0.2">
      <c r="G141" s="87"/>
      <c r="M141" s="87"/>
    </row>
    <row r="142" spans="7:13" x14ac:dyDescent="0.2">
      <c r="G142" s="87"/>
      <c r="M142" s="87"/>
    </row>
    <row r="143" spans="7:13" x14ac:dyDescent="0.2">
      <c r="G143" s="87"/>
      <c r="M143" s="87"/>
    </row>
    <row r="144" spans="7:13" x14ac:dyDescent="0.2">
      <c r="G144" s="87"/>
      <c r="M144" s="87"/>
    </row>
    <row r="145" spans="7:13" x14ac:dyDescent="0.2">
      <c r="G145" s="87"/>
      <c r="M145" s="87"/>
    </row>
    <row r="146" spans="7:13" x14ac:dyDescent="0.2">
      <c r="G146" s="87"/>
      <c r="M146" s="87"/>
    </row>
    <row r="147" spans="7:13" x14ac:dyDescent="0.2">
      <c r="G147" s="87"/>
      <c r="M147" s="87"/>
    </row>
    <row r="148" spans="7:13" x14ac:dyDescent="0.2">
      <c r="G148" s="87"/>
      <c r="M148" s="87"/>
    </row>
    <row r="149" spans="7:13" x14ac:dyDescent="0.2">
      <c r="G149" s="87"/>
      <c r="M149" s="87"/>
    </row>
    <row r="150" spans="7:13" x14ac:dyDescent="0.2">
      <c r="G150" s="87"/>
      <c r="M150" s="87"/>
    </row>
    <row r="151" spans="7:13" x14ac:dyDescent="0.2">
      <c r="G151" s="87"/>
      <c r="M151" s="87"/>
    </row>
    <row r="152" spans="7:13" x14ac:dyDescent="0.2">
      <c r="G152" s="87"/>
      <c r="M152" s="87"/>
    </row>
    <row r="153" spans="7:13" x14ac:dyDescent="0.2">
      <c r="G153" s="87"/>
      <c r="M153" s="87"/>
    </row>
    <row r="154" spans="7:13" x14ac:dyDescent="0.2">
      <c r="G154" s="87"/>
      <c r="M154" s="87"/>
    </row>
    <row r="155" spans="7:13" x14ac:dyDescent="0.2">
      <c r="G155" s="87"/>
      <c r="M155" s="87"/>
    </row>
    <row r="156" spans="7:13" x14ac:dyDescent="0.2">
      <c r="G156" s="87"/>
      <c r="M156" s="87"/>
    </row>
    <row r="157" spans="7:13" x14ac:dyDescent="0.2">
      <c r="G157" s="87"/>
      <c r="M157" s="87"/>
    </row>
    <row r="158" spans="7:13" x14ac:dyDescent="0.2">
      <c r="G158" s="87"/>
      <c r="M158" s="87"/>
    </row>
    <row r="159" spans="7:13" x14ac:dyDescent="0.2">
      <c r="G159" s="87"/>
      <c r="M159" s="87"/>
    </row>
    <row r="160" spans="7:13" x14ac:dyDescent="0.2">
      <c r="G160" s="87"/>
      <c r="M160" s="87"/>
    </row>
    <row r="161" spans="7:13" x14ac:dyDescent="0.2">
      <c r="G161" s="87"/>
      <c r="M161" s="87"/>
    </row>
    <row r="162" spans="7:13" x14ac:dyDescent="0.2">
      <c r="G162" s="87"/>
      <c r="M162" s="87"/>
    </row>
    <row r="163" spans="7:13" x14ac:dyDescent="0.2">
      <c r="G163" s="87"/>
      <c r="M163" s="87"/>
    </row>
    <row r="164" spans="7:13" x14ac:dyDescent="0.2">
      <c r="G164" s="87"/>
      <c r="M164" s="87"/>
    </row>
    <row r="165" spans="7:13" x14ac:dyDescent="0.2">
      <c r="G165" s="87"/>
      <c r="M165" s="87"/>
    </row>
    <row r="166" spans="7:13" x14ac:dyDescent="0.2">
      <c r="G166" s="87"/>
      <c r="M166" s="87"/>
    </row>
    <row r="167" spans="7:13" x14ac:dyDescent="0.2">
      <c r="G167" s="87"/>
      <c r="M167" s="87"/>
    </row>
    <row r="168" spans="7:13" x14ac:dyDescent="0.2">
      <c r="G168" s="87"/>
      <c r="M168" s="87"/>
    </row>
    <row r="169" spans="7:13" x14ac:dyDescent="0.2">
      <c r="G169" s="87"/>
      <c r="M169" s="87"/>
    </row>
    <row r="170" spans="7:13" x14ac:dyDescent="0.2">
      <c r="G170" s="87"/>
      <c r="M170" s="87"/>
    </row>
    <row r="171" spans="7:13" x14ac:dyDescent="0.2">
      <c r="G171" s="87"/>
      <c r="M171" s="87"/>
    </row>
    <row r="172" spans="7:13" x14ac:dyDescent="0.2">
      <c r="G172" s="87"/>
      <c r="M172" s="87"/>
    </row>
    <row r="173" spans="7:13" x14ac:dyDescent="0.2">
      <c r="G173" s="87"/>
      <c r="M173" s="87"/>
    </row>
    <row r="174" spans="7:13" x14ac:dyDescent="0.2">
      <c r="G174" s="87"/>
      <c r="M174" s="87"/>
    </row>
    <row r="175" spans="7:13" x14ac:dyDescent="0.2">
      <c r="G175" s="87"/>
      <c r="M175" s="87"/>
    </row>
    <row r="176" spans="7:13" x14ac:dyDescent="0.2">
      <c r="G176" s="87"/>
      <c r="M176" s="87"/>
    </row>
    <row r="177" spans="7:13" x14ac:dyDescent="0.2">
      <c r="G177" s="87"/>
      <c r="M177" s="87"/>
    </row>
    <row r="178" spans="7:13" x14ac:dyDescent="0.2">
      <c r="G178" s="87"/>
      <c r="M178" s="87"/>
    </row>
    <row r="179" spans="7:13" x14ac:dyDescent="0.2">
      <c r="G179" s="87"/>
      <c r="M179" s="87"/>
    </row>
    <row r="180" spans="7:13" x14ac:dyDescent="0.2">
      <c r="G180" s="87"/>
      <c r="M180" s="87"/>
    </row>
    <row r="181" spans="7:13" x14ac:dyDescent="0.2">
      <c r="G181" s="87"/>
      <c r="M181" s="87"/>
    </row>
    <row r="182" spans="7:13" x14ac:dyDescent="0.2">
      <c r="G182" s="87"/>
      <c r="M182" s="87"/>
    </row>
    <row r="183" spans="7:13" x14ac:dyDescent="0.2">
      <c r="G183" s="87"/>
      <c r="M183" s="87"/>
    </row>
    <row r="184" spans="7:13" x14ac:dyDescent="0.2">
      <c r="G184" s="87"/>
      <c r="M184" s="87"/>
    </row>
    <row r="185" spans="7:13" x14ac:dyDescent="0.2">
      <c r="G185" s="87"/>
      <c r="M185" s="87"/>
    </row>
    <row r="186" spans="7:13" x14ac:dyDescent="0.2">
      <c r="G186" s="87"/>
      <c r="M186" s="87"/>
    </row>
    <row r="187" spans="7:13" x14ac:dyDescent="0.2">
      <c r="G187" s="87"/>
      <c r="M187" s="87"/>
    </row>
    <row r="188" spans="7:13" x14ac:dyDescent="0.2">
      <c r="G188" s="87"/>
      <c r="M188" s="87"/>
    </row>
    <row r="189" spans="7:13" x14ac:dyDescent="0.2">
      <c r="G189" s="87"/>
      <c r="M189" s="87"/>
    </row>
    <row r="190" spans="7:13" x14ac:dyDescent="0.2">
      <c r="G190" s="87"/>
      <c r="M190" s="87"/>
    </row>
    <row r="191" spans="7:13" x14ac:dyDescent="0.2">
      <c r="G191" s="87"/>
      <c r="M191" s="87"/>
    </row>
    <row r="192" spans="7:13" x14ac:dyDescent="0.2">
      <c r="G192" s="87"/>
      <c r="M192" s="87"/>
    </row>
    <row r="193" spans="7:13" x14ac:dyDescent="0.2">
      <c r="G193" s="87"/>
      <c r="M193" s="87"/>
    </row>
    <row r="194" spans="7:13" x14ac:dyDescent="0.2">
      <c r="G194" s="87"/>
      <c r="M194" s="87"/>
    </row>
    <row r="195" spans="7:13" x14ac:dyDescent="0.2">
      <c r="G195" s="87"/>
      <c r="M195" s="87"/>
    </row>
    <row r="196" spans="7:13" x14ac:dyDescent="0.2">
      <c r="G196" s="87"/>
      <c r="M196" s="87"/>
    </row>
    <row r="197" spans="7:13" x14ac:dyDescent="0.2">
      <c r="G197" s="87"/>
      <c r="M197" s="87"/>
    </row>
    <row r="198" spans="7:13" x14ac:dyDescent="0.2">
      <c r="G198" s="87"/>
      <c r="M198" s="87"/>
    </row>
    <row r="199" spans="7:13" x14ac:dyDescent="0.2">
      <c r="G199" s="87"/>
      <c r="M199" s="87"/>
    </row>
    <row r="200" spans="7:13" x14ac:dyDescent="0.2">
      <c r="G200" s="87"/>
      <c r="M200" s="87"/>
    </row>
    <row r="201" spans="7:13" x14ac:dyDescent="0.2">
      <c r="G201" s="87"/>
      <c r="M201" s="87"/>
    </row>
    <row r="202" spans="7:13" x14ac:dyDescent="0.2">
      <c r="G202" s="87"/>
      <c r="M202" s="87"/>
    </row>
    <row r="203" spans="7:13" x14ac:dyDescent="0.2">
      <c r="G203" s="87"/>
      <c r="M203" s="87"/>
    </row>
    <row r="204" spans="7:13" x14ac:dyDescent="0.2">
      <c r="G204" s="87"/>
      <c r="M204" s="87"/>
    </row>
    <row r="205" spans="7:13" x14ac:dyDescent="0.2">
      <c r="G205" s="87"/>
      <c r="M205" s="87"/>
    </row>
    <row r="206" spans="7:13" x14ac:dyDescent="0.2">
      <c r="G206" s="87"/>
      <c r="M206" s="87"/>
    </row>
    <row r="207" spans="7:13" x14ac:dyDescent="0.2">
      <c r="G207" s="87"/>
      <c r="M207" s="87"/>
    </row>
    <row r="208" spans="7:13" x14ac:dyDescent="0.2">
      <c r="G208" s="87"/>
      <c r="M208" s="87"/>
    </row>
    <row r="209" spans="7:13" x14ac:dyDescent="0.2">
      <c r="G209" s="87"/>
      <c r="M209" s="87"/>
    </row>
    <row r="210" spans="7:13" x14ac:dyDescent="0.2">
      <c r="G210" s="87"/>
      <c r="M210" s="87"/>
    </row>
    <row r="211" spans="7:13" x14ac:dyDescent="0.2">
      <c r="G211" s="87"/>
      <c r="M211" s="87"/>
    </row>
    <row r="212" spans="7:13" x14ac:dyDescent="0.2">
      <c r="G212" s="87"/>
      <c r="M212" s="87"/>
    </row>
    <row r="213" spans="7:13" x14ac:dyDescent="0.2">
      <c r="G213" s="87"/>
      <c r="M213" s="87"/>
    </row>
    <row r="214" spans="7:13" x14ac:dyDescent="0.2">
      <c r="G214" s="87"/>
      <c r="M214" s="87"/>
    </row>
    <row r="215" spans="7:13" x14ac:dyDescent="0.2">
      <c r="G215" s="87"/>
      <c r="M215" s="87"/>
    </row>
    <row r="216" spans="7:13" x14ac:dyDescent="0.2">
      <c r="G216" s="87"/>
      <c r="M216" s="87"/>
    </row>
    <row r="217" spans="7:13" x14ac:dyDescent="0.2">
      <c r="G217" s="87"/>
      <c r="M217" s="87"/>
    </row>
    <row r="218" spans="7:13" x14ac:dyDescent="0.2">
      <c r="G218" s="87"/>
      <c r="M218" s="87"/>
    </row>
    <row r="219" spans="7:13" x14ac:dyDescent="0.2">
      <c r="G219" s="87"/>
      <c r="M219" s="87"/>
    </row>
    <row r="220" spans="7:13" x14ac:dyDescent="0.2">
      <c r="G220" s="87"/>
      <c r="M220" s="87"/>
    </row>
    <row r="221" spans="7:13" x14ac:dyDescent="0.2">
      <c r="G221" s="87"/>
      <c r="M221" s="87"/>
    </row>
    <row r="222" spans="7:13" x14ac:dyDescent="0.2">
      <c r="G222" s="87"/>
      <c r="M222" s="87"/>
    </row>
    <row r="223" spans="7:13" x14ac:dyDescent="0.2">
      <c r="G223" s="87"/>
      <c r="M223" s="87"/>
    </row>
    <row r="224" spans="7:13" x14ac:dyDescent="0.2">
      <c r="G224" s="87"/>
      <c r="M224" s="87"/>
    </row>
    <row r="225" spans="7:13" x14ac:dyDescent="0.2">
      <c r="G225" s="87"/>
      <c r="M225" s="87"/>
    </row>
    <row r="226" spans="7:13" x14ac:dyDescent="0.2">
      <c r="G226" s="87"/>
      <c r="M226" s="87"/>
    </row>
    <row r="227" spans="7:13" x14ac:dyDescent="0.2">
      <c r="G227" s="87"/>
      <c r="M227" s="87"/>
    </row>
    <row r="228" spans="7:13" x14ac:dyDescent="0.2">
      <c r="G228" s="87"/>
      <c r="M228" s="87"/>
    </row>
    <row r="229" spans="7:13" x14ac:dyDescent="0.2">
      <c r="G229" s="87"/>
      <c r="M229" s="87"/>
    </row>
    <row r="230" spans="7:13" x14ac:dyDescent="0.2">
      <c r="G230" s="87"/>
      <c r="M230" s="87"/>
    </row>
    <row r="231" spans="7:13" x14ac:dyDescent="0.2">
      <c r="G231" s="87"/>
      <c r="M231" s="87"/>
    </row>
    <row r="232" spans="7:13" x14ac:dyDescent="0.2">
      <c r="G232" s="87"/>
      <c r="M232" s="87"/>
    </row>
    <row r="233" spans="7:13" x14ac:dyDescent="0.2">
      <c r="G233" s="87"/>
      <c r="M233" s="87"/>
    </row>
    <row r="234" spans="7:13" x14ac:dyDescent="0.2">
      <c r="G234" s="87"/>
      <c r="M234" s="87"/>
    </row>
    <row r="235" spans="7:13" x14ac:dyDescent="0.2">
      <c r="G235" s="87"/>
      <c r="M235" s="87"/>
    </row>
    <row r="236" spans="7:13" x14ac:dyDescent="0.2">
      <c r="G236" s="87"/>
      <c r="M236" s="87"/>
    </row>
    <row r="237" spans="7:13" x14ac:dyDescent="0.2">
      <c r="G237" s="87"/>
      <c r="M237" s="87"/>
    </row>
    <row r="238" spans="7:13" x14ac:dyDescent="0.2">
      <c r="G238" s="87"/>
      <c r="M238" s="87"/>
    </row>
    <row r="239" spans="7:13" x14ac:dyDescent="0.2">
      <c r="G239" s="87"/>
      <c r="M239" s="87"/>
    </row>
    <row r="240" spans="7:13" x14ac:dyDescent="0.2">
      <c r="G240" s="87"/>
      <c r="M240" s="87"/>
    </row>
    <row r="241" spans="7:13" x14ac:dyDescent="0.2">
      <c r="G241" s="87"/>
      <c r="M241" s="87"/>
    </row>
    <row r="242" spans="7:13" x14ac:dyDescent="0.2">
      <c r="G242" s="87"/>
      <c r="M242" s="87"/>
    </row>
    <row r="243" spans="7:13" x14ac:dyDescent="0.2">
      <c r="G243" s="87"/>
      <c r="M243" s="87"/>
    </row>
    <row r="244" spans="7:13" x14ac:dyDescent="0.2">
      <c r="G244" s="87"/>
      <c r="M244" s="87"/>
    </row>
    <row r="245" spans="7:13" x14ac:dyDescent="0.2">
      <c r="G245" s="87"/>
      <c r="M245" s="87"/>
    </row>
    <row r="246" spans="7:13" x14ac:dyDescent="0.2">
      <c r="G246" s="87"/>
      <c r="M246" s="87"/>
    </row>
    <row r="247" spans="7:13" x14ac:dyDescent="0.2">
      <c r="G247" s="87"/>
      <c r="M247" s="87"/>
    </row>
    <row r="248" spans="7:13" x14ac:dyDescent="0.2">
      <c r="G248" s="87"/>
      <c r="M248" s="87"/>
    </row>
    <row r="249" spans="7:13" x14ac:dyDescent="0.2">
      <c r="G249" s="87"/>
      <c r="M249" s="87"/>
    </row>
    <row r="250" spans="7:13" x14ac:dyDescent="0.2">
      <c r="G250" s="87"/>
      <c r="M250" s="87"/>
    </row>
    <row r="251" spans="7:13" x14ac:dyDescent="0.2">
      <c r="G251" s="87"/>
      <c r="M251" s="87"/>
    </row>
    <row r="252" spans="7:13" x14ac:dyDescent="0.2">
      <c r="G252" s="87"/>
      <c r="M252" s="87"/>
    </row>
    <row r="253" spans="7:13" x14ac:dyDescent="0.2">
      <c r="G253" s="87"/>
      <c r="M253" s="87"/>
    </row>
    <row r="254" spans="7:13" x14ac:dyDescent="0.2">
      <c r="G254" s="87"/>
      <c r="M254" s="87"/>
    </row>
    <row r="255" spans="7:13" x14ac:dyDescent="0.2">
      <c r="G255" s="87"/>
      <c r="M255" s="87"/>
    </row>
    <row r="256" spans="7:13" x14ac:dyDescent="0.2">
      <c r="G256" s="87"/>
      <c r="M256" s="87"/>
    </row>
    <row r="257" spans="7:13" x14ac:dyDescent="0.2">
      <c r="G257" s="87"/>
      <c r="M257" s="87"/>
    </row>
    <row r="258" spans="7:13" x14ac:dyDescent="0.2">
      <c r="G258" s="87"/>
      <c r="M258" s="87"/>
    </row>
    <row r="259" spans="7:13" x14ac:dyDescent="0.2">
      <c r="G259" s="87"/>
      <c r="M259" s="87"/>
    </row>
    <row r="260" spans="7:13" x14ac:dyDescent="0.2">
      <c r="G260" s="87"/>
      <c r="M260" s="87"/>
    </row>
    <row r="261" spans="7:13" x14ac:dyDescent="0.2">
      <c r="G261" s="87"/>
      <c r="M261" s="87"/>
    </row>
    <row r="262" spans="7:13" x14ac:dyDescent="0.2">
      <c r="G262" s="87"/>
      <c r="M262" s="87"/>
    </row>
    <row r="263" spans="7:13" x14ac:dyDescent="0.2">
      <c r="G263" s="87"/>
      <c r="M263" s="87"/>
    </row>
    <row r="264" spans="7:13" x14ac:dyDescent="0.2">
      <c r="G264" s="87"/>
      <c r="M264" s="87"/>
    </row>
    <row r="265" spans="7:13" x14ac:dyDescent="0.2">
      <c r="G265" s="87"/>
      <c r="M265" s="87"/>
    </row>
    <row r="266" spans="7:13" x14ac:dyDescent="0.2">
      <c r="G266" s="87"/>
      <c r="M266" s="87"/>
    </row>
    <row r="267" spans="7:13" x14ac:dyDescent="0.2">
      <c r="G267" s="87"/>
      <c r="M267" s="87"/>
    </row>
    <row r="268" spans="7:13" x14ac:dyDescent="0.2">
      <c r="G268" s="87"/>
      <c r="M268" s="87"/>
    </row>
    <row r="269" spans="7:13" x14ac:dyDescent="0.2">
      <c r="G269" s="87"/>
      <c r="M269" s="87"/>
    </row>
    <row r="270" spans="7:13" x14ac:dyDescent="0.2">
      <c r="G270" s="87"/>
      <c r="M270" s="87"/>
    </row>
    <row r="271" spans="7:13" x14ac:dyDescent="0.2">
      <c r="G271" s="87"/>
      <c r="M271" s="87"/>
    </row>
    <row r="272" spans="7:13" x14ac:dyDescent="0.2">
      <c r="G272" s="87"/>
      <c r="M272" s="87"/>
    </row>
    <row r="273" spans="7:13" x14ac:dyDescent="0.2">
      <c r="G273" s="87"/>
      <c r="M273" s="87"/>
    </row>
    <row r="274" spans="7:13" x14ac:dyDescent="0.2">
      <c r="G274" s="87"/>
      <c r="M274" s="87"/>
    </row>
    <row r="275" spans="7:13" x14ac:dyDescent="0.2">
      <c r="G275" s="87"/>
      <c r="M275" s="87"/>
    </row>
    <row r="276" spans="7:13" x14ac:dyDescent="0.2">
      <c r="G276" s="87"/>
      <c r="M276" s="87"/>
    </row>
    <row r="277" spans="7:13" x14ac:dyDescent="0.2">
      <c r="G277" s="87"/>
      <c r="M277" s="87"/>
    </row>
    <row r="278" spans="7:13" x14ac:dyDescent="0.2">
      <c r="G278" s="87"/>
      <c r="M278" s="87"/>
    </row>
    <row r="279" spans="7:13" x14ac:dyDescent="0.2">
      <c r="G279" s="87"/>
      <c r="M279" s="87"/>
    </row>
    <row r="280" spans="7:13" x14ac:dyDescent="0.2">
      <c r="G280" s="87"/>
      <c r="M280" s="87"/>
    </row>
    <row r="281" spans="7:13" x14ac:dyDescent="0.2">
      <c r="G281" s="87"/>
      <c r="M281" s="87"/>
    </row>
    <row r="282" spans="7:13" x14ac:dyDescent="0.2">
      <c r="G282" s="87"/>
      <c r="M282" s="87"/>
    </row>
    <row r="283" spans="7:13" x14ac:dyDescent="0.2">
      <c r="G283" s="87"/>
      <c r="M283" s="87"/>
    </row>
    <row r="284" spans="7:13" x14ac:dyDescent="0.2">
      <c r="G284" s="87"/>
      <c r="M284" s="87"/>
    </row>
    <row r="285" spans="7:13" x14ac:dyDescent="0.2">
      <c r="G285" s="87"/>
      <c r="M285" s="87"/>
    </row>
    <row r="286" spans="7:13" x14ac:dyDescent="0.2">
      <c r="G286" s="87"/>
      <c r="M286" s="87"/>
    </row>
    <row r="287" spans="7:13" x14ac:dyDescent="0.2">
      <c r="G287" s="87"/>
      <c r="M287" s="87"/>
    </row>
    <row r="288" spans="7:13" x14ac:dyDescent="0.2">
      <c r="G288" s="87"/>
      <c r="M288" s="87"/>
    </row>
    <row r="289" spans="7:13" x14ac:dyDescent="0.2">
      <c r="G289" s="87"/>
      <c r="M289" s="87"/>
    </row>
    <row r="290" spans="7:13" x14ac:dyDescent="0.2">
      <c r="G290" s="87"/>
      <c r="M290" s="87"/>
    </row>
    <row r="291" spans="7:13" x14ac:dyDescent="0.2">
      <c r="G291" s="87"/>
      <c r="M291" s="87"/>
    </row>
    <row r="292" spans="7:13" x14ac:dyDescent="0.2">
      <c r="G292" s="87"/>
      <c r="M292" s="87"/>
    </row>
    <row r="293" spans="7:13" x14ac:dyDescent="0.2">
      <c r="G293" s="87"/>
      <c r="M293" s="87"/>
    </row>
    <row r="294" spans="7:13" x14ac:dyDescent="0.2">
      <c r="G294" s="87"/>
      <c r="M294" s="87"/>
    </row>
    <row r="295" spans="7:13" x14ac:dyDescent="0.2">
      <c r="G295" s="87"/>
      <c r="M295" s="87"/>
    </row>
    <row r="296" spans="7:13" x14ac:dyDescent="0.2">
      <c r="G296" s="87"/>
      <c r="M296" s="87"/>
    </row>
    <row r="297" spans="7:13" x14ac:dyDescent="0.2">
      <c r="G297" s="87"/>
      <c r="M297" s="87"/>
    </row>
    <row r="298" spans="7:13" x14ac:dyDescent="0.2">
      <c r="G298" s="87"/>
      <c r="M298" s="87"/>
    </row>
    <row r="299" spans="7:13" x14ac:dyDescent="0.2">
      <c r="G299" s="87"/>
      <c r="M299" s="87"/>
    </row>
    <row r="300" spans="7:13" x14ac:dyDescent="0.2">
      <c r="G300" s="87"/>
      <c r="M300" s="87"/>
    </row>
    <row r="301" spans="7:13" x14ac:dyDescent="0.2">
      <c r="G301" s="87"/>
      <c r="M301" s="87"/>
    </row>
    <row r="302" spans="7:13" x14ac:dyDescent="0.2">
      <c r="G302" s="87"/>
      <c r="M302" s="87"/>
    </row>
    <row r="303" spans="7:13" x14ac:dyDescent="0.2">
      <c r="G303" s="87"/>
      <c r="M303" s="87"/>
    </row>
    <row r="304" spans="7:13" x14ac:dyDescent="0.2">
      <c r="G304" s="87"/>
      <c r="M304" s="87"/>
    </row>
    <row r="305" spans="7:13" x14ac:dyDescent="0.2">
      <c r="G305" s="87"/>
      <c r="M305" s="87"/>
    </row>
    <row r="306" spans="7:13" x14ac:dyDescent="0.2">
      <c r="G306" s="87"/>
      <c r="M306" s="87"/>
    </row>
    <row r="307" spans="7:13" x14ac:dyDescent="0.2">
      <c r="G307" s="87"/>
      <c r="M307" s="87"/>
    </row>
    <row r="308" spans="7:13" x14ac:dyDescent="0.2">
      <c r="G308" s="87"/>
      <c r="M308" s="87"/>
    </row>
    <row r="309" spans="7:13" x14ac:dyDescent="0.2">
      <c r="G309" s="87"/>
      <c r="M309" s="87"/>
    </row>
    <row r="310" spans="7:13" x14ac:dyDescent="0.2">
      <c r="G310" s="87"/>
      <c r="M310" s="87"/>
    </row>
    <row r="311" spans="7:13" x14ac:dyDescent="0.2">
      <c r="G311" s="87"/>
      <c r="M311" s="87"/>
    </row>
    <row r="312" spans="7:13" x14ac:dyDescent="0.2">
      <c r="G312" s="87"/>
      <c r="M312" s="87"/>
    </row>
    <row r="313" spans="7:13" x14ac:dyDescent="0.2">
      <c r="G313" s="87"/>
      <c r="M313" s="87"/>
    </row>
    <row r="314" spans="7:13" x14ac:dyDescent="0.2">
      <c r="G314" s="87"/>
      <c r="M314" s="87"/>
    </row>
    <row r="315" spans="7:13" x14ac:dyDescent="0.2">
      <c r="G315" s="87"/>
      <c r="M315" s="87"/>
    </row>
    <row r="316" spans="7:13" x14ac:dyDescent="0.2">
      <c r="G316" s="87"/>
      <c r="M316" s="87"/>
    </row>
    <row r="317" spans="7:13" x14ac:dyDescent="0.2">
      <c r="G317" s="87"/>
      <c r="M317" s="87"/>
    </row>
    <row r="318" spans="7:13" x14ac:dyDescent="0.2">
      <c r="G318" s="87"/>
      <c r="M318" s="87"/>
    </row>
    <row r="319" spans="7:13" x14ac:dyDescent="0.2">
      <c r="G319" s="87"/>
      <c r="M319" s="87"/>
    </row>
    <row r="320" spans="7:13" x14ac:dyDescent="0.2">
      <c r="G320" s="87"/>
      <c r="M320" s="87"/>
    </row>
    <row r="321" spans="7:13" x14ac:dyDescent="0.2">
      <c r="G321" s="87"/>
      <c r="M321" s="87"/>
    </row>
    <row r="322" spans="7:13" x14ac:dyDescent="0.2">
      <c r="G322" s="87"/>
      <c r="M322" s="87"/>
    </row>
    <row r="323" spans="7:13" x14ac:dyDescent="0.2">
      <c r="G323" s="87"/>
      <c r="M323" s="87"/>
    </row>
    <row r="324" spans="7:13" x14ac:dyDescent="0.2">
      <c r="G324" s="87"/>
      <c r="M324" s="87"/>
    </row>
    <row r="325" spans="7:13" x14ac:dyDescent="0.2">
      <c r="G325" s="87"/>
      <c r="M325" s="87"/>
    </row>
    <row r="326" spans="7:13" x14ac:dyDescent="0.2">
      <c r="G326" s="87"/>
      <c r="M326" s="87"/>
    </row>
    <row r="327" spans="7:13" x14ac:dyDescent="0.2">
      <c r="G327" s="87"/>
      <c r="M327" s="87"/>
    </row>
    <row r="328" spans="7:13" x14ac:dyDescent="0.2">
      <c r="G328" s="87"/>
      <c r="M328" s="87"/>
    </row>
    <row r="329" spans="7:13" x14ac:dyDescent="0.2">
      <c r="G329" s="87"/>
      <c r="M329" s="87"/>
    </row>
    <row r="330" spans="7:13" x14ac:dyDescent="0.2">
      <c r="G330" s="87"/>
      <c r="M330" s="87"/>
    </row>
    <row r="331" spans="7:13" x14ac:dyDescent="0.2">
      <c r="G331" s="87"/>
      <c r="M331" s="87"/>
    </row>
    <row r="332" spans="7:13" x14ac:dyDescent="0.2">
      <c r="G332" s="87"/>
      <c r="M332" s="87"/>
    </row>
    <row r="333" spans="7:13" x14ac:dyDescent="0.2">
      <c r="G333" s="87"/>
      <c r="M333" s="87"/>
    </row>
    <row r="334" spans="7:13" x14ac:dyDescent="0.2">
      <c r="G334" s="87"/>
      <c r="M334" s="87"/>
    </row>
    <row r="335" spans="7:13" x14ac:dyDescent="0.2">
      <c r="G335" s="87"/>
      <c r="M335" s="87"/>
    </row>
    <row r="336" spans="7:13" x14ac:dyDescent="0.2">
      <c r="G336" s="87"/>
      <c r="M336" s="87"/>
    </row>
    <row r="337" spans="7:13" x14ac:dyDescent="0.2">
      <c r="G337" s="87"/>
      <c r="M337" s="87"/>
    </row>
    <row r="338" spans="7:13" x14ac:dyDescent="0.2">
      <c r="G338" s="87"/>
      <c r="M338" s="87"/>
    </row>
    <row r="339" spans="7:13" x14ac:dyDescent="0.2">
      <c r="G339" s="87"/>
      <c r="M339" s="87"/>
    </row>
    <row r="340" spans="7:13" x14ac:dyDescent="0.2">
      <c r="G340" s="87"/>
      <c r="M340" s="87"/>
    </row>
    <row r="341" spans="7:13" x14ac:dyDescent="0.2">
      <c r="G341" s="87"/>
      <c r="M341" s="87"/>
    </row>
    <row r="342" spans="7:13" x14ac:dyDescent="0.2">
      <c r="G342" s="87"/>
      <c r="M342" s="87"/>
    </row>
    <row r="343" spans="7:13" x14ac:dyDescent="0.2">
      <c r="G343" s="87"/>
      <c r="M343" s="87"/>
    </row>
    <row r="344" spans="7:13" x14ac:dyDescent="0.2">
      <c r="G344" s="87"/>
      <c r="M344" s="87"/>
    </row>
    <row r="345" spans="7:13" x14ac:dyDescent="0.2">
      <c r="G345" s="87"/>
      <c r="M345" s="87"/>
    </row>
    <row r="346" spans="7:13" x14ac:dyDescent="0.2">
      <c r="G346" s="87"/>
      <c r="M346" s="87"/>
    </row>
    <row r="347" spans="7:13" x14ac:dyDescent="0.2">
      <c r="G347" s="87"/>
      <c r="M347" s="87"/>
    </row>
    <row r="348" spans="7:13" x14ac:dyDescent="0.2">
      <c r="G348" s="87"/>
      <c r="M348" s="87"/>
    </row>
    <row r="349" spans="7:13" x14ac:dyDescent="0.2">
      <c r="G349" s="87"/>
      <c r="M349" s="87"/>
    </row>
    <row r="350" spans="7:13" x14ac:dyDescent="0.2">
      <c r="G350" s="87"/>
      <c r="M350" s="87"/>
    </row>
    <row r="351" spans="7:13" x14ac:dyDescent="0.2">
      <c r="G351" s="87"/>
      <c r="M351" s="87"/>
    </row>
    <row r="352" spans="7:13" x14ac:dyDescent="0.2">
      <c r="G352" s="87"/>
      <c r="M352" s="87"/>
    </row>
    <row r="353" spans="7:13" x14ac:dyDescent="0.2">
      <c r="G353" s="87"/>
      <c r="M353" s="87"/>
    </row>
    <row r="354" spans="7:13" x14ac:dyDescent="0.2">
      <c r="G354" s="87"/>
      <c r="M354" s="87"/>
    </row>
    <row r="355" spans="7:13" x14ac:dyDescent="0.2">
      <c r="G355" s="87"/>
      <c r="M355" s="87"/>
    </row>
    <row r="356" spans="7:13" x14ac:dyDescent="0.2">
      <c r="G356" s="87"/>
      <c r="M356" s="87"/>
    </row>
    <row r="357" spans="7:13" x14ac:dyDescent="0.2">
      <c r="G357" s="87"/>
      <c r="M357" s="87"/>
    </row>
    <row r="358" spans="7:13" x14ac:dyDescent="0.2">
      <c r="G358" s="87"/>
      <c r="M358" s="87"/>
    </row>
    <row r="359" spans="7:13" x14ac:dyDescent="0.2">
      <c r="G359" s="87"/>
      <c r="M359" s="87"/>
    </row>
    <row r="360" spans="7:13" x14ac:dyDescent="0.2">
      <c r="G360" s="87"/>
      <c r="M360" s="87"/>
    </row>
    <row r="361" spans="7:13" x14ac:dyDescent="0.2">
      <c r="G361" s="87"/>
      <c r="M361" s="87"/>
    </row>
    <row r="362" spans="7:13" x14ac:dyDescent="0.2">
      <c r="G362" s="87"/>
      <c r="M362" s="87"/>
    </row>
    <row r="363" spans="7:13" x14ac:dyDescent="0.2">
      <c r="G363" s="87"/>
      <c r="M363" s="87"/>
    </row>
    <row r="364" spans="7:13" x14ac:dyDescent="0.2">
      <c r="G364" s="87"/>
      <c r="M364" s="87"/>
    </row>
    <row r="365" spans="7:13" x14ac:dyDescent="0.2">
      <c r="G365" s="87"/>
      <c r="M365" s="87"/>
    </row>
    <row r="366" spans="7:13" x14ac:dyDescent="0.2">
      <c r="G366" s="87"/>
      <c r="M366" s="87"/>
    </row>
    <row r="367" spans="7:13" x14ac:dyDescent="0.2">
      <c r="G367" s="87"/>
      <c r="M367" s="87"/>
    </row>
    <row r="368" spans="7:13" x14ac:dyDescent="0.2">
      <c r="G368" s="87"/>
      <c r="M368" s="87"/>
    </row>
    <row r="369" spans="7:13" x14ac:dyDescent="0.2">
      <c r="G369" s="87"/>
      <c r="M369" s="87"/>
    </row>
    <row r="370" spans="7:13" x14ac:dyDescent="0.2">
      <c r="G370" s="87"/>
      <c r="M370" s="87"/>
    </row>
    <row r="371" spans="7:13" x14ac:dyDescent="0.2">
      <c r="G371" s="87"/>
      <c r="M371" s="87"/>
    </row>
    <row r="372" spans="7:13" x14ac:dyDescent="0.2">
      <c r="G372" s="87"/>
      <c r="M372" s="87"/>
    </row>
    <row r="373" spans="7:13" x14ac:dyDescent="0.2">
      <c r="G373" s="87"/>
      <c r="M373" s="87"/>
    </row>
    <row r="374" spans="7:13" x14ac:dyDescent="0.2">
      <c r="G374" s="87"/>
      <c r="M374" s="87"/>
    </row>
    <row r="375" spans="7:13" x14ac:dyDescent="0.2">
      <c r="G375" s="87"/>
      <c r="M375" s="87"/>
    </row>
    <row r="376" spans="7:13" x14ac:dyDescent="0.2">
      <c r="G376" s="87"/>
      <c r="M376" s="87"/>
    </row>
    <row r="377" spans="7:13" x14ac:dyDescent="0.2">
      <c r="G377" s="87"/>
      <c r="M377" s="87"/>
    </row>
    <row r="378" spans="7:13" x14ac:dyDescent="0.2">
      <c r="G378" s="87"/>
      <c r="M378" s="87"/>
    </row>
    <row r="379" spans="7:13" x14ac:dyDescent="0.2">
      <c r="G379" s="87"/>
      <c r="M379" s="87"/>
    </row>
    <row r="380" spans="7:13" x14ac:dyDescent="0.2">
      <c r="G380" s="87"/>
      <c r="M380" s="87"/>
    </row>
    <row r="381" spans="7:13" x14ac:dyDescent="0.2">
      <c r="G381" s="87"/>
      <c r="M381" s="87"/>
    </row>
    <row r="382" spans="7:13" x14ac:dyDescent="0.2">
      <c r="G382" s="87"/>
      <c r="M382" s="87"/>
    </row>
    <row r="383" spans="7:13" x14ac:dyDescent="0.2">
      <c r="G383" s="87"/>
      <c r="M383" s="87"/>
    </row>
    <row r="384" spans="7:13" x14ac:dyDescent="0.2">
      <c r="G384" s="87"/>
      <c r="M384" s="87"/>
    </row>
    <row r="385" spans="7:13" x14ac:dyDescent="0.2">
      <c r="G385" s="87"/>
      <c r="M385" s="87"/>
    </row>
    <row r="386" spans="7:13" x14ac:dyDescent="0.2">
      <c r="G386" s="87"/>
      <c r="M386" s="87"/>
    </row>
    <row r="387" spans="7:13" x14ac:dyDescent="0.2">
      <c r="G387" s="87"/>
      <c r="M387" s="87"/>
    </row>
    <row r="388" spans="7:13" x14ac:dyDescent="0.2">
      <c r="G388" s="87"/>
      <c r="M388" s="87"/>
    </row>
    <row r="389" spans="7:13" x14ac:dyDescent="0.2">
      <c r="G389" s="87"/>
      <c r="M389" s="87"/>
    </row>
    <row r="390" spans="7:13" x14ac:dyDescent="0.2">
      <c r="G390" s="87"/>
      <c r="M390" s="87"/>
    </row>
    <row r="391" spans="7:13" x14ac:dyDescent="0.2">
      <c r="G391" s="87"/>
      <c r="M391" s="87"/>
    </row>
    <row r="392" spans="7:13" x14ac:dyDescent="0.2">
      <c r="G392" s="87"/>
      <c r="M392" s="87"/>
    </row>
    <row r="393" spans="7:13" x14ac:dyDescent="0.2">
      <c r="G393" s="87"/>
      <c r="M393" s="87"/>
    </row>
    <row r="394" spans="7:13" x14ac:dyDescent="0.2">
      <c r="G394" s="87"/>
      <c r="M394" s="87"/>
    </row>
    <row r="395" spans="7:13" x14ac:dyDescent="0.2">
      <c r="G395" s="87"/>
      <c r="M395" s="87"/>
    </row>
    <row r="396" spans="7:13" x14ac:dyDescent="0.2">
      <c r="G396" s="87"/>
      <c r="M396" s="87"/>
    </row>
    <row r="397" spans="7:13" x14ac:dyDescent="0.2">
      <c r="G397" s="87"/>
      <c r="M397" s="87"/>
    </row>
    <row r="398" spans="7:13" x14ac:dyDescent="0.2">
      <c r="G398" s="87"/>
      <c r="M398" s="87"/>
    </row>
    <row r="399" spans="7:13" x14ac:dyDescent="0.2">
      <c r="G399" s="87"/>
      <c r="M399" s="87"/>
    </row>
    <row r="400" spans="7:13" x14ac:dyDescent="0.2">
      <c r="G400" s="87"/>
      <c r="M400" s="87"/>
    </row>
    <row r="401" spans="7:13" x14ac:dyDescent="0.2">
      <c r="G401" s="87"/>
      <c r="M401" s="87"/>
    </row>
    <row r="402" spans="7:13" x14ac:dyDescent="0.2">
      <c r="G402" s="87"/>
      <c r="M402" s="87"/>
    </row>
    <row r="403" spans="7:13" x14ac:dyDescent="0.2">
      <c r="G403" s="87"/>
      <c r="M403" s="87"/>
    </row>
    <row r="404" spans="7:13" x14ac:dyDescent="0.2">
      <c r="G404" s="87"/>
      <c r="M404" s="87"/>
    </row>
    <row r="405" spans="7:13" x14ac:dyDescent="0.2">
      <c r="G405" s="87"/>
      <c r="M405" s="87"/>
    </row>
    <row r="406" spans="7:13" x14ac:dyDescent="0.2">
      <c r="G406" s="87"/>
      <c r="M406" s="87"/>
    </row>
    <row r="407" spans="7:13" x14ac:dyDescent="0.2">
      <c r="G407" s="87"/>
      <c r="M407" s="87"/>
    </row>
    <row r="408" spans="7:13" x14ac:dyDescent="0.2">
      <c r="G408" s="87"/>
      <c r="M408" s="87"/>
    </row>
    <row r="409" spans="7:13" x14ac:dyDescent="0.2">
      <c r="G409" s="87"/>
      <c r="M409" s="87"/>
    </row>
    <row r="410" spans="7:13" x14ac:dyDescent="0.2">
      <c r="G410" s="87"/>
      <c r="M410" s="87"/>
    </row>
    <row r="411" spans="7:13" x14ac:dyDescent="0.2">
      <c r="G411" s="87"/>
      <c r="M411" s="87"/>
    </row>
    <row r="412" spans="7:13" x14ac:dyDescent="0.2">
      <c r="G412" s="87"/>
      <c r="M412" s="87"/>
    </row>
    <row r="413" spans="7:13" x14ac:dyDescent="0.2">
      <c r="G413" s="87"/>
      <c r="M413" s="87"/>
    </row>
    <row r="414" spans="7:13" x14ac:dyDescent="0.2">
      <c r="G414" s="87"/>
      <c r="M414" s="87"/>
    </row>
    <row r="415" spans="7:13" x14ac:dyDescent="0.2">
      <c r="G415" s="87"/>
      <c r="M415" s="87"/>
    </row>
    <row r="416" spans="7:13" x14ac:dyDescent="0.2">
      <c r="G416" s="87"/>
      <c r="M416" s="87"/>
    </row>
    <row r="417" spans="7:13" x14ac:dyDescent="0.2">
      <c r="G417" s="87"/>
      <c r="M417" s="87"/>
    </row>
    <row r="418" spans="7:13" x14ac:dyDescent="0.2">
      <c r="G418" s="87"/>
      <c r="M418" s="87"/>
    </row>
    <row r="419" spans="7:13" x14ac:dyDescent="0.2">
      <c r="G419" s="87"/>
      <c r="M419" s="87"/>
    </row>
    <row r="420" spans="7:13" x14ac:dyDescent="0.2">
      <c r="G420" s="87"/>
      <c r="M420" s="87"/>
    </row>
    <row r="421" spans="7:13" x14ac:dyDescent="0.2">
      <c r="G421" s="87"/>
      <c r="M421" s="87"/>
    </row>
    <row r="422" spans="7:13" x14ac:dyDescent="0.2">
      <c r="G422" s="87"/>
      <c r="M422" s="87"/>
    </row>
    <row r="423" spans="7:13" x14ac:dyDescent="0.2">
      <c r="G423" s="87"/>
      <c r="M423" s="87"/>
    </row>
    <row r="424" spans="7:13" x14ac:dyDescent="0.2">
      <c r="G424" s="87"/>
      <c r="M424" s="87"/>
    </row>
    <row r="425" spans="7:13" x14ac:dyDescent="0.2">
      <c r="G425" s="87"/>
      <c r="M425" s="87"/>
    </row>
    <row r="426" spans="7:13" x14ac:dyDescent="0.2">
      <c r="G426" s="87"/>
      <c r="M426" s="87"/>
    </row>
    <row r="427" spans="7:13" x14ac:dyDescent="0.2">
      <c r="G427" s="87"/>
      <c r="M427" s="87"/>
    </row>
    <row r="428" spans="7:13" x14ac:dyDescent="0.2">
      <c r="G428" s="87"/>
      <c r="M428" s="87"/>
    </row>
    <row r="429" spans="7:13" x14ac:dyDescent="0.2">
      <c r="G429" s="87"/>
      <c r="M429" s="87"/>
    </row>
    <row r="430" spans="7:13" x14ac:dyDescent="0.2">
      <c r="G430" s="87"/>
      <c r="M430" s="87"/>
    </row>
    <row r="431" spans="7:13" x14ac:dyDescent="0.2">
      <c r="G431" s="87"/>
      <c r="M431" s="87"/>
    </row>
    <row r="432" spans="7:13" x14ac:dyDescent="0.2">
      <c r="G432" s="87"/>
      <c r="M432" s="87"/>
    </row>
    <row r="433" spans="7:13" x14ac:dyDescent="0.2">
      <c r="G433" s="87"/>
      <c r="M433" s="87"/>
    </row>
    <row r="434" spans="7:13" x14ac:dyDescent="0.2">
      <c r="G434" s="87"/>
      <c r="M434" s="87"/>
    </row>
    <row r="435" spans="7:13" x14ac:dyDescent="0.2">
      <c r="G435" s="87"/>
      <c r="M435" s="87"/>
    </row>
    <row r="436" spans="7:13" x14ac:dyDescent="0.2">
      <c r="G436" s="87"/>
      <c r="M436" s="87"/>
    </row>
    <row r="437" spans="7:13" x14ac:dyDescent="0.2">
      <c r="G437" s="87"/>
      <c r="M437" s="87"/>
    </row>
    <row r="438" spans="7:13" x14ac:dyDescent="0.2">
      <c r="G438" s="87"/>
      <c r="M438" s="87"/>
    </row>
    <row r="439" spans="7:13" x14ac:dyDescent="0.2">
      <c r="G439" s="87"/>
      <c r="M439" s="87"/>
    </row>
    <row r="440" spans="7:13" x14ac:dyDescent="0.2">
      <c r="G440" s="87"/>
      <c r="M440" s="87"/>
    </row>
    <row r="441" spans="7:13" x14ac:dyDescent="0.2">
      <c r="G441" s="87"/>
      <c r="M441" s="87"/>
    </row>
    <row r="442" spans="7:13" x14ac:dyDescent="0.2">
      <c r="G442" s="87"/>
      <c r="M442" s="87"/>
    </row>
    <row r="443" spans="7:13" x14ac:dyDescent="0.2">
      <c r="G443" s="87"/>
      <c r="M443" s="87"/>
    </row>
    <row r="444" spans="7:13" x14ac:dyDescent="0.2">
      <c r="G444" s="87"/>
      <c r="M444" s="87"/>
    </row>
    <row r="445" spans="7:13" x14ac:dyDescent="0.2">
      <c r="G445" s="87"/>
      <c r="M445" s="87"/>
    </row>
    <row r="446" spans="7:13" x14ac:dyDescent="0.2">
      <c r="G446" s="87"/>
      <c r="M446" s="87"/>
    </row>
    <row r="447" spans="7:13" x14ac:dyDescent="0.2">
      <c r="G447" s="87"/>
      <c r="M447" s="87"/>
    </row>
    <row r="448" spans="7:13" x14ac:dyDescent="0.2">
      <c r="G448" s="87"/>
      <c r="M448" s="87"/>
    </row>
    <row r="449" spans="7:13" x14ac:dyDescent="0.2">
      <c r="G449" s="87"/>
      <c r="M449" s="87"/>
    </row>
    <row r="450" spans="7:13" x14ac:dyDescent="0.2">
      <c r="G450" s="87"/>
      <c r="M450" s="87"/>
    </row>
    <row r="451" spans="7:13" x14ac:dyDescent="0.2">
      <c r="G451" s="87"/>
      <c r="M451" s="87"/>
    </row>
    <row r="452" spans="7:13" x14ac:dyDescent="0.2">
      <c r="G452" s="87"/>
      <c r="M452" s="87"/>
    </row>
    <row r="453" spans="7:13" x14ac:dyDescent="0.2">
      <c r="G453" s="87"/>
      <c r="M453" s="87"/>
    </row>
    <row r="454" spans="7:13" x14ac:dyDescent="0.2">
      <c r="G454" s="87"/>
      <c r="M454" s="87"/>
    </row>
    <row r="455" spans="7:13" x14ac:dyDescent="0.2">
      <c r="G455" s="87"/>
      <c r="M455" s="87"/>
    </row>
    <row r="456" spans="7:13" x14ac:dyDescent="0.2">
      <c r="G456" s="87"/>
      <c r="M456" s="87"/>
    </row>
    <row r="457" spans="7:13" x14ac:dyDescent="0.2">
      <c r="G457" s="87"/>
      <c r="M457" s="87"/>
    </row>
    <row r="458" spans="7:13" x14ac:dyDescent="0.2">
      <c r="G458" s="87"/>
      <c r="M458" s="87"/>
    </row>
    <row r="459" spans="7:13" x14ac:dyDescent="0.2">
      <c r="G459" s="87"/>
      <c r="M459" s="87"/>
    </row>
    <row r="460" spans="7:13" x14ac:dyDescent="0.2">
      <c r="G460" s="87"/>
      <c r="M460" s="87"/>
    </row>
    <row r="461" spans="7:13" x14ac:dyDescent="0.2">
      <c r="G461" s="87"/>
      <c r="M461" s="87"/>
    </row>
    <row r="462" spans="7:13" x14ac:dyDescent="0.2">
      <c r="G462" s="87"/>
      <c r="M462" s="87"/>
    </row>
    <row r="463" spans="7:13" x14ac:dyDescent="0.2">
      <c r="G463" s="87"/>
      <c r="M463" s="87"/>
    </row>
    <row r="464" spans="7:13" x14ac:dyDescent="0.2">
      <c r="G464" s="87"/>
      <c r="M464" s="87"/>
    </row>
    <row r="465" spans="7:13" x14ac:dyDescent="0.2">
      <c r="G465" s="87"/>
      <c r="M465" s="87"/>
    </row>
    <row r="466" spans="7:13" x14ac:dyDescent="0.2">
      <c r="G466" s="87"/>
      <c r="M466" s="87"/>
    </row>
    <row r="467" spans="7:13" x14ac:dyDescent="0.2">
      <c r="G467" s="87"/>
      <c r="M467" s="87"/>
    </row>
    <row r="468" spans="7:13" x14ac:dyDescent="0.2">
      <c r="G468" s="87"/>
      <c r="M468" s="87"/>
    </row>
    <row r="469" spans="7:13" x14ac:dyDescent="0.2">
      <c r="G469" s="87"/>
      <c r="M469" s="87"/>
    </row>
    <row r="470" spans="7:13" x14ac:dyDescent="0.2">
      <c r="G470" s="87"/>
      <c r="M470" s="87"/>
    </row>
    <row r="471" spans="7:13" x14ac:dyDescent="0.2">
      <c r="G471" s="87"/>
      <c r="M471" s="87"/>
    </row>
    <row r="472" spans="7:13" x14ac:dyDescent="0.2">
      <c r="G472" s="87"/>
      <c r="M472" s="87"/>
    </row>
    <row r="473" spans="7:13" x14ac:dyDescent="0.2">
      <c r="G473" s="87"/>
      <c r="M473" s="87"/>
    </row>
    <row r="474" spans="7:13" x14ac:dyDescent="0.2">
      <c r="G474" s="87"/>
      <c r="M474" s="87"/>
    </row>
    <row r="475" spans="7:13" x14ac:dyDescent="0.2">
      <c r="G475" s="87"/>
      <c r="M475" s="87"/>
    </row>
    <row r="476" spans="7:13" x14ac:dyDescent="0.2">
      <c r="G476" s="87"/>
      <c r="M476" s="87"/>
    </row>
    <row r="477" spans="7:13" x14ac:dyDescent="0.2">
      <c r="G477" s="87"/>
      <c r="M477" s="87"/>
    </row>
    <row r="478" spans="7:13" x14ac:dyDescent="0.2">
      <c r="G478" s="87"/>
      <c r="M478" s="87"/>
    </row>
    <row r="479" spans="7:13" x14ac:dyDescent="0.2">
      <c r="G479" s="87"/>
      <c r="M479" s="87"/>
    </row>
    <row r="480" spans="7:13" x14ac:dyDescent="0.2">
      <c r="G480" s="87"/>
      <c r="M480" s="87"/>
    </row>
    <row r="481" spans="7:13" x14ac:dyDescent="0.2">
      <c r="G481" s="87"/>
      <c r="M481" s="87"/>
    </row>
    <row r="482" spans="7:13" x14ac:dyDescent="0.2">
      <c r="G482" s="87"/>
      <c r="M482" s="87"/>
    </row>
    <row r="483" spans="7:13" x14ac:dyDescent="0.2">
      <c r="G483" s="87"/>
      <c r="M483" s="87"/>
    </row>
    <row r="484" spans="7:13" x14ac:dyDescent="0.2">
      <c r="G484" s="87"/>
      <c r="M484" s="87"/>
    </row>
    <row r="485" spans="7:13" x14ac:dyDescent="0.2">
      <c r="G485" s="87"/>
      <c r="M485" s="87"/>
    </row>
    <row r="486" spans="7:13" x14ac:dyDescent="0.2">
      <c r="G486" s="87"/>
      <c r="M486" s="87"/>
    </row>
    <row r="487" spans="7:13" x14ac:dyDescent="0.2">
      <c r="G487" s="87"/>
      <c r="M487" s="87"/>
    </row>
    <row r="488" spans="7:13" x14ac:dyDescent="0.2">
      <c r="G488" s="87"/>
      <c r="M488" s="87"/>
    </row>
    <row r="489" spans="7:13" x14ac:dyDescent="0.2">
      <c r="G489" s="87"/>
      <c r="M489" s="87"/>
    </row>
    <row r="490" spans="7:13" x14ac:dyDescent="0.2">
      <c r="G490" s="87"/>
      <c r="M490" s="87"/>
    </row>
    <row r="491" spans="7:13" x14ac:dyDescent="0.2">
      <c r="G491" s="87"/>
      <c r="M491" s="87"/>
    </row>
    <row r="492" spans="7:13" x14ac:dyDescent="0.2">
      <c r="G492" s="87"/>
      <c r="M492" s="87"/>
    </row>
    <row r="493" spans="7:13" x14ac:dyDescent="0.2">
      <c r="G493" s="87"/>
      <c r="M493" s="87"/>
    </row>
    <row r="494" spans="7:13" x14ac:dyDescent="0.2">
      <c r="G494" s="87"/>
      <c r="M494" s="87"/>
    </row>
    <row r="495" spans="7:13" x14ac:dyDescent="0.2">
      <c r="G495" s="87"/>
      <c r="M495" s="87"/>
    </row>
    <row r="496" spans="7:13" x14ac:dyDescent="0.2">
      <c r="G496" s="87"/>
      <c r="M496" s="87"/>
    </row>
    <row r="497" spans="7:13" x14ac:dyDescent="0.2">
      <c r="G497" s="87"/>
      <c r="M497" s="87"/>
    </row>
    <row r="498" spans="7:13" x14ac:dyDescent="0.2">
      <c r="G498" s="87"/>
      <c r="M498" s="87"/>
    </row>
    <row r="499" spans="7:13" x14ac:dyDescent="0.2">
      <c r="G499" s="87"/>
      <c r="M499" s="87"/>
    </row>
    <row r="500" spans="7:13" x14ac:dyDescent="0.2">
      <c r="G500" s="87"/>
      <c r="M500" s="87"/>
    </row>
    <row r="501" spans="7:13" x14ac:dyDescent="0.2">
      <c r="G501" s="87"/>
      <c r="M501" s="87"/>
    </row>
    <row r="502" spans="7:13" x14ac:dyDescent="0.2">
      <c r="G502" s="87"/>
      <c r="M502" s="87"/>
    </row>
    <row r="503" spans="7:13" x14ac:dyDescent="0.2">
      <c r="G503" s="87"/>
      <c r="M503" s="87"/>
    </row>
    <row r="504" spans="7:13" x14ac:dyDescent="0.2">
      <c r="G504" s="87"/>
      <c r="M504" s="87"/>
    </row>
    <row r="505" spans="7:13" x14ac:dyDescent="0.2">
      <c r="G505" s="87"/>
      <c r="M505" s="87"/>
    </row>
    <row r="506" spans="7:13" x14ac:dyDescent="0.2">
      <c r="G506" s="87"/>
      <c r="M506" s="87"/>
    </row>
    <row r="507" spans="7:13" x14ac:dyDescent="0.2">
      <c r="G507" s="87"/>
      <c r="M507" s="87"/>
    </row>
    <row r="508" spans="7:13" x14ac:dyDescent="0.2">
      <c r="G508" s="87"/>
      <c r="M508" s="87"/>
    </row>
    <row r="509" spans="7:13" x14ac:dyDescent="0.2">
      <c r="G509" s="87"/>
      <c r="M509" s="87"/>
    </row>
    <row r="510" spans="7:13" x14ac:dyDescent="0.2">
      <c r="G510" s="87"/>
      <c r="M510" s="87"/>
    </row>
    <row r="511" spans="7:13" x14ac:dyDescent="0.2">
      <c r="G511" s="87"/>
      <c r="M511" s="87"/>
    </row>
    <row r="512" spans="7:13" x14ac:dyDescent="0.2">
      <c r="G512" s="87"/>
      <c r="M512" s="87"/>
    </row>
    <row r="513" spans="7:13" x14ac:dyDescent="0.2">
      <c r="G513" s="87"/>
      <c r="M513" s="87"/>
    </row>
    <row r="514" spans="7:13" x14ac:dyDescent="0.2">
      <c r="G514" s="87"/>
      <c r="M514" s="87"/>
    </row>
    <row r="515" spans="7:13" x14ac:dyDescent="0.2">
      <c r="G515" s="87"/>
      <c r="M515" s="87"/>
    </row>
    <row r="516" spans="7:13" x14ac:dyDescent="0.2">
      <c r="G516" s="87"/>
      <c r="M516" s="87"/>
    </row>
    <row r="517" spans="7:13" x14ac:dyDescent="0.2">
      <c r="G517" s="87"/>
      <c r="M517" s="87"/>
    </row>
    <row r="518" spans="7:13" x14ac:dyDescent="0.2">
      <c r="G518" s="87"/>
      <c r="M518" s="87"/>
    </row>
    <row r="519" spans="7:13" x14ac:dyDescent="0.2">
      <c r="G519" s="87"/>
      <c r="M519" s="87"/>
    </row>
    <row r="520" spans="7:13" x14ac:dyDescent="0.2">
      <c r="G520" s="87"/>
      <c r="M520" s="87"/>
    </row>
    <row r="521" spans="7:13" x14ac:dyDescent="0.2">
      <c r="G521" s="87"/>
      <c r="M521" s="87"/>
    </row>
    <row r="522" spans="7:13" x14ac:dyDescent="0.2">
      <c r="G522" s="87"/>
      <c r="M522" s="87"/>
    </row>
    <row r="523" spans="7:13" x14ac:dyDescent="0.2">
      <c r="G523" s="87"/>
      <c r="M523" s="87"/>
    </row>
    <row r="524" spans="7:13" x14ac:dyDescent="0.2">
      <c r="G524" s="87"/>
      <c r="M524" s="87"/>
    </row>
    <row r="525" spans="7:13" x14ac:dyDescent="0.2">
      <c r="G525" s="87"/>
      <c r="M525" s="87"/>
    </row>
    <row r="526" spans="7:13" x14ac:dyDescent="0.2">
      <c r="G526" s="87"/>
      <c r="M526" s="87"/>
    </row>
    <row r="527" spans="7:13" x14ac:dyDescent="0.2">
      <c r="G527" s="87"/>
      <c r="M527" s="87"/>
    </row>
    <row r="528" spans="7:13" x14ac:dyDescent="0.2">
      <c r="G528" s="87"/>
      <c r="M528" s="87"/>
    </row>
    <row r="529" spans="7:13" x14ac:dyDescent="0.2">
      <c r="G529" s="87"/>
      <c r="M529" s="87"/>
    </row>
    <row r="530" spans="7:13" x14ac:dyDescent="0.2">
      <c r="G530" s="87"/>
      <c r="M530" s="87"/>
    </row>
    <row r="531" spans="7:13" x14ac:dyDescent="0.2">
      <c r="G531" s="87"/>
      <c r="M531" s="87"/>
    </row>
    <row r="532" spans="7:13" x14ac:dyDescent="0.2">
      <c r="G532" s="87"/>
      <c r="M532" s="87"/>
    </row>
    <row r="533" spans="7:13" x14ac:dyDescent="0.2">
      <c r="G533" s="87"/>
      <c r="M533" s="87"/>
    </row>
    <row r="534" spans="7:13" x14ac:dyDescent="0.2">
      <c r="G534" s="87"/>
      <c r="M534" s="87"/>
    </row>
    <row r="535" spans="7:13" x14ac:dyDescent="0.2">
      <c r="G535" s="87"/>
      <c r="M535" s="87"/>
    </row>
    <row r="536" spans="7:13" x14ac:dyDescent="0.2">
      <c r="G536" s="87"/>
      <c r="M536" s="87"/>
    </row>
    <row r="537" spans="7:13" x14ac:dyDescent="0.2">
      <c r="G537" s="87"/>
      <c r="M537" s="87"/>
    </row>
    <row r="538" spans="7:13" x14ac:dyDescent="0.2">
      <c r="G538" s="87"/>
      <c r="M538" s="87"/>
    </row>
    <row r="539" spans="7:13" x14ac:dyDescent="0.2">
      <c r="G539" s="87"/>
      <c r="M539" s="87"/>
    </row>
    <row r="540" spans="7:13" x14ac:dyDescent="0.2">
      <c r="G540" s="87"/>
      <c r="M540" s="87"/>
    </row>
    <row r="541" spans="7:13" x14ac:dyDescent="0.2">
      <c r="G541" s="87"/>
      <c r="M541" s="87"/>
    </row>
    <row r="542" spans="7:13" x14ac:dyDescent="0.2">
      <c r="G542" s="87"/>
      <c r="M542" s="87"/>
    </row>
    <row r="543" spans="7:13" x14ac:dyDescent="0.2">
      <c r="G543" s="87"/>
      <c r="M543" s="87"/>
    </row>
    <row r="544" spans="7:13" x14ac:dyDescent="0.2">
      <c r="G544" s="87"/>
      <c r="M544" s="87"/>
    </row>
    <row r="545" spans="7:13" x14ac:dyDescent="0.2">
      <c r="G545" s="87"/>
      <c r="M545" s="87"/>
    </row>
    <row r="546" spans="7:13" x14ac:dyDescent="0.2">
      <c r="G546" s="87"/>
      <c r="M546" s="87"/>
    </row>
    <row r="547" spans="7:13" x14ac:dyDescent="0.2">
      <c r="G547" s="87"/>
      <c r="M547" s="87"/>
    </row>
    <row r="548" spans="7:13" x14ac:dyDescent="0.2">
      <c r="G548" s="87"/>
      <c r="M548" s="87"/>
    </row>
    <row r="549" spans="7:13" x14ac:dyDescent="0.2">
      <c r="G549" s="87"/>
      <c r="M549" s="87"/>
    </row>
    <row r="550" spans="7:13" x14ac:dyDescent="0.2">
      <c r="G550" s="87"/>
      <c r="M550" s="87"/>
    </row>
    <row r="551" spans="7:13" x14ac:dyDescent="0.2">
      <c r="G551" s="87"/>
      <c r="M551" s="87"/>
    </row>
    <row r="552" spans="7:13" x14ac:dyDescent="0.2">
      <c r="G552" s="87"/>
      <c r="M552" s="87"/>
    </row>
    <row r="553" spans="7:13" x14ac:dyDescent="0.2">
      <c r="G553" s="87"/>
      <c r="M553" s="87"/>
    </row>
    <row r="554" spans="7:13" x14ac:dyDescent="0.2">
      <c r="G554" s="87"/>
      <c r="M554" s="87"/>
    </row>
    <row r="555" spans="7:13" x14ac:dyDescent="0.2">
      <c r="G555" s="87"/>
      <c r="M555" s="87"/>
    </row>
    <row r="556" spans="7:13" x14ac:dyDescent="0.2">
      <c r="G556" s="87"/>
      <c r="M556" s="87"/>
    </row>
    <row r="557" spans="7:13" x14ac:dyDescent="0.2">
      <c r="G557" s="87"/>
      <c r="M557" s="87"/>
    </row>
    <row r="558" spans="7:13" x14ac:dyDescent="0.2">
      <c r="G558" s="87"/>
      <c r="M558" s="87"/>
    </row>
    <row r="559" spans="7:13" x14ac:dyDescent="0.2">
      <c r="G559" s="87"/>
      <c r="M559" s="87"/>
    </row>
    <row r="560" spans="7:13" x14ac:dyDescent="0.2">
      <c r="G560" s="87"/>
      <c r="M560" s="87"/>
    </row>
    <row r="561" spans="7:13" x14ac:dyDescent="0.2">
      <c r="G561" s="87"/>
      <c r="M561" s="87"/>
    </row>
    <row r="562" spans="7:13" x14ac:dyDescent="0.2">
      <c r="G562" s="87"/>
      <c r="M562" s="87"/>
    </row>
    <row r="563" spans="7:13" x14ac:dyDescent="0.2">
      <c r="G563" s="87"/>
      <c r="M563" s="87"/>
    </row>
    <row r="564" spans="7:13" x14ac:dyDescent="0.2">
      <c r="G564" s="87"/>
      <c r="M564" s="87"/>
    </row>
    <row r="565" spans="7:13" x14ac:dyDescent="0.2">
      <c r="G565" s="87"/>
      <c r="M565" s="87"/>
    </row>
    <row r="566" spans="7:13" x14ac:dyDescent="0.2">
      <c r="G566" s="87"/>
      <c r="M566" s="87"/>
    </row>
    <row r="567" spans="7:13" x14ac:dyDescent="0.2">
      <c r="G567" s="87"/>
      <c r="M567" s="87"/>
    </row>
    <row r="568" spans="7:13" x14ac:dyDescent="0.2">
      <c r="G568" s="87"/>
      <c r="M568" s="87"/>
    </row>
    <row r="569" spans="7:13" x14ac:dyDescent="0.2">
      <c r="G569" s="87"/>
      <c r="M569" s="87"/>
    </row>
    <row r="570" spans="7:13" x14ac:dyDescent="0.2">
      <c r="G570" s="87"/>
      <c r="M570" s="87"/>
    </row>
    <row r="571" spans="7:13" x14ac:dyDescent="0.2">
      <c r="G571" s="87"/>
      <c r="M571" s="87"/>
    </row>
    <row r="572" spans="7:13" x14ac:dyDescent="0.2">
      <c r="G572" s="87"/>
      <c r="M572" s="87"/>
    </row>
    <row r="573" spans="7:13" x14ac:dyDescent="0.2">
      <c r="G573" s="87"/>
      <c r="M573" s="87"/>
    </row>
    <row r="574" spans="7:13" x14ac:dyDescent="0.2">
      <c r="G574" s="87"/>
      <c r="M574" s="87"/>
    </row>
    <row r="575" spans="7:13" x14ac:dyDescent="0.2">
      <c r="G575" s="87"/>
      <c r="M575" s="87"/>
    </row>
    <row r="576" spans="7:13" x14ac:dyDescent="0.2">
      <c r="G576" s="87"/>
      <c r="M576" s="87"/>
    </row>
    <row r="577" spans="7:13" x14ac:dyDescent="0.2">
      <c r="G577" s="87"/>
      <c r="M577" s="87"/>
    </row>
    <row r="578" spans="7:13" x14ac:dyDescent="0.2">
      <c r="G578" s="87"/>
      <c r="M578" s="87"/>
    </row>
    <row r="579" spans="7:13" x14ac:dyDescent="0.2">
      <c r="G579" s="87"/>
      <c r="M579" s="87"/>
    </row>
    <row r="580" spans="7:13" x14ac:dyDescent="0.2">
      <c r="G580" s="87"/>
      <c r="M580" s="87"/>
    </row>
    <row r="581" spans="7:13" x14ac:dyDescent="0.2">
      <c r="G581" s="87"/>
      <c r="M581" s="87"/>
    </row>
    <row r="582" spans="7:13" x14ac:dyDescent="0.2">
      <c r="G582" s="87"/>
      <c r="M582" s="87"/>
    </row>
    <row r="583" spans="7:13" x14ac:dyDescent="0.2">
      <c r="G583" s="87"/>
      <c r="M583" s="87"/>
    </row>
    <row r="584" spans="7:13" x14ac:dyDescent="0.2">
      <c r="G584" s="87"/>
      <c r="M584" s="87"/>
    </row>
    <row r="585" spans="7:13" x14ac:dyDescent="0.2">
      <c r="G585" s="87"/>
      <c r="M585" s="87"/>
    </row>
    <row r="586" spans="7:13" x14ac:dyDescent="0.2">
      <c r="G586" s="87"/>
      <c r="M586" s="87"/>
    </row>
    <row r="587" spans="7:13" x14ac:dyDescent="0.2">
      <c r="G587" s="87"/>
      <c r="M587" s="87"/>
    </row>
    <row r="588" spans="7:13" x14ac:dyDescent="0.2">
      <c r="G588" s="87"/>
      <c r="M588" s="87"/>
    </row>
    <row r="589" spans="7:13" x14ac:dyDescent="0.2">
      <c r="G589" s="87"/>
      <c r="M589" s="87"/>
    </row>
    <row r="590" spans="7:13" x14ac:dyDescent="0.2">
      <c r="G590" s="87"/>
      <c r="M590" s="87"/>
    </row>
    <row r="591" spans="7:13" x14ac:dyDescent="0.2">
      <c r="G591" s="87"/>
      <c r="M591" s="87"/>
    </row>
    <row r="592" spans="7:13" x14ac:dyDescent="0.2">
      <c r="G592" s="87"/>
      <c r="M592" s="87"/>
    </row>
    <row r="593" spans="7:13" x14ac:dyDescent="0.2">
      <c r="G593" s="87"/>
      <c r="M593" s="87"/>
    </row>
    <row r="594" spans="7:13" x14ac:dyDescent="0.2">
      <c r="G594" s="87"/>
      <c r="M594" s="87"/>
    </row>
    <row r="595" spans="7:13" x14ac:dyDescent="0.2">
      <c r="G595" s="87"/>
      <c r="M595" s="87"/>
    </row>
    <row r="596" spans="7:13" x14ac:dyDescent="0.2">
      <c r="G596" s="87"/>
      <c r="M596" s="87"/>
    </row>
    <row r="597" spans="7:13" x14ac:dyDescent="0.2">
      <c r="G597" s="87"/>
      <c r="M597" s="87"/>
    </row>
    <row r="598" spans="7:13" x14ac:dyDescent="0.2">
      <c r="G598" s="87"/>
      <c r="M598" s="87"/>
    </row>
    <row r="599" spans="7:13" x14ac:dyDescent="0.2">
      <c r="G599" s="87"/>
      <c r="M599" s="87"/>
    </row>
    <row r="600" spans="7:13" x14ac:dyDescent="0.2">
      <c r="G600" s="87"/>
      <c r="M600" s="87"/>
    </row>
    <row r="601" spans="7:13" x14ac:dyDescent="0.2">
      <c r="G601" s="87"/>
      <c r="M601" s="87"/>
    </row>
    <row r="602" spans="7:13" x14ac:dyDescent="0.2">
      <c r="G602" s="87"/>
      <c r="M602" s="87"/>
    </row>
    <row r="603" spans="7:13" x14ac:dyDescent="0.2">
      <c r="G603" s="87"/>
      <c r="M603" s="87"/>
    </row>
    <row r="604" spans="7:13" x14ac:dyDescent="0.2">
      <c r="G604" s="87"/>
      <c r="M604" s="87"/>
    </row>
    <row r="605" spans="7:13" x14ac:dyDescent="0.2">
      <c r="G605" s="87"/>
      <c r="M605" s="87"/>
    </row>
    <row r="606" spans="7:13" x14ac:dyDescent="0.2">
      <c r="G606" s="87"/>
      <c r="M606" s="87"/>
    </row>
    <row r="607" spans="7:13" x14ac:dyDescent="0.2">
      <c r="G607" s="87"/>
      <c r="M607" s="87"/>
    </row>
    <row r="608" spans="7:13" x14ac:dyDescent="0.2">
      <c r="G608" s="87"/>
      <c r="M608" s="87"/>
    </row>
    <row r="609" spans="7:13" x14ac:dyDescent="0.2">
      <c r="G609" s="87"/>
      <c r="M609" s="87"/>
    </row>
    <row r="610" spans="7:13" x14ac:dyDescent="0.2">
      <c r="G610" s="87"/>
      <c r="M610" s="87"/>
    </row>
    <row r="611" spans="7:13" x14ac:dyDescent="0.2">
      <c r="G611" s="87"/>
      <c r="M611" s="87"/>
    </row>
    <row r="612" spans="7:13" x14ac:dyDescent="0.2">
      <c r="G612" s="87"/>
      <c r="M612" s="87"/>
    </row>
    <row r="613" spans="7:13" x14ac:dyDescent="0.2">
      <c r="G613" s="87"/>
      <c r="M613" s="87"/>
    </row>
    <row r="614" spans="7:13" x14ac:dyDescent="0.2">
      <c r="G614" s="87"/>
      <c r="M614" s="87"/>
    </row>
    <row r="615" spans="7:13" x14ac:dyDescent="0.2">
      <c r="G615" s="87"/>
      <c r="M615" s="87"/>
    </row>
    <row r="616" spans="7:13" x14ac:dyDescent="0.2">
      <c r="G616" s="87"/>
      <c r="M616" s="87"/>
    </row>
    <row r="617" spans="7:13" x14ac:dyDescent="0.2">
      <c r="G617" s="87"/>
      <c r="M617" s="87"/>
    </row>
    <row r="618" spans="7:13" x14ac:dyDescent="0.2">
      <c r="G618" s="87"/>
      <c r="M618" s="87"/>
    </row>
    <row r="619" spans="7:13" x14ac:dyDescent="0.2">
      <c r="G619" s="87"/>
      <c r="M619" s="87"/>
    </row>
    <row r="620" spans="7:13" x14ac:dyDescent="0.2">
      <c r="G620" s="87"/>
      <c r="M620" s="87"/>
    </row>
    <row r="621" spans="7:13" x14ac:dyDescent="0.2">
      <c r="G621" s="87"/>
      <c r="M621" s="87"/>
    </row>
    <row r="622" spans="7:13" x14ac:dyDescent="0.2">
      <c r="G622" s="87"/>
      <c r="M622" s="87"/>
    </row>
    <row r="623" spans="7:13" x14ac:dyDescent="0.2">
      <c r="G623" s="87"/>
      <c r="M623" s="87"/>
    </row>
    <row r="624" spans="7:13" x14ac:dyDescent="0.2">
      <c r="G624" s="87"/>
      <c r="M624" s="87"/>
    </row>
    <row r="625" spans="7:13" x14ac:dyDescent="0.2">
      <c r="G625" s="87"/>
      <c r="M625" s="87"/>
    </row>
    <row r="626" spans="7:13" x14ac:dyDescent="0.2">
      <c r="G626" s="87"/>
      <c r="M626" s="87"/>
    </row>
    <row r="627" spans="7:13" x14ac:dyDescent="0.2">
      <c r="G627" s="87"/>
      <c r="M627" s="87"/>
    </row>
    <row r="628" spans="7:13" x14ac:dyDescent="0.2">
      <c r="G628" s="87"/>
      <c r="M628" s="87"/>
    </row>
    <row r="629" spans="7:13" x14ac:dyDescent="0.2">
      <c r="G629" s="87"/>
      <c r="M629" s="87"/>
    </row>
    <row r="630" spans="7:13" x14ac:dyDescent="0.2">
      <c r="G630" s="87"/>
      <c r="M630" s="87"/>
    </row>
    <row r="631" spans="7:13" x14ac:dyDescent="0.2">
      <c r="G631" s="87"/>
      <c r="M631" s="87"/>
    </row>
    <row r="632" spans="7:13" x14ac:dyDescent="0.2">
      <c r="G632" s="87"/>
      <c r="M632" s="87"/>
    </row>
    <row r="633" spans="7:13" x14ac:dyDescent="0.2">
      <c r="G633" s="87"/>
      <c r="M633" s="87"/>
    </row>
    <row r="634" spans="7:13" x14ac:dyDescent="0.2">
      <c r="G634" s="87"/>
      <c r="M634" s="87"/>
    </row>
    <row r="635" spans="7:13" x14ac:dyDescent="0.2">
      <c r="G635" s="87"/>
      <c r="M635" s="87"/>
    </row>
    <row r="636" spans="7:13" x14ac:dyDescent="0.2">
      <c r="G636" s="87"/>
      <c r="M636" s="87"/>
    </row>
    <row r="637" spans="7:13" x14ac:dyDescent="0.2">
      <c r="G637" s="87"/>
      <c r="M637" s="87"/>
    </row>
    <row r="638" spans="7:13" x14ac:dyDescent="0.2">
      <c r="G638" s="87"/>
      <c r="M638" s="87"/>
    </row>
    <row r="639" spans="7:13" x14ac:dyDescent="0.2">
      <c r="G639" s="87"/>
      <c r="M639" s="87"/>
    </row>
    <row r="640" spans="7:13" x14ac:dyDescent="0.2">
      <c r="G640" s="87"/>
      <c r="M640" s="87"/>
    </row>
    <row r="641" spans="7:13" x14ac:dyDescent="0.2">
      <c r="G641" s="87"/>
      <c r="M641" s="87"/>
    </row>
    <row r="642" spans="7:13" x14ac:dyDescent="0.2">
      <c r="G642" s="87"/>
      <c r="M642" s="87"/>
    </row>
    <row r="643" spans="7:13" x14ac:dyDescent="0.2">
      <c r="G643" s="87"/>
      <c r="M643" s="87"/>
    </row>
    <row r="644" spans="7:13" x14ac:dyDescent="0.2">
      <c r="G644" s="87"/>
      <c r="M644" s="87"/>
    </row>
    <row r="645" spans="7:13" x14ac:dyDescent="0.2">
      <c r="G645" s="87"/>
      <c r="M645" s="87"/>
    </row>
    <row r="646" spans="7:13" x14ac:dyDescent="0.2">
      <c r="G646" s="87"/>
      <c r="M646" s="87"/>
    </row>
    <row r="647" spans="7:13" x14ac:dyDescent="0.2">
      <c r="G647" s="87"/>
      <c r="M647" s="87"/>
    </row>
    <row r="648" spans="7:13" x14ac:dyDescent="0.2">
      <c r="G648" s="87"/>
      <c r="M648" s="87"/>
    </row>
    <row r="649" spans="7:13" x14ac:dyDescent="0.2">
      <c r="G649" s="87"/>
      <c r="M649" s="87"/>
    </row>
    <row r="650" spans="7:13" x14ac:dyDescent="0.2">
      <c r="G650" s="87"/>
      <c r="M650" s="87"/>
    </row>
    <row r="651" spans="7:13" x14ac:dyDescent="0.2">
      <c r="G651" s="87"/>
      <c r="M651" s="87"/>
    </row>
    <row r="652" spans="7:13" x14ac:dyDescent="0.2">
      <c r="G652" s="87"/>
      <c r="M652" s="87"/>
    </row>
    <row r="653" spans="7:13" x14ac:dyDescent="0.2">
      <c r="G653" s="87"/>
      <c r="M653" s="87"/>
    </row>
    <row r="654" spans="7:13" x14ac:dyDescent="0.2">
      <c r="G654" s="87"/>
      <c r="M654" s="87"/>
    </row>
    <row r="655" spans="7:13" x14ac:dyDescent="0.2">
      <c r="G655" s="87"/>
      <c r="M655" s="87"/>
    </row>
    <row r="656" spans="7:13" x14ac:dyDescent="0.2">
      <c r="G656" s="87"/>
      <c r="M656" s="87"/>
    </row>
    <row r="657" spans="7:13" x14ac:dyDescent="0.2">
      <c r="G657" s="87"/>
      <c r="M657" s="87"/>
    </row>
    <row r="658" spans="7:13" x14ac:dyDescent="0.2">
      <c r="G658" s="87"/>
      <c r="M658" s="87"/>
    </row>
    <row r="659" spans="7:13" x14ac:dyDescent="0.2">
      <c r="G659" s="87"/>
      <c r="M659" s="87"/>
    </row>
    <row r="660" spans="7:13" x14ac:dyDescent="0.2">
      <c r="G660" s="87"/>
      <c r="M660" s="87"/>
    </row>
    <row r="661" spans="7:13" x14ac:dyDescent="0.2">
      <c r="G661" s="87"/>
      <c r="M661" s="87"/>
    </row>
    <row r="662" spans="7:13" x14ac:dyDescent="0.2">
      <c r="G662" s="87"/>
      <c r="M662" s="87"/>
    </row>
    <row r="663" spans="7:13" x14ac:dyDescent="0.2">
      <c r="G663" s="87"/>
      <c r="M663" s="87"/>
    </row>
    <row r="664" spans="7:13" x14ac:dyDescent="0.2">
      <c r="G664" s="87"/>
      <c r="M664" s="87"/>
    </row>
    <row r="665" spans="7:13" x14ac:dyDescent="0.2">
      <c r="G665" s="87"/>
      <c r="M665" s="87"/>
    </row>
    <row r="666" spans="7:13" x14ac:dyDescent="0.2">
      <c r="G666" s="87"/>
      <c r="M666" s="87"/>
    </row>
    <row r="667" spans="7:13" x14ac:dyDescent="0.2">
      <c r="G667" s="87"/>
      <c r="M667" s="87"/>
    </row>
    <row r="668" spans="7:13" x14ac:dyDescent="0.2">
      <c r="G668" s="87"/>
      <c r="M668" s="87"/>
    </row>
    <row r="669" spans="7:13" x14ac:dyDescent="0.2">
      <c r="G669" s="87"/>
      <c r="M669" s="87"/>
    </row>
    <row r="670" spans="7:13" x14ac:dyDescent="0.2">
      <c r="G670" s="87"/>
      <c r="M670" s="87"/>
    </row>
    <row r="671" spans="7:13" x14ac:dyDescent="0.2">
      <c r="G671" s="87"/>
      <c r="M671" s="87"/>
    </row>
    <row r="672" spans="7:13" x14ac:dyDescent="0.2">
      <c r="G672" s="87"/>
      <c r="M672" s="87"/>
    </row>
    <row r="673" spans="7:13" x14ac:dyDescent="0.2">
      <c r="G673" s="87"/>
      <c r="M673" s="87"/>
    </row>
    <row r="674" spans="7:13" x14ac:dyDescent="0.2">
      <c r="G674" s="87"/>
      <c r="M674" s="87"/>
    </row>
    <row r="675" spans="7:13" x14ac:dyDescent="0.2">
      <c r="G675" s="87"/>
      <c r="M675" s="87"/>
    </row>
    <row r="676" spans="7:13" x14ac:dyDescent="0.2">
      <c r="G676" s="87"/>
      <c r="M676" s="87"/>
    </row>
    <row r="677" spans="7:13" x14ac:dyDescent="0.2">
      <c r="G677" s="87"/>
      <c r="M677" s="87"/>
    </row>
    <row r="678" spans="7:13" x14ac:dyDescent="0.2">
      <c r="G678" s="87"/>
      <c r="M678" s="87"/>
    </row>
    <row r="679" spans="7:13" x14ac:dyDescent="0.2">
      <c r="G679" s="87"/>
      <c r="M679" s="87"/>
    </row>
    <row r="680" spans="7:13" x14ac:dyDescent="0.2">
      <c r="G680" s="87"/>
      <c r="M680" s="87"/>
    </row>
    <row r="681" spans="7:13" x14ac:dyDescent="0.2">
      <c r="G681" s="87"/>
      <c r="M681" s="87"/>
    </row>
    <row r="682" spans="7:13" x14ac:dyDescent="0.2">
      <c r="G682" s="87"/>
      <c r="M682" s="87"/>
    </row>
    <row r="683" spans="7:13" x14ac:dyDescent="0.2">
      <c r="G683" s="87"/>
      <c r="M683" s="87"/>
    </row>
    <row r="684" spans="7:13" x14ac:dyDescent="0.2">
      <c r="G684" s="87"/>
      <c r="M684" s="87"/>
    </row>
    <row r="685" spans="7:13" x14ac:dyDescent="0.2">
      <c r="G685" s="87"/>
      <c r="M685" s="87"/>
    </row>
    <row r="686" spans="7:13" x14ac:dyDescent="0.2">
      <c r="G686" s="87"/>
      <c r="M686" s="87"/>
    </row>
    <row r="687" spans="7:13" x14ac:dyDescent="0.2">
      <c r="G687" s="87"/>
      <c r="M687" s="87"/>
    </row>
    <row r="688" spans="7:13" x14ac:dyDescent="0.2">
      <c r="G688" s="87"/>
      <c r="M688" s="87"/>
    </row>
    <row r="689" spans="7:13" x14ac:dyDescent="0.2">
      <c r="G689" s="87"/>
      <c r="M689" s="87"/>
    </row>
    <row r="690" spans="7:13" x14ac:dyDescent="0.2">
      <c r="G690" s="87"/>
      <c r="M690" s="87"/>
    </row>
    <row r="691" spans="7:13" x14ac:dyDescent="0.2">
      <c r="G691" s="87"/>
      <c r="M691" s="87"/>
    </row>
    <row r="692" spans="7:13" x14ac:dyDescent="0.2">
      <c r="G692" s="87"/>
      <c r="M692" s="87"/>
    </row>
    <row r="693" spans="7:13" x14ac:dyDescent="0.2">
      <c r="G693" s="87"/>
      <c r="M693" s="87"/>
    </row>
    <row r="694" spans="7:13" x14ac:dyDescent="0.2">
      <c r="G694" s="87"/>
      <c r="M694" s="87"/>
    </row>
    <row r="695" spans="7:13" x14ac:dyDescent="0.2">
      <c r="G695" s="87"/>
      <c r="M695" s="87"/>
    </row>
    <row r="696" spans="7:13" x14ac:dyDescent="0.2">
      <c r="G696" s="87"/>
      <c r="M696" s="87"/>
    </row>
    <row r="697" spans="7:13" x14ac:dyDescent="0.2">
      <c r="G697" s="87"/>
      <c r="M697" s="87"/>
    </row>
    <row r="698" spans="7:13" x14ac:dyDescent="0.2">
      <c r="G698" s="87"/>
      <c r="M698" s="87"/>
    </row>
    <row r="699" spans="7:13" x14ac:dyDescent="0.2">
      <c r="G699" s="87"/>
      <c r="M699" s="87"/>
    </row>
    <row r="700" spans="7:13" x14ac:dyDescent="0.2">
      <c r="G700" s="87"/>
      <c r="M700" s="87"/>
    </row>
    <row r="701" spans="7:13" x14ac:dyDescent="0.2">
      <c r="G701" s="87"/>
      <c r="M701" s="87"/>
    </row>
    <row r="702" spans="7:13" x14ac:dyDescent="0.2">
      <c r="G702" s="87"/>
      <c r="M702" s="87"/>
    </row>
    <row r="703" spans="7:13" x14ac:dyDescent="0.2">
      <c r="G703" s="87"/>
      <c r="M703" s="87"/>
    </row>
    <row r="704" spans="7:13" x14ac:dyDescent="0.2">
      <c r="G704" s="87"/>
      <c r="M704" s="87"/>
    </row>
    <row r="705" spans="7:13" x14ac:dyDescent="0.2">
      <c r="G705" s="87"/>
      <c r="M705" s="87"/>
    </row>
    <row r="706" spans="7:13" x14ac:dyDescent="0.2">
      <c r="G706" s="87"/>
      <c r="M706" s="87"/>
    </row>
    <row r="707" spans="7:13" x14ac:dyDescent="0.2">
      <c r="G707" s="87"/>
      <c r="M707" s="87"/>
    </row>
    <row r="708" spans="7:13" x14ac:dyDescent="0.2">
      <c r="G708" s="87"/>
      <c r="M708" s="87"/>
    </row>
    <row r="709" spans="7:13" x14ac:dyDescent="0.2">
      <c r="G709" s="87"/>
      <c r="M709" s="87"/>
    </row>
    <row r="710" spans="7:13" x14ac:dyDescent="0.2">
      <c r="G710" s="87"/>
      <c r="M710" s="87"/>
    </row>
    <row r="711" spans="7:13" x14ac:dyDescent="0.2">
      <c r="G711" s="87"/>
      <c r="M711" s="87"/>
    </row>
    <row r="712" spans="7:13" x14ac:dyDescent="0.2">
      <c r="G712" s="87"/>
      <c r="M712" s="87"/>
    </row>
    <row r="713" spans="7:13" x14ac:dyDescent="0.2">
      <c r="G713" s="87"/>
      <c r="M713" s="87"/>
    </row>
    <row r="714" spans="7:13" x14ac:dyDescent="0.2">
      <c r="G714" s="87"/>
      <c r="M714" s="87"/>
    </row>
    <row r="715" spans="7:13" x14ac:dyDescent="0.2">
      <c r="G715" s="87"/>
      <c r="M715" s="87"/>
    </row>
    <row r="716" spans="7:13" x14ac:dyDescent="0.2">
      <c r="G716" s="87"/>
      <c r="M716" s="87"/>
    </row>
    <row r="717" spans="7:13" x14ac:dyDescent="0.2">
      <c r="G717" s="87"/>
      <c r="M717" s="87"/>
    </row>
    <row r="718" spans="7:13" x14ac:dyDescent="0.2">
      <c r="G718" s="87"/>
      <c r="M718" s="87"/>
    </row>
    <row r="719" spans="7:13" x14ac:dyDescent="0.2">
      <c r="G719" s="87"/>
      <c r="M719" s="87"/>
    </row>
    <row r="720" spans="7:13" x14ac:dyDescent="0.2">
      <c r="G720" s="87"/>
      <c r="M720" s="87"/>
    </row>
    <row r="721" spans="7:13" x14ac:dyDescent="0.2">
      <c r="G721" s="87"/>
      <c r="M721" s="87"/>
    </row>
    <row r="722" spans="7:13" x14ac:dyDescent="0.2">
      <c r="G722" s="87"/>
      <c r="M722" s="87"/>
    </row>
    <row r="723" spans="7:13" x14ac:dyDescent="0.2">
      <c r="G723" s="87"/>
      <c r="M723" s="87"/>
    </row>
    <row r="724" spans="7:13" x14ac:dyDescent="0.2">
      <c r="G724" s="87"/>
      <c r="M724" s="87"/>
    </row>
    <row r="725" spans="7:13" x14ac:dyDescent="0.2">
      <c r="G725" s="87"/>
      <c r="M725" s="87"/>
    </row>
    <row r="726" spans="7:13" x14ac:dyDescent="0.2">
      <c r="G726" s="87"/>
      <c r="M726" s="87"/>
    </row>
    <row r="727" spans="7:13" x14ac:dyDescent="0.2">
      <c r="G727" s="87"/>
      <c r="M727" s="87"/>
    </row>
    <row r="728" spans="7:13" x14ac:dyDescent="0.2">
      <c r="G728" s="87"/>
      <c r="M728" s="87"/>
    </row>
    <row r="729" spans="7:13" x14ac:dyDescent="0.2">
      <c r="G729" s="87"/>
      <c r="M729" s="87"/>
    </row>
    <row r="730" spans="7:13" x14ac:dyDescent="0.2">
      <c r="G730" s="87"/>
      <c r="M730" s="87"/>
    </row>
    <row r="731" spans="7:13" x14ac:dyDescent="0.2">
      <c r="G731" s="87"/>
      <c r="M731" s="87"/>
    </row>
    <row r="732" spans="7:13" x14ac:dyDescent="0.2">
      <c r="G732" s="87"/>
      <c r="M732" s="87"/>
    </row>
    <row r="733" spans="7:13" x14ac:dyDescent="0.2">
      <c r="G733" s="87"/>
      <c r="M733" s="87"/>
    </row>
    <row r="734" spans="7:13" x14ac:dyDescent="0.2">
      <c r="G734" s="87"/>
      <c r="M734" s="87"/>
    </row>
    <row r="735" spans="7:13" x14ac:dyDescent="0.2">
      <c r="G735" s="87"/>
      <c r="M735" s="87"/>
    </row>
    <row r="736" spans="7:13" x14ac:dyDescent="0.2">
      <c r="G736" s="87"/>
      <c r="M736" s="87"/>
    </row>
    <row r="737" spans="7:13" x14ac:dyDescent="0.2">
      <c r="G737" s="87"/>
      <c r="M737" s="87"/>
    </row>
    <row r="738" spans="7:13" x14ac:dyDescent="0.2">
      <c r="G738" s="87"/>
      <c r="M738" s="87"/>
    </row>
    <row r="739" spans="7:13" x14ac:dyDescent="0.2">
      <c r="G739" s="87"/>
      <c r="M739" s="87"/>
    </row>
    <row r="740" spans="7:13" x14ac:dyDescent="0.2">
      <c r="G740" s="87"/>
      <c r="M740" s="87"/>
    </row>
    <row r="741" spans="7:13" x14ac:dyDescent="0.2">
      <c r="G741" s="87"/>
      <c r="M741" s="87"/>
    </row>
    <row r="742" spans="7:13" x14ac:dyDescent="0.2">
      <c r="G742" s="87"/>
      <c r="M742" s="87"/>
    </row>
    <row r="743" spans="7:13" x14ac:dyDescent="0.2">
      <c r="G743" s="87"/>
      <c r="M743" s="87"/>
    </row>
    <row r="744" spans="7:13" x14ac:dyDescent="0.2">
      <c r="G744" s="87"/>
      <c r="M744" s="87"/>
    </row>
    <row r="745" spans="7:13" x14ac:dyDescent="0.2">
      <c r="G745" s="87"/>
      <c r="M745" s="87"/>
    </row>
    <row r="746" spans="7:13" x14ac:dyDescent="0.2">
      <c r="G746" s="87"/>
      <c r="M746" s="87"/>
    </row>
    <row r="747" spans="7:13" x14ac:dyDescent="0.2">
      <c r="G747" s="87"/>
      <c r="M747" s="87"/>
    </row>
    <row r="748" spans="7:13" x14ac:dyDescent="0.2">
      <c r="G748" s="87"/>
      <c r="M748" s="87"/>
    </row>
    <row r="749" spans="7:13" x14ac:dyDescent="0.2">
      <c r="G749" s="87"/>
      <c r="M749" s="87"/>
    </row>
    <row r="750" spans="7:13" x14ac:dyDescent="0.2">
      <c r="G750" s="87"/>
      <c r="M750" s="87"/>
    </row>
    <row r="751" spans="7:13" x14ac:dyDescent="0.2">
      <c r="G751" s="87"/>
      <c r="M751" s="87"/>
    </row>
    <row r="752" spans="7:13" x14ac:dyDescent="0.2">
      <c r="G752" s="87"/>
      <c r="M752" s="87"/>
    </row>
    <row r="753" spans="7:13" x14ac:dyDescent="0.2">
      <c r="G753" s="87"/>
      <c r="M753" s="87"/>
    </row>
    <row r="754" spans="7:13" x14ac:dyDescent="0.2">
      <c r="G754" s="87"/>
      <c r="M754" s="87"/>
    </row>
    <row r="755" spans="7:13" x14ac:dyDescent="0.2">
      <c r="G755" s="87"/>
      <c r="M755" s="87"/>
    </row>
    <row r="756" spans="7:13" x14ac:dyDescent="0.2">
      <c r="G756" s="87"/>
      <c r="M756" s="87"/>
    </row>
    <row r="757" spans="7:13" x14ac:dyDescent="0.2">
      <c r="G757" s="87"/>
      <c r="M757" s="87"/>
    </row>
    <row r="758" spans="7:13" x14ac:dyDescent="0.2">
      <c r="G758" s="87"/>
      <c r="M758" s="87"/>
    </row>
    <row r="759" spans="7:13" x14ac:dyDescent="0.2">
      <c r="G759" s="87"/>
      <c r="M759" s="87"/>
    </row>
    <row r="760" spans="7:13" x14ac:dyDescent="0.2">
      <c r="G760" s="87"/>
      <c r="M760" s="87"/>
    </row>
    <row r="761" spans="7:13" x14ac:dyDescent="0.2">
      <c r="G761" s="87"/>
      <c r="M761" s="87"/>
    </row>
    <row r="762" spans="7:13" x14ac:dyDescent="0.2">
      <c r="G762" s="87"/>
      <c r="M762" s="87"/>
    </row>
    <row r="763" spans="7:13" x14ac:dyDescent="0.2">
      <c r="G763" s="87"/>
      <c r="M763" s="87"/>
    </row>
    <row r="764" spans="7:13" x14ac:dyDescent="0.2">
      <c r="G764" s="87"/>
      <c r="M764" s="87"/>
    </row>
    <row r="765" spans="7:13" x14ac:dyDescent="0.2">
      <c r="G765" s="87"/>
      <c r="M765" s="87"/>
    </row>
    <row r="766" spans="7:13" x14ac:dyDescent="0.2">
      <c r="G766" s="87"/>
      <c r="M766" s="87"/>
    </row>
    <row r="767" spans="7:13" x14ac:dyDescent="0.2">
      <c r="G767" s="87"/>
      <c r="M767" s="87"/>
    </row>
    <row r="768" spans="7:13" x14ac:dyDescent="0.2">
      <c r="G768" s="87"/>
      <c r="M768" s="87"/>
    </row>
    <row r="769" spans="7:13" x14ac:dyDescent="0.2">
      <c r="G769" s="87"/>
      <c r="M769" s="87"/>
    </row>
    <row r="770" spans="7:13" x14ac:dyDescent="0.2">
      <c r="G770" s="87"/>
      <c r="M770" s="87"/>
    </row>
    <row r="771" spans="7:13" x14ac:dyDescent="0.2">
      <c r="G771" s="87"/>
      <c r="M771" s="87"/>
    </row>
    <row r="772" spans="7:13" x14ac:dyDescent="0.2">
      <c r="G772" s="87"/>
      <c r="M772" s="87"/>
    </row>
    <row r="773" spans="7:13" x14ac:dyDescent="0.2">
      <c r="G773" s="87"/>
      <c r="M773" s="87"/>
    </row>
    <row r="774" spans="7:13" x14ac:dyDescent="0.2">
      <c r="G774" s="87"/>
      <c r="M774" s="87"/>
    </row>
    <row r="775" spans="7:13" x14ac:dyDescent="0.2">
      <c r="G775" s="87"/>
      <c r="M775" s="87"/>
    </row>
    <row r="776" spans="7:13" x14ac:dyDescent="0.2">
      <c r="G776" s="87"/>
      <c r="M776" s="87"/>
    </row>
    <row r="777" spans="7:13" x14ac:dyDescent="0.2">
      <c r="G777" s="87"/>
      <c r="M777" s="87"/>
    </row>
    <row r="778" spans="7:13" x14ac:dyDescent="0.2">
      <c r="G778" s="87"/>
      <c r="M778" s="87"/>
    </row>
    <row r="779" spans="7:13" x14ac:dyDescent="0.2">
      <c r="G779" s="87"/>
      <c r="M779" s="87"/>
    </row>
    <row r="780" spans="7:13" x14ac:dyDescent="0.2">
      <c r="G780" s="87"/>
      <c r="M780" s="87"/>
    </row>
    <row r="781" spans="7:13" x14ac:dyDescent="0.2">
      <c r="G781" s="87"/>
      <c r="M781" s="87"/>
    </row>
    <row r="782" spans="7:13" x14ac:dyDescent="0.2">
      <c r="G782" s="87"/>
      <c r="M782" s="87"/>
    </row>
    <row r="783" spans="7:13" x14ac:dyDescent="0.2">
      <c r="G783" s="87"/>
      <c r="M783" s="87"/>
    </row>
    <row r="784" spans="7:13" x14ac:dyDescent="0.2">
      <c r="G784" s="87"/>
      <c r="M784" s="87"/>
    </row>
    <row r="785" spans="7:13" x14ac:dyDescent="0.2">
      <c r="G785" s="87"/>
      <c r="M785" s="87"/>
    </row>
    <row r="786" spans="7:13" x14ac:dyDescent="0.2">
      <c r="G786" s="87"/>
      <c r="M786" s="87"/>
    </row>
    <row r="787" spans="7:13" x14ac:dyDescent="0.2">
      <c r="G787" s="87"/>
      <c r="M787" s="87"/>
    </row>
    <row r="788" spans="7:13" x14ac:dyDescent="0.2">
      <c r="G788" s="87"/>
      <c r="M788" s="87"/>
    </row>
    <row r="789" spans="7:13" x14ac:dyDescent="0.2">
      <c r="G789" s="87"/>
      <c r="M789" s="87"/>
    </row>
    <row r="790" spans="7:13" x14ac:dyDescent="0.2">
      <c r="G790" s="87"/>
      <c r="M790" s="87"/>
    </row>
    <row r="791" spans="7:13" x14ac:dyDescent="0.2">
      <c r="G791" s="87"/>
      <c r="M791" s="87"/>
    </row>
    <row r="792" spans="7:13" x14ac:dyDescent="0.2">
      <c r="G792" s="87"/>
      <c r="M792" s="87"/>
    </row>
    <row r="793" spans="7:13" x14ac:dyDescent="0.2">
      <c r="G793" s="87"/>
      <c r="M793" s="87"/>
    </row>
    <row r="794" spans="7:13" x14ac:dyDescent="0.2">
      <c r="G794" s="87"/>
      <c r="M794" s="87"/>
    </row>
    <row r="795" spans="7:13" x14ac:dyDescent="0.2">
      <c r="G795" s="87"/>
      <c r="M795" s="87"/>
    </row>
    <row r="796" spans="7:13" x14ac:dyDescent="0.2">
      <c r="G796" s="87"/>
      <c r="M796" s="87"/>
    </row>
    <row r="797" spans="7:13" x14ac:dyDescent="0.2">
      <c r="G797" s="87"/>
      <c r="M797" s="87"/>
    </row>
    <row r="798" spans="7:13" x14ac:dyDescent="0.2">
      <c r="G798" s="87"/>
      <c r="M798" s="87"/>
    </row>
    <row r="799" spans="7:13" x14ac:dyDescent="0.2">
      <c r="G799" s="87"/>
      <c r="M799" s="87"/>
    </row>
    <row r="800" spans="7:13" x14ac:dyDescent="0.2">
      <c r="G800" s="87"/>
      <c r="M800" s="87"/>
    </row>
    <row r="801" spans="7:13" x14ac:dyDescent="0.2">
      <c r="G801" s="87"/>
      <c r="M801" s="87"/>
    </row>
    <row r="802" spans="7:13" x14ac:dyDescent="0.2">
      <c r="G802" s="87"/>
      <c r="M802" s="87"/>
    </row>
    <row r="803" spans="7:13" x14ac:dyDescent="0.2">
      <c r="G803" s="87"/>
      <c r="M803" s="87"/>
    </row>
    <row r="804" spans="7:13" x14ac:dyDescent="0.2">
      <c r="G804" s="87"/>
      <c r="M804" s="87"/>
    </row>
    <row r="805" spans="7:13" x14ac:dyDescent="0.2">
      <c r="G805" s="87"/>
      <c r="M805" s="87"/>
    </row>
    <row r="806" spans="7:13" x14ac:dyDescent="0.2">
      <c r="G806" s="87"/>
      <c r="M806" s="87"/>
    </row>
    <row r="807" spans="7:13" x14ac:dyDescent="0.2">
      <c r="G807" s="87"/>
      <c r="M807" s="87"/>
    </row>
    <row r="808" spans="7:13" x14ac:dyDescent="0.2">
      <c r="G808" s="87"/>
      <c r="M808" s="87"/>
    </row>
    <row r="809" spans="7:13" x14ac:dyDescent="0.2">
      <c r="G809" s="87"/>
      <c r="M809" s="87"/>
    </row>
    <row r="810" spans="7:13" x14ac:dyDescent="0.2">
      <c r="G810" s="87"/>
      <c r="M810" s="87"/>
    </row>
    <row r="811" spans="7:13" x14ac:dyDescent="0.2">
      <c r="G811" s="87"/>
      <c r="M811" s="87"/>
    </row>
    <row r="812" spans="7:13" x14ac:dyDescent="0.2">
      <c r="G812" s="87"/>
      <c r="M812" s="87"/>
    </row>
    <row r="813" spans="7:13" x14ac:dyDescent="0.2">
      <c r="G813" s="87"/>
      <c r="M813" s="87"/>
    </row>
    <row r="814" spans="7:13" x14ac:dyDescent="0.2">
      <c r="G814" s="87"/>
      <c r="M814" s="87"/>
    </row>
    <row r="815" spans="7:13" x14ac:dyDescent="0.2">
      <c r="G815" s="87"/>
      <c r="M815" s="87"/>
    </row>
    <row r="816" spans="7:13" x14ac:dyDescent="0.2">
      <c r="G816" s="87"/>
      <c r="M816" s="87"/>
    </row>
    <row r="817" spans="7:13" x14ac:dyDescent="0.2">
      <c r="G817" s="87"/>
      <c r="M817" s="87"/>
    </row>
    <row r="818" spans="7:13" x14ac:dyDescent="0.2">
      <c r="G818" s="87"/>
      <c r="M818" s="87"/>
    </row>
    <row r="819" spans="7:13" x14ac:dyDescent="0.2">
      <c r="G819" s="87"/>
      <c r="M819" s="87"/>
    </row>
    <row r="820" spans="7:13" x14ac:dyDescent="0.2">
      <c r="G820" s="87"/>
      <c r="M820" s="87"/>
    </row>
    <row r="821" spans="7:13" x14ac:dyDescent="0.2">
      <c r="G821" s="87"/>
      <c r="M821" s="87"/>
    </row>
    <row r="822" spans="7:13" x14ac:dyDescent="0.2">
      <c r="G822" s="87"/>
      <c r="M822" s="87"/>
    </row>
    <row r="823" spans="7:13" x14ac:dyDescent="0.2">
      <c r="G823" s="87"/>
      <c r="M823" s="87"/>
    </row>
    <row r="824" spans="7:13" x14ac:dyDescent="0.2">
      <c r="G824" s="87"/>
      <c r="M824" s="87"/>
    </row>
    <row r="825" spans="7:13" x14ac:dyDescent="0.2">
      <c r="G825" s="87"/>
      <c r="M825" s="87"/>
    </row>
    <row r="826" spans="7:13" x14ac:dyDescent="0.2">
      <c r="G826" s="87"/>
      <c r="M826" s="87"/>
    </row>
    <row r="827" spans="7:13" x14ac:dyDescent="0.2">
      <c r="G827" s="87"/>
      <c r="M827" s="87"/>
    </row>
    <row r="828" spans="7:13" x14ac:dyDescent="0.2">
      <c r="G828" s="87"/>
      <c r="M828" s="87"/>
    </row>
    <row r="829" spans="7:13" x14ac:dyDescent="0.2">
      <c r="G829" s="87"/>
      <c r="M829" s="87"/>
    </row>
    <row r="830" spans="7:13" x14ac:dyDescent="0.2">
      <c r="G830" s="87"/>
      <c r="M830" s="87"/>
    </row>
    <row r="831" spans="7:13" x14ac:dyDescent="0.2">
      <c r="G831" s="87"/>
      <c r="M831" s="87"/>
    </row>
    <row r="832" spans="7:13" x14ac:dyDescent="0.2">
      <c r="G832" s="87"/>
      <c r="M832" s="87"/>
    </row>
    <row r="833" spans="7:13" x14ac:dyDescent="0.2">
      <c r="G833" s="87"/>
      <c r="M833" s="87"/>
    </row>
    <row r="834" spans="7:13" x14ac:dyDescent="0.2">
      <c r="G834" s="87"/>
      <c r="M834" s="87"/>
    </row>
    <row r="835" spans="7:13" x14ac:dyDescent="0.2">
      <c r="G835" s="87"/>
      <c r="M835" s="87"/>
    </row>
    <row r="836" spans="7:13" x14ac:dyDescent="0.2">
      <c r="G836" s="87"/>
      <c r="M836" s="87"/>
    </row>
    <row r="837" spans="7:13" x14ac:dyDescent="0.2">
      <c r="G837" s="87"/>
      <c r="M837" s="87"/>
    </row>
    <row r="838" spans="7:13" x14ac:dyDescent="0.2">
      <c r="G838" s="87"/>
      <c r="M838" s="87"/>
    </row>
    <row r="839" spans="7:13" x14ac:dyDescent="0.2">
      <c r="G839" s="87"/>
      <c r="M839" s="87"/>
    </row>
    <row r="840" spans="7:13" x14ac:dyDescent="0.2">
      <c r="G840" s="87"/>
      <c r="M840" s="87"/>
    </row>
    <row r="841" spans="7:13" x14ac:dyDescent="0.2">
      <c r="G841" s="87"/>
      <c r="M841" s="87"/>
    </row>
    <row r="842" spans="7:13" x14ac:dyDescent="0.2">
      <c r="G842" s="87"/>
      <c r="M842" s="87"/>
    </row>
    <row r="843" spans="7:13" x14ac:dyDescent="0.2">
      <c r="G843" s="87"/>
      <c r="M843" s="87"/>
    </row>
    <row r="844" spans="7:13" x14ac:dyDescent="0.2">
      <c r="G844" s="87"/>
      <c r="M844" s="87"/>
    </row>
    <row r="845" spans="7:13" x14ac:dyDescent="0.2">
      <c r="G845" s="87"/>
      <c r="M845" s="87"/>
    </row>
    <row r="846" spans="7:13" x14ac:dyDescent="0.2">
      <c r="G846" s="87"/>
      <c r="M846" s="87"/>
    </row>
    <row r="847" spans="7:13" x14ac:dyDescent="0.2">
      <c r="G847" s="87"/>
      <c r="M847" s="87"/>
    </row>
    <row r="848" spans="7:13" x14ac:dyDescent="0.2">
      <c r="G848" s="87"/>
      <c r="M848" s="87"/>
    </row>
    <row r="849" spans="7:13" x14ac:dyDescent="0.2">
      <c r="G849" s="87"/>
      <c r="M849" s="87"/>
    </row>
    <row r="850" spans="7:13" x14ac:dyDescent="0.2">
      <c r="G850" s="87"/>
      <c r="M850" s="87"/>
    </row>
    <row r="851" spans="7:13" x14ac:dyDescent="0.2">
      <c r="G851" s="87"/>
      <c r="M851" s="87"/>
    </row>
    <row r="852" spans="7:13" x14ac:dyDescent="0.2">
      <c r="G852" s="87"/>
      <c r="M852" s="87"/>
    </row>
    <row r="853" spans="7:13" x14ac:dyDescent="0.2">
      <c r="G853" s="87"/>
      <c r="M853" s="87"/>
    </row>
    <row r="854" spans="7:13" x14ac:dyDescent="0.2">
      <c r="G854" s="87"/>
      <c r="M854" s="87"/>
    </row>
    <row r="855" spans="7:13" x14ac:dyDescent="0.2">
      <c r="G855" s="87"/>
      <c r="M855" s="87"/>
    </row>
    <row r="856" spans="7:13" x14ac:dyDescent="0.2">
      <c r="G856" s="87"/>
      <c r="M856" s="87"/>
    </row>
    <row r="857" spans="7:13" x14ac:dyDescent="0.2">
      <c r="G857" s="87"/>
      <c r="M857" s="87"/>
    </row>
    <row r="858" spans="7:13" x14ac:dyDescent="0.2">
      <c r="G858" s="87"/>
      <c r="M858" s="87"/>
    </row>
    <row r="859" spans="7:13" x14ac:dyDescent="0.2">
      <c r="G859" s="87"/>
      <c r="M859" s="87"/>
    </row>
    <row r="860" spans="7:13" x14ac:dyDescent="0.2">
      <c r="G860" s="87"/>
      <c r="M860" s="87"/>
    </row>
    <row r="861" spans="7:13" x14ac:dyDescent="0.2">
      <c r="G861" s="87"/>
      <c r="M861" s="87"/>
    </row>
    <row r="862" spans="7:13" x14ac:dyDescent="0.2">
      <c r="G862" s="87"/>
      <c r="M862" s="87"/>
    </row>
    <row r="863" spans="7:13" x14ac:dyDescent="0.2">
      <c r="G863" s="87"/>
      <c r="M863" s="87"/>
    </row>
    <row r="864" spans="7:13" x14ac:dyDescent="0.2">
      <c r="G864" s="87"/>
      <c r="M864" s="87"/>
    </row>
    <row r="865" spans="7:13" x14ac:dyDescent="0.2">
      <c r="G865" s="87"/>
      <c r="M865" s="87"/>
    </row>
    <row r="866" spans="7:13" x14ac:dyDescent="0.2">
      <c r="G866" s="87"/>
      <c r="M866" s="87"/>
    </row>
    <row r="867" spans="7:13" x14ac:dyDescent="0.2">
      <c r="G867" s="87"/>
      <c r="M867" s="87"/>
    </row>
    <row r="868" spans="7:13" x14ac:dyDescent="0.2">
      <c r="G868" s="87"/>
      <c r="M868" s="87"/>
    </row>
    <row r="869" spans="7:13" x14ac:dyDescent="0.2">
      <c r="G869" s="87"/>
      <c r="M869" s="87"/>
    </row>
    <row r="870" spans="7:13" x14ac:dyDescent="0.2">
      <c r="G870" s="87"/>
      <c r="M870" s="87"/>
    </row>
    <row r="871" spans="7:13" x14ac:dyDescent="0.2">
      <c r="G871" s="87"/>
      <c r="M871" s="87"/>
    </row>
    <row r="872" spans="7:13" x14ac:dyDescent="0.2">
      <c r="G872" s="87"/>
      <c r="M872" s="87"/>
    </row>
    <row r="873" spans="7:13" x14ac:dyDescent="0.2">
      <c r="G873" s="87"/>
      <c r="M873" s="87"/>
    </row>
    <row r="874" spans="7:13" x14ac:dyDescent="0.2">
      <c r="G874" s="87"/>
      <c r="M874" s="87"/>
    </row>
    <row r="875" spans="7:13" x14ac:dyDescent="0.2">
      <c r="G875" s="87"/>
      <c r="M875" s="87"/>
    </row>
    <row r="876" spans="7:13" x14ac:dyDescent="0.2">
      <c r="G876" s="87"/>
      <c r="M876" s="87"/>
    </row>
    <row r="877" spans="7:13" x14ac:dyDescent="0.2">
      <c r="G877" s="87"/>
      <c r="M877" s="87"/>
    </row>
    <row r="878" spans="7:13" x14ac:dyDescent="0.2">
      <c r="G878" s="87"/>
      <c r="M878" s="87"/>
    </row>
    <row r="879" spans="7:13" x14ac:dyDescent="0.2">
      <c r="G879" s="87"/>
      <c r="M879" s="87"/>
    </row>
    <row r="880" spans="7:13" x14ac:dyDescent="0.2">
      <c r="G880" s="87"/>
      <c r="M880" s="87"/>
    </row>
    <row r="881" spans="7:13" x14ac:dyDescent="0.2">
      <c r="G881" s="87"/>
      <c r="M881" s="87"/>
    </row>
    <row r="882" spans="7:13" x14ac:dyDescent="0.2">
      <c r="G882" s="87"/>
      <c r="M882" s="87"/>
    </row>
    <row r="883" spans="7:13" x14ac:dyDescent="0.2">
      <c r="G883" s="87"/>
      <c r="M883" s="87"/>
    </row>
    <row r="884" spans="7:13" x14ac:dyDescent="0.2">
      <c r="G884" s="87"/>
      <c r="M884" s="87"/>
    </row>
    <row r="885" spans="7:13" x14ac:dyDescent="0.2">
      <c r="G885" s="87"/>
      <c r="M885" s="87"/>
    </row>
    <row r="886" spans="7:13" x14ac:dyDescent="0.2">
      <c r="G886" s="87"/>
      <c r="M886" s="87"/>
    </row>
    <row r="887" spans="7:13" x14ac:dyDescent="0.2">
      <c r="G887" s="87"/>
      <c r="M887" s="87"/>
    </row>
    <row r="888" spans="7:13" x14ac:dyDescent="0.2">
      <c r="G888" s="87"/>
      <c r="M888" s="87"/>
    </row>
    <row r="889" spans="7:13" x14ac:dyDescent="0.2">
      <c r="G889" s="87"/>
      <c r="M889" s="87"/>
    </row>
    <row r="890" spans="7:13" x14ac:dyDescent="0.2">
      <c r="G890" s="87"/>
      <c r="M890" s="87"/>
    </row>
    <row r="891" spans="7:13" x14ac:dyDescent="0.2">
      <c r="G891" s="87"/>
      <c r="M891" s="87"/>
    </row>
    <row r="892" spans="7:13" x14ac:dyDescent="0.2">
      <c r="G892" s="87"/>
      <c r="M892" s="87"/>
    </row>
    <row r="893" spans="7:13" x14ac:dyDescent="0.2">
      <c r="G893" s="87"/>
      <c r="M893" s="87"/>
    </row>
    <row r="894" spans="7:13" x14ac:dyDescent="0.2">
      <c r="G894" s="87"/>
      <c r="M894" s="87"/>
    </row>
    <row r="895" spans="7:13" x14ac:dyDescent="0.2">
      <c r="G895" s="87"/>
      <c r="M895" s="87"/>
    </row>
    <row r="896" spans="7:13" x14ac:dyDescent="0.2">
      <c r="G896" s="87"/>
      <c r="M896" s="87"/>
    </row>
    <row r="897" spans="7:13" x14ac:dyDescent="0.2">
      <c r="G897" s="87"/>
      <c r="M897" s="87"/>
    </row>
    <row r="898" spans="7:13" x14ac:dyDescent="0.2">
      <c r="G898" s="87"/>
      <c r="M898" s="87"/>
    </row>
    <row r="899" spans="7:13" x14ac:dyDescent="0.2">
      <c r="G899" s="87"/>
      <c r="M899" s="87"/>
    </row>
    <row r="900" spans="7:13" x14ac:dyDescent="0.2">
      <c r="G900" s="87"/>
      <c r="M900" s="87"/>
    </row>
    <row r="901" spans="7:13" x14ac:dyDescent="0.2">
      <c r="G901" s="87"/>
      <c r="M901" s="87"/>
    </row>
    <row r="902" spans="7:13" x14ac:dyDescent="0.2">
      <c r="G902" s="87"/>
      <c r="M902" s="87"/>
    </row>
    <row r="903" spans="7:13" x14ac:dyDescent="0.2">
      <c r="G903" s="87"/>
      <c r="M903" s="87"/>
    </row>
    <row r="904" spans="7:13" x14ac:dyDescent="0.2">
      <c r="G904" s="87"/>
      <c r="M904" s="87"/>
    </row>
    <row r="905" spans="7:13" x14ac:dyDescent="0.2">
      <c r="G905" s="87"/>
      <c r="M905" s="87"/>
    </row>
    <row r="906" spans="7:13" x14ac:dyDescent="0.2">
      <c r="G906" s="87"/>
      <c r="M906" s="87"/>
    </row>
    <row r="907" spans="7:13" x14ac:dyDescent="0.2">
      <c r="G907" s="87"/>
      <c r="M907" s="87"/>
    </row>
    <row r="908" spans="7:13" x14ac:dyDescent="0.2">
      <c r="G908" s="87"/>
      <c r="M908" s="87"/>
    </row>
    <row r="909" spans="7:13" x14ac:dyDescent="0.2">
      <c r="G909" s="87"/>
      <c r="M909" s="87"/>
    </row>
    <row r="910" spans="7:13" x14ac:dyDescent="0.2">
      <c r="G910" s="87"/>
      <c r="M910" s="87"/>
    </row>
    <row r="911" spans="7:13" x14ac:dyDescent="0.2">
      <c r="G911" s="87"/>
      <c r="M911" s="87"/>
    </row>
    <row r="912" spans="7:13" x14ac:dyDescent="0.2">
      <c r="G912" s="87"/>
      <c r="M912" s="87"/>
    </row>
    <row r="913" spans="7:13" x14ac:dyDescent="0.2">
      <c r="G913" s="87"/>
      <c r="M913" s="87"/>
    </row>
    <row r="914" spans="7:13" x14ac:dyDescent="0.2">
      <c r="G914" s="87"/>
      <c r="M914" s="87"/>
    </row>
    <row r="915" spans="7:13" x14ac:dyDescent="0.2">
      <c r="G915" s="87"/>
      <c r="M915" s="87"/>
    </row>
    <row r="916" spans="7:13" x14ac:dyDescent="0.2">
      <c r="G916" s="87"/>
      <c r="M916" s="87"/>
    </row>
    <row r="917" spans="7:13" x14ac:dyDescent="0.2">
      <c r="G917" s="87"/>
      <c r="M917" s="87"/>
    </row>
    <row r="918" spans="7:13" x14ac:dyDescent="0.2">
      <c r="G918" s="87"/>
      <c r="M918" s="87"/>
    </row>
    <row r="919" spans="7:13" x14ac:dyDescent="0.2">
      <c r="G919" s="87"/>
      <c r="M919" s="87"/>
    </row>
    <row r="920" spans="7:13" x14ac:dyDescent="0.2">
      <c r="G920" s="87"/>
      <c r="M920" s="87"/>
    </row>
    <row r="921" spans="7:13" x14ac:dyDescent="0.2">
      <c r="G921" s="87"/>
      <c r="M921" s="87"/>
    </row>
    <row r="922" spans="7:13" x14ac:dyDescent="0.2">
      <c r="G922" s="87"/>
      <c r="M922" s="87"/>
    </row>
    <row r="923" spans="7:13" x14ac:dyDescent="0.2">
      <c r="G923" s="87"/>
      <c r="M923" s="87"/>
    </row>
    <row r="924" spans="7:13" x14ac:dyDescent="0.2">
      <c r="G924" s="87"/>
      <c r="M924" s="87"/>
    </row>
    <row r="925" spans="7:13" x14ac:dyDescent="0.2">
      <c r="G925" s="87"/>
      <c r="M925" s="87"/>
    </row>
    <row r="926" spans="7:13" x14ac:dyDescent="0.2">
      <c r="G926" s="87"/>
      <c r="M926" s="87"/>
    </row>
    <row r="927" spans="7:13" x14ac:dyDescent="0.2">
      <c r="G927" s="87"/>
      <c r="M927" s="87"/>
    </row>
    <row r="928" spans="7:13" x14ac:dyDescent="0.2">
      <c r="G928" s="87"/>
      <c r="M928" s="87"/>
    </row>
    <row r="929" spans="7:13" x14ac:dyDescent="0.2">
      <c r="G929" s="87"/>
      <c r="M929" s="87"/>
    </row>
    <row r="930" spans="7:13" x14ac:dyDescent="0.2">
      <c r="G930" s="87"/>
      <c r="M930" s="87"/>
    </row>
    <row r="931" spans="7:13" x14ac:dyDescent="0.2">
      <c r="G931" s="87"/>
      <c r="M931" s="87"/>
    </row>
    <row r="932" spans="7:13" x14ac:dyDescent="0.2">
      <c r="G932" s="87"/>
      <c r="M932" s="87"/>
    </row>
    <row r="933" spans="7:13" x14ac:dyDescent="0.2">
      <c r="G933" s="87"/>
      <c r="M933" s="87"/>
    </row>
    <row r="934" spans="7:13" x14ac:dyDescent="0.2">
      <c r="G934" s="87"/>
      <c r="M934" s="87"/>
    </row>
    <row r="935" spans="7:13" x14ac:dyDescent="0.2">
      <c r="G935" s="87"/>
      <c r="M935" s="87"/>
    </row>
    <row r="936" spans="7:13" x14ac:dyDescent="0.2">
      <c r="G936" s="87"/>
      <c r="M936" s="87"/>
    </row>
    <row r="937" spans="7:13" x14ac:dyDescent="0.2">
      <c r="G937" s="87"/>
      <c r="M937" s="87"/>
    </row>
    <row r="938" spans="7:13" x14ac:dyDescent="0.2">
      <c r="G938" s="87"/>
      <c r="M938" s="87"/>
    </row>
    <row r="939" spans="7:13" x14ac:dyDescent="0.2">
      <c r="G939" s="87"/>
      <c r="M939" s="87"/>
    </row>
    <row r="940" spans="7:13" x14ac:dyDescent="0.2">
      <c r="G940" s="87"/>
      <c r="M940" s="87"/>
    </row>
    <row r="941" spans="7:13" x14ac:dyDescent="0.2">
      <c r="G941" s="87"/>
      <c r="M941" s="87"/>
    </row>
    <row r="942" spans="7:13" x14ac:dyDescent="0.2">
      <c r="G942" s="87"/>
      <c r="M942" s="87"/>
    </row>
    <row r="943" spans="7:13" x14ac:dyDescent="0.2">
      <c r="G943" s="87"/>
      <c r="M943" s="87"/>
    </row>
    <row r="944" spans="7:13" x14ac:dyDescent="0.2">
      <c r="G944" s="87"/>
      <c r="M944" s="87"/>
    </row>
    <row r="945" spans="7:13" x14ac:dyDescent="0.2">
      <c r="G945" s="87"/>
      <c r="M945" s="87"/>
    </row>
    <row r="946" spans="7:13" x14ac:dyDescent="0.2">
      <c r="G946" s="87"/>
      <c r="M946" s="87"/>
    </row>
    <row r="947" spans="7:13" x14ac:dyDescent="0.2">
      <c r="G947" s="87"/>
      <c r="M947" s="87"/>
    </row>
    <row r="948" spans="7:13" x14ac:dyDescent="0.2">
      <c r="G948" s="87"/>
      <c r="M948" s="87"/>
    </row>
    <row r="949" spans="7:13" x14ac:dyDescent="0.2">
      <c r="G949" s="87"/>
      <c r="M949" s="87"/>
    </row>
    <row r="950" spans="7:13" x14ac:dyDescent="0.2">
      <c r="G950" s="87"/>
      <c r="M950" s="87"/>
    </row>
    <row r="951" spans="7:13" x14ac:dyDescent="0.2">
      <c r="G951" s="87"/>
      <c r="M951" s="87"/>
    </row>
    <row r="952" spans="7:13" x14ac:dyDescent="0.2">
      <c r="G952" s="87"/>
      <c r="M952" s="87"/>
    </row>
    <row r="953" spans="7:13" x14ac:dyDescent="0.2">
      <c r="G953" s="87"/>
      <c r="M953" s="87"/>
    </row>
    <row r="954" spans="7:13" x14ac:dyDescent="0.2">
      <c r="G954" s="87"/>
      <c r="M954" s="87"/>
    </row>
    <row r="955" spans="7:13" x14ac:dyDescent="0.2">
      <c r="G955" s="87"/>
      <c r="M955" s="87"/>
    </row>
    <row r="956" spans="7:13" x14ac:dyDescent="0.2">
      <c r="G956" s="87"/>
      <c r="M956" s="87"/>
    </row>
    <row r="957" spans="7:13" x14ac:dyDescent="0.2">
      <c r="G957" s="87"/>
      <c r="M957" s="87"/>
    </row>
    <row r="958" spans="7:13" x14ac:dyDescent="0.2">
      <c r="G958" s="87"/>
      <c r="M958" s="87"/>
    </row>
    <row r="959" spans="7:13" x14ac:dyDescent="0.2">
      <c r="G959" s="87"/>
      <c r="M959" s="87"/>
    </row>
    <row r="960" spans="7:13" x14ac:dyDescent="0.2">
      <c r="G960" s="87"/>
      <c r="M960" s="87"/>
    </row>
    <row r="961" spans="7:13" x14ac:dyDescent="0.2">
      <c r="G961" s="87"/>
      <c r="M961" s="87"/>
    </row>
    <row r="962" spans="7:13" x14ac:dyDescent="0.2">
      <c r="G962" s="87"/>
      <c r="M962" s="87"/>
    </row>
    <row r="963" spans="7:13" x14ac:dyDescent="0.2">
      <c r="G963" s="87"/>
      <c r="M963" s="87"/>
    </row>
    <row r="964" spans="7:13" x14ac:dyDescent="0.2">
      <c r="G964" s="87"/>
      <c r="M964" s="87"/>
    </row>
    <row r="965" spans="7:13" x14ac:dyDescent="0.2">
      <c r="G965" s="87"/>
      <c r="M965" s="87"/>
    </row>
    <row r="966" spans="7:13" x14ac:dyDescent="0.2">
      <c r="G966" s="87"/>
      <c r="M966" s="87"/>
    </row>
    <row r="967" spans="7:13" x14ac:dyDescent="0.2">
      <c r="G967" s="87"/>
      <c r="M967" s="87"/>
    </row>
    <row r="968" spans="7:13" x14ac:dyDescent="0.2">
      <c r="G968" s="87"/>
      <c r="M968" s="87"/>
    </row>
    <row r="969" spans="7:13" x14ac:dyDescent="0.2">
      <c r="G969" s="87"/>
      <c r="M969" s="87"/>
    </row>
    <row r="970" spans="7:13" x14ac:dyDescent="0.2">
      <c r="G970" s="87"/>
      <c r="M970" s="87"/>
    </row>
    <row r="971" spans="7:13" x14ac:dyDescent="0.2">
      <c r="G971" s="87"/>
      <c r="M971" s="87"/>
    </row>
    <row r="972" spans="7:13" x14ac:dyDescent="0.2">
      <c r="G972" s="87"/>
      <c r="M972" s="87"/>
    </row>
    <row r="973" spans="7:13" x14ac:dyDescent="0.2">
      <c r="G973" s="87"/>
      <c r="M973" s="87"/>
    </row>
    <row r="974" spans="7:13" x14ac:dyDescent="0.2">
      <c r="G974" s="87"/>
      <c r="M974" s="87"/>
    </row>
    <row r="975" spans="7:13" x14ac:dyDescent="0.2">
      <c r="G975" s="87"/>
      <c r="M975" s="87"/>
    </row>
    <row r="976" spans="7:13" x14ac:dyDescent="0.2">
      <c r="G976" s="87"/>
      <c r="M976" s="87"/>
    </row>
    <row r="977" spans="7:13" x14ac:dyDescent="0.2">
      <c r="G977" s="87"/>
      <c r="M977" s="87"/>
    </row>
    <row r="978" spans="7:13" x14ac:dyDescent="0.2">
      <c r="G978" s="87"/>
      <c r="M978" s="87"/>
    </row>
    <row r="979" spans="7:13" x14ac:dyDescent="0.2">
      <c r="G979" s="87"/>
      <c r="M979" s="87"/>
    </row>
    <row r="980" spans="7:13" x14ac:dyDescent="0.2">
      <c r="G980" s="87"/>
      <c r="M980" s="87"/>
    </row>
    <row r="981" spans="7:13" x14ac:dyDescent="0.2">
      <c r="G981" s="87"/>
      <c r="M981" s="87"/>
    </row>
    <row r="982" spans="7:13" x14ac:dyDescent="0.2">
      <c r="G982" s="87"/>
      <c r="M982" s="87"/>
    </row>
    <row r="983" spans="7:13" x14ac:dyDescent="0.2">
      <c r="G983" s="87"/>
      <c r="M983" s="87"/>
    </row>
    <row r="984" spans="7:13" x14ac:dyDescent="0.2">
      <c r="G984" s="87"/>
      <c r="M984" s="87"/>
    </row>
    <row r="985" spans="7:13" x14ac:dyDescent="0.2">
      <c r="G985" s="87"/>
      <c r="M985" s="87"/>
    </row>
    <row r="986" spans="7:13" x14ac:dyDescent="0.2">
      <c r="G986" s="87"/>
      <c r="M986" s="87"/>
    </row>
    <row r="987" spans="7:13" x14ac:dyDescent="0.2">
      <c r="G987" s="87"/>
      <c r="M987" s="87"/>
    </row>
    <row r="988" spans="7:13" x14ac:dyDescent="0.2">
      <c r="G988" s="87"/>
      <c r="M988" s="87"/>
    </row>
    <row r="989" spans="7:13" x14ac:dyDescent="0.2">
      <c r="G989" s="87"/>
      <c r="M989" s="87"/>
    </row>
    <row r="990" spans="7:13" x14ac:dyDescent="0.2">
      <c r="G990" s="87"/>
      <c r="M990" s="87"/>
    </row>
    <row r="991" spans="7:13" x14ac:dyDescent="0.2">
      <c r="G991" s="87"/>
      <c r="M991" s="87"/>
    </row>
    <row r="992" spans="7:13" x14ac:dyDescent="0.2">
      <c r="G992" s="87"/>
      <c r="M992" s="87"/>
    </row>
    <row r="993" spans="7:13" x14ac:dyDescent="0.2">
      <c r="G993" s="87"/>
      <c r="M993" s="87"/>
    </row>
    <row r="994" spans="7:13" x14ac:dyDescent="0.2">
      <c r="G994" s="87"/>
      <c r="M994" s="87"/>
    </row>
    <row r="995" spans="7:13" x14ac:dyDescent="0.2">
      <c r="G995" s="87"/>
      <c r="M995" s="87"/>
    </row>
    <row r="996" spans="7:13" x14ac:dyDescent="0.2">
      <c r="G996" s="87"/>
      <c r="M996" s="87"/>
    </row>
    <row r="997" spans="7:13" x14ac:dyDescent="0.2">
      <c r="G997" s="87"/>
      <c r="M997" s="87"/>
    </row>
    <row r="998" spans="7:13" x14ac:dyDescent="0.2">
      <c r="G998" s="87"/>
      <c r="M998" s="87"/>
    </row>
    <row r="999" spans="7:13" x14ac:dyDescent="0.2">
      <c r="G999" s="87"/>
      <c r="M999" s="87"/>
    </row>
    <row r="1000" spans="7:13" x14ac:dyDescent="0.2">
      <c r="G1000" s="87"/>
      <c r="M1000" s="87"/>
    </row>
    <row r="1001" spans="7:13" x14ac:dyDescent="0.2">
      <c r="G1001" s="87"/>
      <c r="M1001" s="87"/>
    </row>
    <row r="1002" spans="7:13" x14ac:dyDescent="0.2">
      <c r="G1002" s="87"/>
      <c r="M1002" s="87"/>
    </row>
    <row r="1003" spans="7:13" x14ac:dyDescent="0.2">
      <c r="G1003" s="87"/>
      <c r="M1003" s="87"/>
    </row>
    <row r="1004" spans="7:13" x14ac:dyDescent="0.2">
      <c r="G1004" s="87"/>
      <c r="M1004" s="87"/>
    </row>
    <row r="1005" spans="7:13" x14ac:dyDescent="0.2">
      <c r="G1005" s="87"/>
      <c r="M1005" s="87"/>
    </row>
    <row r="1006" spans="7:13" x14ac:dyDescent="0.2">
      <c r="G1006" s="87"/>
      <c r="M1006" s="87"/>
    </row>
    <row r="1007" spans="7:13" x14ac:dyDescent="0.2">
      <c r="G1007" s="87"/>
      <c r="M1007" s="87"/>
    </row>
    <row r="1008" spans="7:13" x14ac:dyDescent="0.2">
      <c r="G1008" s="87"/>
      <c r="M1008" s="87"/>
    </row>
    <row r="1009" spans="7:13" x14ac:dyDescent="0.2">
      <c r="G1009" s="87"/>
      <c r="M1009" s="87"/>
    </row>
    <row r="1010" spans="7:13" x14ac:dyDescent="0.2">
      <c r="G1010" s="87"/>
      <c r="M1010" s="87"/>
    </row>
    <row r="1011" spans="7:13" x14ac:dyDescent="0.2">
      <c r="G1011" s="87"/>
      <c r="M1011" s="87"/>
    </row>
    <row r="1012" spans="7:13" x14ac:dyDescent="0.2">
      <c r="G1012" s="87"/>
      <c r="M1012" s="87"/>
    </row>
    <row r="1013" spans="7:13" x14ac:dyDescent="0.2">
      <c r="G1013" s="87"/>
      <c r="M1013" s="87"/>
    </row>
    <row r="1014" spans="7:13" x14ac:dyDescent="0.2">
      <c r="G1014" s="87"/>
      <c r="M1014" s="87"/>
    </row>
    <row r="1015" spans="7:13" x14ac:dyDescent="0.2">
      <c r="G1015" s="87"/>
      <c r="M1015" s="87"/>
    </row>
    <row r="1016" spans="7:13" x14ac:dyDescent="0.2">
      <c r="G1016" s="87"/>
      <c r="M1016" s="87"/>
    </row>
    <row r="1017" spans="7:13" x14ac:dyDescent="0.2">
      <c r="G1017" s="87"/>
      <c r="M1017" s="87"/>
    </row>
    <row r="1018" spans="7:13" x14ac:dyDescent="0.2">
      <c r="G1018" s="87"/>
      <c r="M1018" s="87"/>
    </row>
    <row r="1019" spans="7:13" x14ac:dyDescent="0.2">
      <c r="G1019" s="87"/>
      <c r="M1019" s="87"/>
    </row>
    <row r="1020" spans="7:13" x14ac:dyDescent="0.2">
      <c r="G1020" s="87"/>
      <c r="M1020" s="87"/>
    </row>
    <row r="1021" spans="7:13" x14ac:dyDescent="0.2">
      <c r="G1021" s="87"/>
      <c r="M1021" s="87"/>
    </row>
    <row r="1022" spans="7:13" x14ac:dyDescent="0.2">
      <c r="G1022" s="87"/>
      <c r="M1022" s="87"/>
    </row>
    <row r="1023" spans="7:13" x14ac:dyDescent="0.2">
      <c r="G1023" s="87"/>
      <c r="M1023" s="87"/>
    </row>
    <row r="1024" spans="7:13" x14ac:dyDescent="0.2">
      <c r="G1024" s="87"/>
      <c r="M1024" s="87"/>
    </row>
    <row r="1025" spans="7:13" x14ac:dyDescent="0.2">
      <c r="G1025" s="87"/>
      <c r="M1025" s="87"/>
    </row>
    <row r="1026" spans="7:13" x14ac:dyDescent="0.2">
      <c r="G1026" s="87"/>
      <c r="M1026" s="87"/>
    </row>
    <row r="1027" spans="7:13" x14ac:dyDescent="0.2">
      <c r="G1027" s="87"/>
      <c r="M1027" s="87"/>
    </row>
    <row r="1028" spans="7:13" x14ac:dyDescent="0.2">
      <c r="G1028" s="87"/>
      <c r="M1028" s="87"/>
    </row>
    <row r="1029" spans="7:13" x14ac:dyDescent="0.2">
      <c r="G1029" s="87"/>
      <c r="M1029" s="87"/>
    </row>
    <row r="1030" spans="7:13" x14ac:dyDescent="0.2">
      <c r="G1030" s="87"/>
      <c r="M1030" s="87"/>
    </row>
    <row r="1031" spans="7:13" x14ac:dyDescent="0.2">
      <c r="G1031" s="87"/>
      <c r="M1031" s="87"/>
    </row>
    <row r="1032" spans="7:13" x14ac:dyDescent="0.2">
      <c r="G1032" s="87"/>
      <c r="M1032" s="87"/>
    </row>
    <row r="1033" spans="7:13" x14ac:dyDescent="0.2">
      <c r="G1033" s="87"/>
      <c r="M1033" s="87"/>
    </row>
    <row r="1034" spans="7:13" x14ac:dyDescent="0.2">
      <c r="G1034" s="87"/>
      <c r="M1034" s="87"/>
    </row>
    <row r="1035" spans="7:13" x14ac:dyDescent="0.2">
      <c r="G1035" s="87"/>
      <c r="M1035" s="87"/>
    </row>
    <row r="1036" spans="7:13" x14ac:dyDescent="0.2">
      <c r="G1036" s="87"/>
      <c r="M1036" s="87"/>
    </row>
    <row r="1037" spans="7:13" x14ac:dyDescent="0.2">
      <c r="G1037" s="87"/>
      <c r="M1037" s="87"/>
    </row>
    <row r="1038" spans="7:13" x14ac:dyDescent="0.2">
      <c r="G1038" s="87"/>
      <c r="M1038" s="87"/>
    </row>
    <row r="1039" spans="7:13" x14ac:dyDescent="0.2">
      <c r="G1039" s="87"/>
      <c r="M1039" s="87"/>
    </row>
    <row r="1040" spans="7:13" x14ac:dyDescent="0.2">
      <c r="G1040" s="87"/>
      <c r="M1040" s="87"/>
    </row>
    <row r="1041" spans="7:13" x14ac:dyDescent="0.2">
      <c r="G1041" s="87"/>
      <c r="M1041" s="87"/>
    </row>
    <row r="1042" spans="7:13" x14ac:dyDescent="0.2">
      <c r="G1042" s="87"/>
      <c r="M1042" s="87"/>
    </row>
    <row r="1043" spans="7:13" x14ac:dyDescent="0.2">
      <c r="G1043" s="87"/>
      <c r="M1043" s="87"/>
    </row>
    <row r="1044" spans="7:13" x14ac:dyDescent="0.2">
      <c r="G1044" s="87"/>
      <c r="M1044" s="87"/>
    </row>
    <row r="1045" spans="7:13" x14ac:dyDescent="0.2">
      <c r="G1045" s="87"/>
      <c r="M1045" s="87"/>
    </row>
    <row r="1046" spans="7:13" x14ac:dyDescent="0.2">
      <c r="G1046" s="87"/>
      <c r="M1046" s="87"/>
    </row>
    <row r="1047" spans="7:13" x14ac:dyDescent="0.2">
      <c r="G1047" s="87"/>
      <c r="M1047" s="87"/>
    </row>
    <row r="1048" spans="7:13" x14ac:dyDescent="0.2">
      <c r="G1048" s="87"/>
      <c r="M1048" s="87"/>
    </row>
    <row r="1049" spans="7:13" x14ac:dyDescent="0.2">
      <c r="G1049" s="87"/>
      <c r="M1049" s="87"/>
    </row>
    <row r="1050" spans="7:13" x14ac:dyDescent="0.2">
      <c r="G1050" s="87"/>
      <c r="M1050" s="87"/>
    </row>
    <row r="1051" spans="7:13" x14ac:dyDescent="0.2">
      <c r="G1051" s="87"/>
      <c r="M1051" s="87"/>
    </row>
    <row r="1052" spans="7:13" x14ac:dyDescent="0.2">
      <c r="G1052" s="87"/>
      <c r="M1052" s="87"/>
    </row>
    <row r="1053" spans="7:13" x14ac:dyDescent="0.2">
      <c r="G1053" s="87"/>
      <c r="M1053" s="87"/>
    </row>
    <row r="1054" spans="7:13" x14ac:dyDescent="0.2">
      <c r="G1054" s="87"/>
      <c r="M1054" s="87"/>
    </row>
    <row r="1055" spans="7:13" x14ac:dyDescent="0.2">
      <c r="G1055" s="87"/>
      <c r="M1055" s="87"/>
    </row>
    <row r="1056" spans="7:13" x14ac:dyDescent="0.2">
      <c r="G1056" s="87"/>
      <c r="M1056" s="87"/>
    </row>
    <row r="1057" spans="7:13" x14ac:dyDescent="0.2">
      <c r="G1057" s="87"/>
      <c r="M1057" s="87"/>
    </row>
    <row r="1058" spans="7:13" x14ac:dyDescent="0.2">
      <c r="G1058" s="87"/>
      <c r="M1058" s="87"/>
    </row>
    <row r="1059" spans="7:13" x14ac:dyDescent="0.2">
      <c r="G1059" s="87"/>
      <c r="M1059" s="87"/>
    </row>
    <row r="1060" spans="7:13" x14ac:dyDescent="0.2">
      <c r="G1060" s="87"/>
      <c r="M1060" s="87"/>
    </row>
    <row r="1061" spans="7:13" x14ac:dyDescent="0.2">
      <c r="G1061" s="87"/>
      <c r="M1061" s="87"/>
    </row>
    <row r="1062" spans="7:13" x14ac:dyDescent="0.2">
      <c r="G1062" s="87"/>
      <c r="M1062" s="87"/>
    </row>
    <row r="1063" spans="7:13" x14ac:dyDescent="0.2">
      <c r="G1063" s="87"/>
      <c r="M1063" s="87"/>
    </row>
    <row r="1064" spans="7:13" x14ac:dyDescent="0.2">
      <c r="G1064" s="87"/>
      <c r="M1064" s="87"/>
    </row>
    <row r="1065" spans="7:13" x14ac:dyDescent="0.2">
      <c r="G1065" s="87"/>
      <c r="M1065" s="87"/>
    </row>
    <row r="1066" spans="7:13" x14ac:dyDescent="0.2">
      <c r="G1066" s="87"/>
      <c r="M1066" s="87"/>
    </row>
    <row r="1067" spans="7:13" x14ac:dyDescent="0.2">
      <c r="G1067" s="87"/>
      <c r="M1067" s="87"/>
    </row>
    <row r="1068" spans="7:13" x14ac:dyDescent="0.2">
      <c r="G1068" s="87"/>
      <c r="M1068" s="87"/>
    </row>
    <row r="1069" spans="7:13" x14ac:dyDescent="0.2">
      <c r="G1069" s="87"/>
      <c r="M1069" s="87"/>
    </row>
    <row r="1070" spans="7:13" x14ac:dyDescent="0.2">
      <c r="G1070" s="87"/>
      <c r="M1070" s="87"/>
    </row>
    <row r="1071" spans="7:13" x14ac:dyDescent="0.2">
      <c r="G1071" s="87"/>
      <c r="M1071" s="87"/>
    </row>
    <row r="1072" spans="7:13" x14ac:dyDescent="0.2">
      <c r="G1072" s="87"/>
      <c r="M1072" s="87"/>
    </row>
    <row r="1073" spans="7:13" x14ac:dyDescent="0.2">
      <c r="G1073" s="87"/>
      <c r="M1073" s="87"/>
    </row>
    <row r="1074" spans="7:13" x14ac:dyDescent="0.2">
      <c r="G1074" s="87"/>
      <c r="M1074" s="87"/>
    </row>
    <row r="1075" spans="7:13" x14ac:dyDescent="0.2">
      <c r="G1075" s="87"/>
      <c r="M1075" s="87"/>
    </row>
    <row r="1076" spans="7:13" x14ac:dyDescent="0.2">
      <c r="G1076" s="87"/>
      <c r="M1076" s="87"/>
    </row>
    <row r="1077" spans="7:13" x14ac:dyDescent="0.2">
      <c r="G1077" s="87"/>
      <c r="M1077" s="87"/>
    </row>
    <row r="1078" spans="7:13" x14ac:dyDescent="0.2">
      <c r="G1078" s="87"/>
      <c r="M1078" s="87"/>
    </row>
    <row r="1079" spans="7:13" x14ac:dyDescent="0.2">
      <c r="G1079" s="87"/>
      <c r="M1079" s="87"/>
    </row>
    <row r="1080" spans="7:13" x14ac:dyDescent="0.2">
      <c r="G1080" s="87"/>
      <c r="M1080" s="87"/>
    </row>
    <row r="1081" spans="7:13" x14ac:dyDescent="0.2">
      <c r="G1081" s="87"/>
      <c r="M1081" s="87"/>
    </row>
    <row r="1082" spans="7:13" x14ac:dyDescent="0.2">
      <c r="G1082" s="87"/>
      <c r="M1082" s="87"/>
    </row>
    <row r="1083" spans="7:13" x14ac:dyDescent="0.2">
      <c r="G1083" s="87"/>
      <c r="M1083" s="87"/>
    </row>
    <row r="1084" spans="7:13" x14ac:dyDescent="0.2">
      <c r="G1084" s="87"/>
      <c r="M1084" s="87"/>
    </row>
    <row r="1085" spans="7:13" x14ac:dyDescent="0.2">
      <c r="G1085" s="87"/>
      <c r="M1085" s="87"/>
    </row>
    <row r="1086" spans="7:13" x14ac:dyDescent="0.2">
      <c r="G1086" s="87"/>
      <c r="M1086" s="87"/>
    </row>
    <row r="1087" spans="7:13" x14ac:dyDescent="0.2">
      <c r="G1087" s="87"/>
      <c r="M1087" s="87"/>
    </row>
    <row r="1088" spans="7:13" x14ac:dyDescent="0.2">
      <c r="G1088" s="87"/>
      <c r="M1088" s="87"/>
    </row>
    <row r="1089" spans="7:13" x14ac:dyDescent="0.2">
      <c r="G1089" s="87"/>
      <c r="M1089" s="87"/>
    </row>
    <row r="1090" spans="7:13" x14ac:dyDescent="0.2">
      <c r="G1090" s="87"/>
      <c r="M1090" s="87"/>
    </row>
    <row r="1091" spans="7:13" x14ac:dyDescent="0.2">
      <c r="G1091" s="87"/>
      <c r="M1091" s="87"/>
    </row>
    <row r="1092" spans="7:13" x14ac:dyDescent="0.2">
      <c r="G1092" s="87"/>
      <c r="M1092" s="87"/>
    </row>
    <row r="1093" spans="7:13" x14ac:dyDescent="0.2">
      <c r="G1093" s="87"/>
      <c r="M1093" s="87"/>
    </row>
    <row r="1094" spans="7:13" x14ac:dyDescent="0.2">
      <c r="G1094" s="87"/>
      <c r="M1094" s="87"/>
    </row>
    <row r="1095" spans="7:13" x14ac:dyDescent="0.2">
      <c r="G1095" s="87"/>
      <c r="M1095" s="87"/>
    </row>
    <row r="1096" spans="7:13" x14ac:dyDescent="0.2">
      <c r="G1096" s="87"/>
      <c r="M1096" s="87"/>
    </row>
    <row r="1097" spans="7:13" x14ac:dyDescent="0.2">
      <c r="G1097" s="87"/>
      <c r="M1097" s="87"/>
    </row>
    <row r="1098" spans="7:13" x14ac:dyDescent="0.2">
      <c r="G1098" s="87"/>
      <c r="M1098" s="87"/>
    </row>
    <row r="1099" spans="7:13" x14ac:dyDescent="0.2">
      <c r="G1099" s="87"/>
      <c r="M1099" s="87"/>
    </row>
    <row r="1100" spans="7:13" x14ac:dyDescent="0.2">
      <c r="G1100" s="87"/>
      <c r="M1100" s="87"/>
    </row>
    <row r="1101" spans="7:13" x14ac:dyDescent="0.2">
      <c r="G1101" s="87"/>
      <c r="M1101" s="87"/>
    </row>
    <row r="1102" spans="7:13" x14ac:dyDescent="0.2">
      <c r="G1102" s="87"/>
      <c r="M1102" s="87"/>
    </row>
    <row r="1103" spans="7:13" x14ac:dyDescent="0.2">
      <c r="G1103" s="87"/>
      <c r="M1103" s="87"/>
    </row>
    <row r="1104" spans="7:13" x14ac:dyDescent="0.2">
      <c r="G1104" s="87"/>
      <c r="M1104" s="87"/>
    </row>
    <row r="1105" spans="7:13" x14ac:dyDescent="0.2">
      <c r="G1105" s="87"/>
      <c r="M1105" s="87"/>
    </row>
    <row r="1106" spans="7:13" x14ac:dyDescent="0.2">
      <c r="G1106" s="87"/>
      <c r="M1106" s="87"/>
    </row>
    <row r="1107" spans="7:13" x14ac:dyDescent="0.2">
      <c r="G1107" s="87"/>
      <c r="M1107" s="87"/>
    </row>
    <row r="1108" spans="7:13" x14ac:dyDescent="0.2">
      <c r="G1108" s="87"/>
      <c r="M1108" s="87"/>
    </row>
    <row r="1109" spans="7:13" x14ac:dyDescent="0.2">
      <c r="G1109" s="87"/>
      <c r="M1109" s="87"/>
    </row>
    <row r="1110" spans="7:13" x14ac:dyDescent="0.2">
      <c r="G1110" s="87"/>
      <c r="M1110" s="87"/>
    </row>
    <row r="1111" spans="7:13" x14ac:dyDescent="0.2">
      <c r="G1111" s="87"/>
      <c r="M1111" s="87"/>
    </row>
    <row r="1112" spans="7:13" x14ac:dyDescent="0.2">
      <c r="G1112" s="87"/>
      <c r="M1112" s="87"/>
    </row>
    <row r="1113" spans="7:13" x14ac:dyDescent="0.2">
      <c r="G1113" s="87"/>
      <c r="M1113" s="87"/>
    </row>
    <row r="1114" spans="7:13" x14ac:dyDescent="0.2">
      <c r="G1114" s="87"/>
      <c r="M1114" s="87"/>
    </row>
    <row r="1115" spans="7:13" x14ac:dyDescent="0.2">
      <c r="G1115" s="87"/>
      <c r="M1115" s="87"/>
    </row>
    <row r="1116" spans="7:13" x14ac:dyDescent="0.2">
      <c r="G1116" s="87"/>
      <c r="M1116" s="87"/>
    </row>
    <row r="1117" spans="7:13" x14ac:dyDescent="0.2">
      <c r="G1117" s="87"/>
      <c r="M1117" s="87"/>
    </row>
    <row r="1118" spans="7:13" x14ac:dyDescent="0.2">
      <c r="G1118" s="87"/>
      <c r="M1118" s="87"/>
    </row>
    <row r="1119" spans="7:13" x14ac:dyDescent="0.2">
      <c r="G1119" s="87"/>
      <c r="M1119" s="87"/>
    </row>
    <row r="1120" spans="7:13" x14ac:dyDescent="0.2">
      <c r="G1120" s="87"/>
      <c r="M1120" s="87"/>
    </row>
    <row r="1121" spans="7:13" x14ac:dyDescent="0.2">
      <c r="G1121" s="87"/>
      <c r="M1121" s="87"/>
    </row>
    <row r="1122" spans="7:13" x14ac:dyDescent="0.2">
      <c r="G1122" s="87"/>
      <c r="M1122" s="87"/>
    </row>
    <row r="1123" spans="7:13" x14ac:dyDescent="0.2">
      <c r="G1123" s="87"/>
      <c r="M1123" s="87"/>
    </row>
    <row r="1124" spans="7:13" x14ac:dyDescent="0.2">
      <c r="G1124" s="87"/>
      <c r="M1124" s="87"/>
    </row>
    <row r="1125" spans="7:13" x14ac:dyDescent="0.2">
      <c r="G1125" s="87"/>
      <c r="M1125" s="87"/>
    </row>
    <row r="1126" spans="7:13" x14ac:dyDescent="0.2">
      <c r="G1126" s="87"/>
      <c r="M1126" s="87"/>
    </row>
    <row r="1127" spans="7:13" x14ac:dyDescent="0.2">
      <c r="G1127" s="87"/>
      <c r="M1127" s="87"/>
    </row>
    <row r="1128" spans="7:13" x14ac:dyDescent="0.2">
      <c r="G1128" s="87"/>
      <c r="M1128" s="87"/>
    </row>
    <row r="1129" spans="7:13" x14ac:dyDescent="0.2">
      <c r="G1129" s="87"/>
      <c r="M1129" s="87"/>
    </row>
    <row r="1130" spans="7:13" x14ac:dyDescent="0.2">
      <c r="G1130" s="87"/>
      <c r="M1130" s="87"/>
    </row>
    <row r="1131" spans="7:13" x14ac:dyDescent="0.2">
      <c r="G1131" s="87"/>
      <c r="M1131" s="87"/>
    </row>
    <row r="1132" spans="7:13" x14ac:dyDescent="0.2">
      <c r="G1132" s="87"/>
      <c r="M1132" s="87"/>
    </row>
    <row r="1133" spans="7:13" x14ac:dyDescent="0.2">
      <c r="G1133" s="87"/>
      <c r="M1133" s="87"/>
    </row>
    <row r="1134" spans="7:13" x14ac:dyDescent="0.2">
      <c r="G1134" s="87"/>
      <c r="M1134" s="87"/>
    </row>
    <row r="1135" spans="7:13" x14ac:dyDescent="0.2">
      <c r="G1135" s="87"/>
      <c r="M1135" s="87"/>
    </row>
    <row r="1136" spans="7:13" x14ac:dyDescent="0.2">
      <c r="G1136" s="87"/>
      <c r="M1136" s="87"/>
    </row>
    <row r="1137" spans="7:13" x14ac:dyDescent="0.2">
      <c r="G1137" s="87"/>
      <c r="M1137" s="87"/>
    </row>
    <row r="1138" spans="7:13" x14ac:dyDescent="0.2">
      <c r="G1138" s="87"/>
      <c r="M1138" s="87"/>
    </row>
    <row r="1139" spans="7:13" x14ac:dyDescent="0.2">
      <c r="G1139" s="87"/>
      <c r="M1139" s="87"/>
    </row>
    <row r="1140" spans="7:13" x14ac:dyDescent="0.2">
      <c r="G1140" s="87"/>
      <c r="M1140" s="87"/>
    </row>
    <row r="1141" spans="7:13" x14ac:dyDescent="0.2">
      <c r="G1141" s="87"/>
      <c r="M1141" s="87"/>
    </row>
    <row r="1142" spans="7:13" x14ac:dyDescent="0.2">
      <c r="G1142" s="87"/>
      <c r="M1142" s="87"/>
    </row>
    <row r="1143" spans="7:13" x14ac:dyDescent="0.2">
      <c r="G1143" s="87"/>
      <c r="M1143" s="87"/>
    </row>
    <row r="1144" spans="7:13" x14ac:dyDescent="0.2">
      <c r="G1144" s="87"/>
      <c r="M1144" s="87"/>
    </row>
    <row r="1145" spans="7:13" x14ac:dyDescent="0.2">
      <c r="G1145" s="87"/>
      <c r="M1145" s="87"/>
    </row>
    <row r="1146" spans="7:13" x14ac:dyDescent="0.2">
      <c r="G1146" s="87"/>
      <c r="M1146" s="87"/>
    </row>
    <row r="1147" spans="7:13" x14ac:dyDescent="0.2">
      <c r="G1147" s="87"/>
      <c r="M1147" s="87"/>
    </row>
    <row r="1148" spans="7:13" x14ac:dyDescent="0.2">
      <c r="G1148" s="87"/>
      <c r="M1148" s="87"/>
    </row>
    <row r="1149" spans="7:13" x14ac:dyDescent="0.2">
      <c r="G1149" s="87"/>
      <c r="M1149" s="87"/>
    </row>
    <row r="1150" spans="7:13" x14ac:dyDescent="0.2">
      <c r="G1150" s="87"/>
      <c r="M1150" s="87"/>
    </row>
    <row r="1151" spans="7:13" x14ac:dyDescent="0.2">
      <c r="G1151" s="87"/>
      <c r="M1151" s="87"/>
    </row>
    <row r="1152" spans="7:13" x14ac:dyDescent="0.2">
      <c r="G1152" s="87"/>
      <c r="M1152" s="87"/>
    </row>
    <row r="1153" spans="7:13" x14ac:dyDescent="0.2">
      <c r="G1153" s="87"/>
      <c r="M1153" s="87"/>
    </row>
    <row r="1154" spans="7:13" x14ac:dyDescent="0.2">
      <c r="G1154" s="87"/>
      <c r="M1154" s="87"/>
    </row>
    <row r="1155" spans="7:13" x14ac:dyDescent="0.2">
      <c r="G1155" s="87"/>
      <c r="M1155" s="87"/>
    </row>
    <row r="1156" spans="7:13" x14ac:dyDescent="0.2">
      <c r="G1156" s="87"/>
      <c r="M1156" s="87"/>
    </row>
    <row r="1157" spans="7:13" x14ac:dyDescent="0.2">
      <c r="G1157" s="87"/>
      <c r="M1157" s="87"/>
    </row>
    <row r="1158" spans="7:13" x14ac:dyDescent="0.2">
      <c r="G1158" s="87"/>
      <c r="M1158" s="87"/>
    </row>
    <row r="1159" spans="7:13" x14ac:dyDescent="0.2">
      <c r="G1159" s="87"/>
      <c r="M1159" s="87"/>
    </row>
    <row r="1160" spans="7:13" x14ac:dyDescent="0.2">
      <c r="G1160" s="87"/>
      <c r="M1160" s="87"/>
    </row>
    <row r="1161" spans="7:13" x14ac:dyDescent="0.2">
      <c r="G1161" s="87"/>
      <c r="M1161" s="87"/>
    </row>
    <row r="1162" spans="7:13" x14ac:dyDescent="0.2">
      <c r="G1162" s="87"/>
      <c r="M1162" s="87"/>
    </row>
    <row r="1163" spans="7:13" x14ac:dyDescent="0.2">
      <c r="G1163" s="87"/>
      <c r="M1163" s="87"/>
    </row>
    <row r="1164" spans="7:13" x14ac:dyDescent="0.2">
      <c r="G1164" s="87"/>
      <c r="M1164" s="87"/>
    </row>
    <row r="1165" spans="7:13" x14ac:dyDescent="0.2">
      <c r="G1165" s="87"/>
      <c r="M1165" s="87"/>
    </row>
    <row r="1166" spans="7:13" x14ac:dyDescent="0.2">
      <c r="G1166" s="87"/>
      <c r="M1166" s="87"/>
    </row>
    <row r="1167" spans="7:13" x14ac:dyDescent="0.2">
      <c r="G1167" s="87"/>
      <c r="M1167" s="87"/>
    </row>
    <row r="1168" spans="7:13" x14ac:dyDescent="0.2">
      <c r="G1168" s="87"/>
      <c r="M1168" s="87"/>
    </row>
    <row r="1169" spans="7:13" x14ac:dyDescent="0.2">
      <c r="G1169" s="87"/>
      <c r="M1169" s="87"/>
    </row>
    <row r="1170" spans="7:13" x14ac:dyDescent="0.2">
      <c r="G1170" s="87"/>
      <c r="M1170" s="87"/>
    </row>
    <row r="1171" spans="7:13" x14ac:dyDescent="0.2">
      <c r="G1171" s="87"/>
      <c r="M1171" s="87"/>
    </row>
    <row r="1172" spans="7:13" x14ac:dyDescent="0.2">
      <c r="G1172" s="87"/>
      <c r="M1172" s="87"/>
    </row>
    <row r="1173" spans="7:13" x14ac:dyDescent="0.2">
      <c r="G1173" s="87"/>
      <c r="M1173" s="87"/>
    </row>
    <row r="1174" spans="7:13" x14ac:dyDescent="0.2">
      <c r="G1174" s="87"/>
      <c r="M1174" s="87"/>
    </row>
    <row r="1175" spans="7:13" x14ac:dyDescent="0.2">
      <c r="G1175" s="87"/>
      <c r="M1175" s="87"/>
    </row>
    <row r="1176" spans="7:13" x14ac:dyDescent="0.2">
      <c r="G1176" s="87"/>
      <c r="M1176" s="87"/>
    </row>
    <row r="1177" spans="7:13" x14ac:dyDescent="0.2">
      <c r="G1177" s="87"/>
      <c r="M1177" s="87"/>
    </row>
    <row r="1178" spans="7:13" x14ac:dyDescent="0.2">
      <c r="G1178" s="87"/>
      <c r="M1178" s="87"/>
    </row>
    <row r="1179" spans="7:13" x14ac:dyDescent="0.2">
      <c r="G1179" s="87"/>
      <c r="M1179" s="87"/>
    </row>
    <row r="1180" spans="7:13" x14ac:dyDescent="0.2">
      <c r="G1180" s="87"/>
      <c r="M1180" s="87"/>
    </row>
    <row r="1181" spans="7:13" x14ac:dyDescent="0.2">
      <c r="G1181" s="87"/>
      <c r="M1181" s="87"/>
    </row>
    <row r="1182" spans="7:13" x14ac:dyDescent="0.2">
      <c r="G1182" s="87"/>
      <c r="M1182" s="87"/>
    </row>
    <row r="1183" spans="7:13" x14ac:dyDescent="0.2">
      <c r="G1183" s="87"/>
      <c r="M1183" s="87"/>
    </row>
    <row r="1184" spans="7:13" x14ac:dyDescent="0.2">
      <c r="G1184" s="87"/>
      <c r="M1184" s="87"/>
    </row>
    <row r="1185" spans="7:13" x14ac:dyDescent="0.2">
      <c r="G1185" s="87"/>
      <c r="M1185" s="87"/>
    </row>
    <row r="1186" spans="7:13" x14ac:dyDescent="0.2">
      <c r="G1186" s="87"/>
      <c r="M1186" s="87"/>
    </row>
    <row r="1187" spans="7:13" x14ac:dyDescent="0.2">
      <c r="G1187" s="87"/>
      <c r="M1187" s="87"/>
    </row>
    <row r="1188" spans="7:13" x14ac:dyDescent="0.2">
      <c r="G1188" s="87"/>
      <c r="M1188" s="87"/>
    </row>
    <row r="1189" spans="7:13" x14ac:dyDescent="0.2">
      <c r="G1189" s="87"/>
      <c r="M1189" s="87"/>
    </row>
    <row r="1190" spans="7:13" x14ac:dyDescent="0.2">
      <c r="G1190" s="87"/>
      <c r="M1190" s="87"/>
    </row>
    <row r="1191" spans="7:13" x14ac:dyDescent="0.2">
      <c r="G1191" s="87"/>
      <c r="M1191" s="87"/>
    </row>
    <row r="1192" spans="7:13" x14ac:dyDescent="0.2">
      <c r="G1192" s="87"/>
      <c r="M1192" s="87"/>
    </row>
    <row r="1193" spans="7:13" x14ac:dyDescent="0.2">
      <c r="G1193" s="87"/>
      <c r="M1193" s="87"/>
    </row>
    <row r="1194" spans="7:13" x14ac:dyDescent="0.2">
      <c r="G1194" s="87"/>
      <c r="M1194" s="87"/>
    </row>
    <row r="1195" spans="7:13" x14ac:dyDescent="0.2">
      <c r="G1195" s="87"/>
      <c r="M1195" s="87"/>
    </row>
    <row r="1196" spans="7:13" x14ac:dyDescent="0.2">
      <c r="G1196" s="87"/>
      <c r="M1196" s="87"/>
    </row>
    <row r="1197" spans="7:13" x14ac:dyDescent="0.2">
      <c r="G1197" s="87"/>
      <c r="M1197" s="87"/>
    </row>
    <row r="1198" spans="7:13" x14ac:dyDescent="0.2">
      <c r="G1198" s="87"/>
      <c r="M1198" s="87"/>
    </row>
    <row r="1199" spans="7:13" x14ac:dyDescent="0.2">
      <c r="G1199" s="87"/>
      <c r="M1199" s="87"/>
    </row>
    <row r="1200" spans="7:13" x14ac:dyDescent="0.2">
      <c r="G1200" s="87"/>
      <c r="M1200" s="87"/>
    </row>
    <row r="1201" spans="7:13" x14ac:dyDescent="0.2">
      <c r="G1201" s="87"/>
      <c r="M1201" s="87"/>
    </row>
    <row r="1202" spans="7:13" x14ac:dyDescent="0.2">
      <c r="G1202" s="87"/>
      <c r="M1202" s="87"/>
    </row>
    <row r="1203" spans="7:13" x14ac:dyDescent="0.2">
      <c r="G1203" s="87"/>
      <c r="M1203" s="87"/>
    </row>
    <row r="1204" spans="7:13" x14ac:dyDescent="0.2">
      <c r="G1204" s="87"/>
      <c r="M1204" s="87"/>
    </row>
    <row r="1205" spans="7:13" x14ac:dyDescent="0.2">
      <c r="G1205" s="87"/>
      <c r="M1205" s="87"/>
    </row>
    <row r="1206" spans="7:13" x14ac:dyDescent="0.2">
      <c r="G1206" s="87"/>
      <c r="M1206" s="87"/>
    </row>
    <row r="1207" spans="7:13" x14ac:dyDescent="0.2">
      <c r="G1207" s="87"/>
      <c r="M1207" s="87"/>
    </row>
    <row r="1208" spans="7:13" x14ac:dyDescent="0.2">
      <c r="G1208" s="87"/>
      <c r="M1208" s="87"/>
    </row>
    <row r="1209" spans="7:13" x14ac:dyDescent="0.2">
      <c r="G1209" s="87"/>
      <c r="M1209" s="87"/>
    </row>
    <row r="1210" spans="7:13" x14ac:dyDescent="0.2">
      <c r="G1210" s="87"/>
      <c r="M1210" s="87"/>
    </row>
    <row r="1211" spans="7:13" x14ac:dyDescent="0.2">
      <c r="G1211" s="87"/>
      <c r="M1211" s="87"/>
    </row>
    <row r="1212" spans="7:13" x14ac:dyDescent="0.2">
      <c r="G1212" s="87"/>
      <c r="M1212" s="87"/>
    </row>
    <row r="1213" spans="7:13" x14ac:dyDescent="0.2">
      <c r="G1213" s="87"/>
      <c r="M1213" s="87"/>
    </row>
    <row r="1214" spans="7:13" x14ac:dyDescent="0.2">
      <c r="G1214" s="87"/>
      <c r="M1214" s="87"/>
    </row>
    <row r="1215" spans="7:13" x14ac:dyDescent="0.2">
      <c r="G1215" s="87"/>
      <c r="M1215" s="87"/>
    </row>
    <row r="1216" spans="7:13" x14ac:dyDescent="0.2">
      <c r="G1216" s="87"/>
      <c r="M1216" s="87"/>
    </row>
    <row r="1217" spans="7:13" x14ac:dyDescent="0.2">
      <c r="G1217" s="87"/>
      <c r="M1217" s="87"/>
    </row>
    <row r="1218" spans="7:13" x14ac:dyDescent="0.2">
      <c r="G1218" s="87"/>
      <c r="M1218" s="87"/>
    </row>
    <row r="1219" spans="7:13" x14ac:dyDescent="0.2">
      <c r="G1219" s="87"/>
      <c r="M1219" s="87"/>
    </row>
    <row r="1220" spans="7:13" x14ac:dyDescent="0.2">
      <c r="G1220" s="87"/>
      <c r="M1220" s="87"/>
    </row>
    <row r="1221" spans="7:13" x14ac:dyDescent="0.2">
      <c r="G1221" s="87"/>
      <c r="M1221" s="87"/>
    </row>
    <row r="1222" spans="7:13" x14ac:dyDescent="0.2">
      <c r="G1222" s="87"/>
      <c r="M1222" s="87"/>
    </row>
    <row r="1223" spans="7:13" x14ac:dyDescent="0.2">
      <c r="G1223" s="87"/>
      <c r="M1223" s="87"/>
    </row>
    <row r="1224" spans="7:13" x14ac:dyDescent="0.2">
      <c r="G1224" s="87"/>
      <c r="M1224" s="87"/>
    </row>
    <row r="1225" spans="7:13" x14ac:dyDescent="0.2">
      <c r="G1225" s="87"/>
      <c r="M1225" s="87"/>
    </row>
    <row r="1226" spans="7:13" x14ac:dyDescent="0.2">
      <c r="G1226" s="87"/>
      <c r="M1226" s="87"/>
    </row>
    <row r="1227" spans="7:13" x14ac:dyDescent="0.2">
      <c r="G1227" s="87"/>
      <c r="M1227" s="87"/>
    </row>
    <row r="1228" spans="7:13" x14ac:dyDescent="0.2">
      <c r="G1228" s="87"/>
      <c r="M1228" s="87"/>
    </row>
    <row r="1229" spans="7:13" x14ac:dyDescent="0.2">
      <c r="G1229" s="87"/>
      <c r="M1229" s="87"/>
    </row>
    <row r="1230" spans="7:13" x14ac:dyDescent="0.2">
      <c r="G1230" s="87"/>
      <c r="M1230" s="87"/>
    </row>
    <row r="1231" spans="7:13" x14ac:dyDescent="0.2">
      <c r="G1231" s="87"/>
      <c r="M1231" s="87"/>
    </row>
    <row r="1232" spans="7:13" x14ac:dyDescent="0.2">
      <c r="G1232" s="87"/>
      <c r="M1232" s="87"/>
    </row>
    <row r="1233" spans="7:13" x14ac:dyDescent="0.2">
      <c r="G1233" s="87"/>
      <c r="M1233" s="87"/>
    </row>
    <row r="1234" spans="7:13" x14ac:dyDescent="0.2">
      <c r="G1234" s="87"/>
      <c r="M1234" s="87"/>
    </row>
    <row r="1235" spans="7:13" x14ac:dyDescent="0.2">
      <c r="G1235" s="87"/>
      <c r="M1235" s="87"/>
    </row>
    <row r="1236" spans="7:13" x14ac:dyDescent="0.2">
      <c r="G1236" s="87"/>
      <c r="M1236" s="87"/>
    </row>
    <row r="1237" spans="7:13" x14ac:dyDescent="0.2">
      <c r="G1237" s="87"/>
      <c r="M1237" s="87"/>
    </row>
    <row r="1238" spans="7:13" x14ac:dyDescent="0.2">
      <c r="G1238" s="87"/>
      <c r="M1238" s="87"/>
    </row>
    <row r="1239" spans="7:13" x14ac:dyDescent="0.2">
      <c r="G1239" s="87"/>
      <c r="M1239" s="87"/>
    </row>
    <row r="1240" spans="7:13" x14ac:dyDescent="0.2">
      <c r="G1240" s="87"/>
      <c r="M1240" s="87"/>
    </row>
    <row r="1241" spans="7:13" x14ac:dyDescent="0.2">
      <c r="G1241" s="87"/>
      <c r="M1241" s="87"/>
    </row>
    <row r="1242" spans="7:13" x14ac:dyDescent="0.2">
      <c r="G1242" s="87"/>
      <c r="M1242" s="87"/>
    </row>
    <row r="1243" spans="7:13" x14ac:dyDescent="0.2">
      <c r="G1243" s="87"/>
      <c r="M1243" s="87"/>
    </row>
    <row r="1244" spans="7:13" x14ac:dyDescent="0.2">
      <c r="G1244" s="87"/>
      <c r="M1244" s="87"/>
    </row>
    <row r="1245" spans="7:13" x14ac:dyDescent="0.2">
      <c r="G1245" s="87"/>
      <c r="M1245" s="87"/>
    </row>
    <row r="1246" spans="7:13" x14ac:dyDescent="0.2">
      <c r="G1246" s="87"/>
      <c r="M1246" s="87"/>
    </row>
    <row r="1247" spans="7:13" x14ac:dyDescent="0.2">
      <c r="G1247" s="87"/>
      <c r="M1247" s="87"/>
    </row>
    <row r="1248" spans="7:13" x14ac:dyDescent="0.2">
      <c r="G1248" s="87"/>
      <c r="M1248" s="87"/>
    </row>
    <row r="1249" spans="7:13" x14ac:dyDescent="0.2">
      <c r="G1249" s="87"/>
      <c r="M1249" s="87"/>
    </row>
    <row r="1250" spans="7:13" x14ac:dyDescent="0.2">
      <c r="G1250" s="87"/>
      <c r="M1250" s="87"/>
    </row>
    <row r="1251" spans="7:13" x14ac:dyDescent="0.2">
      <c r="G1251" s="87"/>
      <c r="M1251" s="87"/>
    </row>
    <row r="1252" spans="7:13" x14ac:dyDescent="0.2">
      <c r="G1252" s="87"/>
      <c r="M1252" s="87"/>
    </row>
    <row r="1253" spans="7:13" x14ac:dyDescent="0.2">
      <c r="G1253" s="87"/>
      <c r="M1253" s="87"/>
    </row>
    <row r="1254" spans="7:13" x14ac:dyDescent="0.2">
      <c r="G1254" s="87"/>
      <c r="M1254" s="87"/>
    </row>
    <row r="1255" spans="7:13" x14ac:dyDescent="0.2">
      <c r="G1255" s="87"/>
      <c r="M1255" s="87"/>
    </row>
    <row r="1256" spans="7:13" x14ac:dyDescent="0.2">
      <c r="G1256" s="87"/>
      <c r="M1256" s="87"/>
    </row>
    <row r="1257" spans="7:13" x14ac:dyDescent="0.2">
      <c r="G1257" s="87"/>
      <c r="M1257" s="87"/>
    </row>
    <row r="1258" spans="7:13" x14ac:dyDescent="0.2">
      <c r="G1258" s="87"/>
      <c r="M1258" s="87"/>
    </row>
    <row r="1259" spans="7:13" x14ac:dyDescent="0.2">
      <c r="G1259" s="87"/>
      <c r="M1259" s="87"/>
    </row>
    <row r="1260" spans="7:13" x14ac:dyDescent="0.2">
      <c r="G1260" s="87"/>
      <c r="M1260" s="87"/>
    </row>
    <row r="1261" spans="7:13" x14ac:dyDescent="0.2">
      <c r="G1261" s="87"/>
      <c r="M1261" s="87"/>
    </row>
    <row r="1262" spans="7:13" x14ac:dyDescent="0.2">
      <c r="G1262" s="87"/>
      <c r="M1262" s="87"/>
    </row>
    <row r="1263" spans="7:13" x14ac:dyDescent="0.2">
      <c r="G1263" s="87"/>
      <c r="M1263" s="87"/>
    </row>
    <row r="1264" spans="7:13" x14ac:dyDescent="0.2">
      <c r="G1264" s="87"/>
      <c r="M1264" s="87"/>
    </row>
    <row r="1265" spans="7:13" x14ac:dyDescent="0.2">
      <c r="G1265" s="87"/>
      <c r="M1265" s="87"/>
    </row>
    <row r="1266" spans="7:13" x14ac:dyDescent="0.2">
      <c r="G1266" s="87"/>
      <c r="M1266" s="87"/>
    </row>
    <row r="1267" spans="7:13" x14ac:dyDescent="0.2">
      <c r="G1267" s="87"/>
      <c r="M1267" s="87"/>
    </row>
    <row r="1268" spans="7:13" x14ac:dyDescent="0.2">
      <c r="G1268" s="87"/>
      <c r="M1268" s="87"/>
    </row>
    <row r="1269" spans="7:13" x14ac:dyDescent="0.2">
      <c r="G1269" s="87"/>
      <c r="M1269" s="87"/>
    </row>
    <row r="1270" spans="7:13" x14ac:dyDescent="0.2">
      <c r="G1270" s="87"/>
      <c r="M1270" s="87"/>
    </row>
    <row r="1271" spans="7:13" x14ac:dyDescent="0.2">
      <c r="G1271" s="87"/>
      <c r="M1271" s="87"/>
    </row>
    <row r="1272" spans="7:13" x14ac:dyDescent="0.2">
      <c r="G1272" s="87"/>
      <c r="M1272" s="87"/>
    </row>
    <row r="1273" spans="7:13" x14ac:dyDescent="0.2">
      <c r="G1273" s="87"/>
      <c r="M1273" s="87"/>
    </row>
    <row r="1274" spans="7:13" x14ac:dyDescent="0.2">
      <c r="G1274" s="87"/>
      <c r="M1274" s="87"/>
    </row>
    <row r="1275" spans="7:13" x14ac:dyDescent="0.2">
      <c r="G1275" s="87"/>
      <c r="M1275" s="87"/>
    </row>
    <row r="1276" spans="7:13" x14ac:dyDescent="0.2">
      <c r="G1276" s="87"/>
      <c r="M1276" s="87"/>
    </row>
    <row r="1277" spans="7:13" x14ac:dyDescent="0.2">
      <c r="G1277" s="87"/>
      <c r="M1277" s="87"/>
    </row>
    <row r="1278" spans="7:13" x14ac:dyDescent="0.2">
      <c r="G1278" s="87"/>
      <c r="M1278" s="87"/>
    </row>
    <row r="1279" spans="7:13" x14ac:dyDescent="0.2">
      <c r="G1279" s="87"/>
      <c r="M1279" s="87"/>
    </row>
    <row r="1280" spans="7:13" x14ac:dyDescent="0.2">
      <c r="G1280" s="87"/>
      <c r="M1280" s="87"/>
    </row>
    <row r="1281" spans="7:13" x14ac:dyDescent="0.2">
      <c r="G1281" s="87"/>
      <c r="M1281" s="87"/>
    </row>
    <row r="1282" spans="7:13" x14ac:dyDescent="0.2">
      <c r="G1282" s="87"/>
      <c r="M1282" s="87"/>
    </row>
    <row r="1283" spans="7:13" x14ac:dyDescent="0.2">
      <c r="G1283" s="87"/>
      <c r="M1283" s="87"/>
    </row>
    <row r="1284" spans="7:13" x14ac:dyDescent="0.2">
      <c r="G1284" s="87"/>
      <c r="M1284" s="87"/>
    </row>
    <row r="1285" spans="7:13" x14ac:dyDescent="0.2">
      <c r="G1285" s="87"/>
      <c r="M1285" s="87"/>
    </row>
    <row r="1286" spans="7:13" x14ac:dyDescent="0.2">
      <c r="G1286" s="87"/>
      <c r="M1286" s="87"/>
    </row>
    <row r="1287" spans="7:13" x14ac:dyDescent="0.2">
      <c r="G1287" s="87"/>
      <c r="M1287" s="87"/>
    </row>
    <row r="1288" spans="7:13" x14ac:dyDescent="0.2">
      <c r="G1288" s="87"/>
      <c r="M1288" s="87"/>
    </row>
    <row r="1289" spans="7:13" x14ac:dyDescent="0.2">
      <c r="G1289" s="87"/>
      <c r="M1289" s="87"/>
    </row>
    <row r="1290" spans="7:13" x14ac:dyDescent="0.2">
      <c r="G1290" s="87"/>
      <c r="M1290" s="87"/>
    </row>
    <row r="1291" spans="7:13" x14ac:dyDescent="0.2">
      <c r="G1291" s="87"/>
      <c r="M1291" s="87"/>
    </row>
    <row r="1292" spans="7:13" x14ac:dyDescent="0.2">
      <c r="G1292" s="87"/>
      <c r="M1292" s="87"/>
    </row>
    <row r="1293" spans="7:13" x14ac:dyDescent="0.2">
      <c r="G1293" s="87"/>
      <c r="M1293" s="87"/>
    </row>
    <row r="1294" spans="7:13" x14ac:dyDescent="0.2">
      <c r="G1294" s="87"/>
      <c r="M1294" s="87"/>
    </row>
    <row r="1295" spans="7:13" x14ac:dyDescent="0.2">
      <c r="G1295" s="87"/>
      <c r="M1295" s="87"/>
    </row>
    <row r="1296" spans="7:13" x14ac:dyDescent="0.2">
      <c r="G1296" s="87"/>
      <c r="M1296" s="87"/>
    </row>
    <row r="1297" spans="7:13" x14ac:dyDescent="0.2">
      <c r="G1297" s="87"/>
      <c r="M1297" s="87"/>
    </row>
    <row r="1298" spans="7:13" x14ac:dyDescent="0.2">
      <c r="G1298" s="87"/>
      <c r="M1298" s="87"/>
    </row>
    <row r="1299" spans="7:13" x14ac:dyDescent="0.2">
      <c r="G1299" s="87"/>
      <c r="M1299" s="87"/>
    </row>
    <row r="1300" spans="7:13" x14ac:dyDescent="0.2">
      <c r="G1300" s="87"/>
      <c r="M1300" s="87"/>
    </row>
    <row r="1301" spans="7:13" x14ac:dyDescent="0.2">
      <c r="G1301" s="87"/>
      <c r="M1301" s="87"/>
    </row>
    <row r="1302" spans="7:13" x14ac:dyDescent="0.2">
      <c r="G1302" s="87"/>
      <c r="M1302" s="87"/>
    </row>
    <row r="1303" spans="7:13" x14ac:dyDescent="0.2">
      <c r="G1303" s="87"/>
      <c r="M1303" s="87"/>
    </row>
    <row r="1304" spans="7:13" x14ac:dyDescent="0.2">
      <c r="G1304" s="87"/>
      <c r="M1304" s="87"/>
    </row>
    <row r="1305" spans="7:13" x14ac:dyDescent="0.2">
      <c r="G1305" s="87"/>
      <c r="M1305" s="87"/>
    </row>
    <row r="1306" spans="7:13" x14ac:dyDescent="0.2">
      <c r="G1306" s="87"/>
      <c r="M1306" s="87"/>
    </row>
    <row r="1307" spans="7:13" x14ac:dyDescent="0.2">
      <c r="G1307" s="87"/>
      <c r="M1307" s="87"/>
    </row>
    <row r="1308" spans="7:13" x14ac:dyDescent="0.2">
      <c r="G1308" s="87"/>
      <c r="M1308" s="87"/>
    </row>
    <row r="1309" spans="7:13" x14ac:dyDescent="0.2">
      <c r="G1309" s="87"/>
      <c r="M1309" s="87"/>
    </row>
    <row r="1310" spans="7:13" x14ac:dyDescent="0.2">
      <c r="G1310" s="87"/>
      <c r="M1310" s="87"/>
    </row>
    <row r="1311" spans="7:13" x14ac:dyDescent="0.2">
      <c r="G1311" s="87"/>
      <c r="M1311" s="87"/>
    </row>
    <row r="1312" spans="7:13" x14ac:dyDescent="0.2">
      <c r="G1312" s="87"/>
      <c r="M1312" s="87"/>
    </row>
    <row r="1313" spans="7:13" x14ac:dyDescent="0.2">
      <c r="G1313" s="87"/>
      <c r="M1313" s="87"/>
    </row>
    <row r="1314" spans="7:13" x14ac:dyDescent="0.2">
      <c r="G1314" s="87"/>
      <c r="M1314" s="87"/>
    </row>
    <row r="1315" spans="7:13" x14ac:dyDescent="0.2">
      <c r="G1315" s="87"/>
      <c r="M1315" s="87"/>
    </row>
    <row r="1316" spans="7:13" x14ac:dyDescent="0.2">
      <c r="G1316" s="87"/>
      <c r="M1316" s="87"/>
    </row>
    <row r="1317" spans="7:13" x14ac:dyDescent="0.2">
      <c r="G1317" s="87"/>
      <c r="M1317" s="87"/>
    </row>
    <row r="1318" spans="7:13" x14ac:dyDescent="0.2">
      <c r="G1318" s="87"/>
      <c r="M1318" s="87"/>
    </row>
    <row r="1319" spans="7:13" x14ac:dyDescent="0.2">
      <c r="G1319" s="87"/>
      <c r="M1319" s="87"/>
    </row>
    <row r="1320" spans="7:13" x14ac:dyDescent="0.2">
      <c r="G1320" s="87"/>
      <c r="M1320" s="87"/>
    </row>
    <row r="1321" spans="7:13" x14ac:dyDescent="0.2">
      <c r="G1321" s="87"/>
      <c r="M1321" s="87"/>
    </row>
    <row r="1322" spans="7:13" x14ac:dyDescent="0.2">
      <c r="G1322" s="87"/>
      <c r="M1322" s="87"/>
    </row>
    <row r="1323" spans="7:13" x14ac:dyDescent="0.2">
      <c r="G1323" s="87"/>
      <c r="M1323" s="87"/>
    </row>
    <row r="1324" spans="7:13" x14ac:dyDescent="0.2">
      <c r="G1324" s="87"/>
      <c r="M1324" s="87"/>
    </row>
    <row r="1325" spans="7:13" x14ac:dyDescent="0.2">
      <c r="G1325" s="87"/>
      <c r="M1325" s="87"/>
    </row>
    <row r="1326" spans="7:13" x14ac:dyDescent="0.2">
      <c r="G1326" s="87"/>
      <c r="M1326" s="87"/>
    </row>
    <row r="1327" spans="7:13" x14ac:dyDescent="0.2">
      <c r="G1327" s="87"/>
      <c r="M1327" s="87"/>
    </row>
    <row r="1328" spans="7:13" x14ac:dyDescent="0.2">
      <c r="G1328" s="87"/>
      <c r="M1328" s="87"/>
    </row>
    <row r="1329" spans="7:13" x14ac:dyDescent="0.2">
      <c r="G1329" s="87"/>
      <c r="M1329" s="87"/>
    </row>
    <row r="1330" spans="7:13" x14ac:dyDescent="0.2">
      <c r="G1330" s="87"/>
      <c r="M1330" s="87"/>
    </row>
    <row r="1331" spans="7:13" x14ac:dyDescent="0.2">
      <c r="G1331" s="87"/>
      <c r="M1331" s="87"/>
    </row>
    <row r="1332" spans="7:13" x14ac:dyDescent="0.2">
      <c r="G1332" s="87"/>
      <c r="M1332" s="87"/>
    </row>
    <row r="1333" spans="7:13" x14ac:dyDescent="0.2">
      <c r="G1333" s="87"/>
      <c r="M1333" s="87"/>
    </row>
    <row r="1334" spans="7:13" x14ac:dyDescent="0.2">
      <c r="G1334" s="87"/>
      <c r="M1334" s="87"/>
    </row>
    <row r="1335" spans="7:13" x14ac:dyDescent="0.2">
      <c r="G1335" s="87"/>
      <c r="M1335" s="87"/>
    </row>
    <row r="1336" spans="7:13" x14ac:dyDescent="0.2">
      <c r="G1336" s="87"/>
      <c r="M1336" s="87"/>
    </row>
    <row r="1337" spans="7:13" x14ac:dyDescent="0.2">
      <c r="G1337" s="87"/>
      <c r="M1337" s="87"/>
    </row>
    <row r="1338" spans="7:13" x14ac:dyDescent="0.2">
      <c r="G1338" s="87"/>
      <c r="M1338" s="87"/>
    </row>
    <row r="1339" spans="7:13" x14ac:dyDescent="0.2">
      <c r="G1339" s="87"/>
      <c r="M1339" s="87"/>
    </row>
    <row r="1340" spans="7:13" x14ac:dyDescent="0.2">
      <c r="G1340" s="87"/>
      <c r="M1340" s="87"/>
    </row>
    <row r="1341" spans="7:13" x14ac:dyDescent="0.2">
      <c r="G1341" s="87"/>
      <c r="M1341" s="87"/>
    </row>
    <row r="1342" spans="7:13" x14ac:dyDescent="0.2">
      <c r="G1342" s="87"/>
      <c r="M1342" s="87"/>
    </row>
    <row r="1343" spans="7:13" x14ac:dyDescent="0.2">
      <c r="G1343" s="87"/>
      <c r="M1343" s="87"/>
    </row>
    <row r="1344" spans="7:13" x14ac:dyDescent="0.2">
      <c r="G1344" s="87"/>
      <c r="M1344" s="87"/>
    </row>
    <row r="1345" spans="7:13" x14ac:dyDescent="0.2">
      <c r="G1345" s="87"/>
      <c r="M1345" s="87"/>
    </row>
    <row r="1346" spans="7:13" x14ac:dyDescent="0.2">
      <c r="G1346" s="87"/>
      <c r="M1346" s="87"/>
    </row>
    <row r="1347" spans="7:13" x14ac:dyDescent="0.2">
      <c r="G1347" s="87"/>
      <c r="M1347" s="87"/>
    </row>
    <row r="1348" spans="7:13" x14ac:dyDescent="0.2">
      <c r="G1348" s="87"/>
      <c r="M1348" s="87"/>
    </row>
    <row r="1349" spans="7:13" x14ac:dyDescent="0.2">
      <c r="G1349" s="87"/>
      <c r="M1349" s="87"/>
    </row>
    <row r="1350" spans="7:13" x14ac:dyDescent="0.2">
      <c r="G1350" s="87"/>
      <c r="M1350" s="87"/>
    </row>
    <row r="1351" spans="7:13" x14ac:dyDescent="0.2">
      <c r="G1351" s="87"/>
      <c r="M1351" s="87"/>
    </row>
    <row r="1352" spans="7:13" x14ac:dyDescent="0.2">
      <c r="G1352" s="87"/>
      <c r="M1352" s="87"/>
    </row>
    <row r="1353" spans="7:13" x14ac:dyDescent="0.2">
      <c r="G1353" s="87"/>
      <c r="M1353" s="87"/>
    </row>
    <row r="1354" spans="7:13" x14ac:dyDescent="0.2">
      <c r="G1354" s="87"/>
      <c r="M1354" s="87"/>
    </row>
    <row r="1355" spans="7:13" x14ac:dyDescent="0.2">
      <c r="G1355" s="87"/>
      <c r="M1355" s="87"/>
    </row>
    <row r="1356" spans="7:13" x14ac:dyDescent="0.2">
      <c r="G1356" s="87"/>
      <c r="M1356" s="87"/>
    </row>
    <row r="1357" spans="7:13" x14ac:dyDescent="0.2">
      <c r="G1357" s="87"/>
      <c r="M1357" s="87"/>
    </row>
    <row r="1358" spans="7:13" x14ac:dyDescent="0.2">
      <c r="G1358" s="87"/>
      <c r="M1358" s="87"/>
    </row>
    <row r="1359" spans="7:13" x14ac:dyDescent="0.2">
      <c r="G1359" s="87"/>
      <c r="M1359" s="87"/>
    </row>
    <row r="1360" spans="7:13" x14ac:dyDescent="0.2">
      <c r="G1360" s="87"/>
      <c r="M1360" s="87"/>
    </row>
    <row r="1361" spans="7:13" x14ac:dyDescent="0.2">
      <c r="G1361" s="87"/>
      <c r="M1361" s="87"/>
    </row>
    <row r="1362" spans="7:13" x14ac:dyDescent="0.2">
      <c r="G1362" s="87"/>
      <c r="M1362" s="87"/>
    </row>
    <row r="1363" spans="7:13" x14ac:dyDescent="0.2">
      <c r="G1363" s="87"/>
      <c r="M1363" s="87"/>
    </row>
    <row r="1364" spans="7:13" x14ac:dyDescent="0.2">
      <c r="G1364" s="87"/>
      <c r="M1364" s="87"/>
    </row>
    <row r="1365" spans="7:13" x14ac:dyDescent="0.2">
      <c r="G1365" s="87"/>
      <c r="M1365" s="87"/>
    </row>
    <row r="1366" spans="7:13" x14ac:dyDescent="0.2">
      <c r="G1366" s="87"/>
      <c r="M1366" s="87"/>
    </row>
    <row r="1367" spans="7:13" x14ac:dyDescent="0.2">
      <c r="G1367" s="87"/>
      <c r="M1367" s="87"/>
    </row>
    <row r="1368" spans="7:13" x14ac:dyDescent="0.2">
      <c r="G1368" s="87"/>
      <c r="M1368" s="87"/>
    </row>
    <row r="1369" spans="7:13" x14ac:dyDescent="0.2">
      <c r="G1369" s="87"/>
      <c r="M1369" s="87"/>
    </row>
    <row r="1370" spans="7:13" x14ac:dyDescent="0.2">
      <c r="G1370" s="87"/>
      <c r="M1370" s="87"/>
    </row>
    <row r="1371" spans="7:13" x14ac:dyDescent="0.2">
      <c r="G1371" s="87"/>
      <c r="M1371" s="87"/>
    </row>
    <row r="1372" spans="7:13" x14ac:dyDescent="0.2">
      <c r="G1372" s="87"/>
      <c r="M1372" s="87"/>
    </row>
    <row r="1373" spans="7:13" x14ac:dyDescent="0.2">
      <c r="G1373" s="87"/>
      <c r="M1373" s="87"/>
    </row>
    <row r="1374" spans="7:13" x14ac:dyDescent="0.2">
      <c r="G1374" s="87"/>
      <c r="M1374" s="87"/>
    </row>
    <row r="1375" spans="7:13" x14ac:dyDescent="0.2">
      <c r="G1375" s="87"/>
      <c r="M1375" s="87"/>
    </row>
    <row r="1376" spans="7:13" x14ac:dyDescent="0.2">
      <c r="G1376" s="87"/>
      <c r="M1376" s="87"/>
    </row>
    <row r="1377" spans="7:13" x14ac:dyDescent="0.2">
      <c r="G1377" s="87"/>
      <c r="M1377" s="87"/>
    </row>
    <row r="1378" spans="7:13" x14ac:dyDescent="0.2">
      <c r="G1378" s="87"/>
      <c r="M1378" s="87"/>
    </row>
    <row r="1379" spans="7:13" x14ac:dyDescent="0.2">
      <c r="G1379" s="87"/>
      <c r="M1379" s="87"/>
    </row>
    <row r="1380" spans="7:13" x14ac:dyDescent="0.2">
      <c r="G1380" s="87"/>
      <c r="M1380" s="87"/>
    </row>
    <row r="1381" spans="7:13" x14ac:dyDescent="0.2">
      <c r="G1381" s="87"/>
      <c r="M1381" s="87"/>
    </row>
    <row r="1382" spans="7:13" x14ac:dyDescent="0.2">
      <c r="G1382" s="87"/>
      <c r="M1382" s="87"/>
    </row>
    <row r="1383" spans="7:13" x14ac:dyDescent="0.2">
      <c r="G1383" s="87"/>
      <c r="M1383" s="87"/>
    </row>
    <row r="1384" spans="7:13" x14ac:dyDescent="0.2">
      <c r="G1384" s="87"/>
      <c r="M1384" s="87"/>
    </row>
    <row r="1385" spans="7:13" x14ac:dyDescent="0.2">
      <c r="G1385" s="87"/>
      <c r="M1385" s="87"/>
    </row>
    <row r="1386" spans="7:13" x14ac:dyDescent="0.2">
      <c r="G1386" s="87"/>
      <c r="M1386" s="87"/>
    </row>
    <row r="1387" spans="7:13" x14ac:dyDescent="0.2">
      <c r="G1387" s="87"/>
      <c r="M1387" s="87"/>
    </row>
    <row r="1388" spans="7:13" x14ac:dyDescent="0.2">
      <c r="G1388" s="87"/>
      <c r="M1388" s="87"/>
    </row>
    <row r="1389" spans="7:13" x14ac:dyDescent="0.2">
      <c r="G1389" s="87"/>
      <c r="M1389" s="87"/>
    </row>
    <row r="1390" spans="7:13" x14ac:dyDescent="0.2">
      <c r="G1390" s="87"/>
      <c r="M1390" s="87"/>
    </row>
    <row r="1391" spans="7:13" x14ac:dyDescent="0.2">
      <c r="G1391" s="87"/>
      <c r="M1391" s="87"/>
    </row>
    <row r="1392" spans="7:13" x14ac:dyDescent="0.2">
      <c r="G1392" s="87"/>
      <c r="M1392" s="87"/>
    </row>
    <row r="1393" spans="7:13" x14ac:dyDescent="0.2">
      <c r="G1393" s="87"/>
      <c r="M1393" s="87"/>
    </row>
    <row r="1394" spans="7:13" x14ac:dyDescent="0.2">
      <c r="G1394" s="87"/>
      <c r="M1394" s="87"/>
    </row>
    <row r="1395" spans="7:13" x14ac:dyDescent="0.2">
      <c r="G1395" s="87"/>
      <c r="M1395" s="87"/>
    </row>
    <row r="1396" spans="7:13" x14ac:dyDescent="0.2">
      <c r="G1396" s="87"/>
      <c r="M1396" s="87"/>
    </row>
    <row r="1397" spans="7:13" x14ac:dyDescent="0.2">
      <c r="G1397" s="87"/>
      <c r="M1397" s="87"/>
    </row>
    <row r="1398" spans="7:13" x14ac:dyDescent="0.2">
      <c r="G1398" s="87"/>
      <c r="M1398" s="87"/>
    </row>
    <row r="1399" spans="7:13" x14ac:dyDescent="0.2">
      <c r="G1399" s="87"/>
      <c r="M1399" s="87"/>
    </row>
    <row r="1400" spans="7:13" x14ac:dyDescent="0.2">
      <c r="G1400" s="87"/>
      <c r="M1400" s="87"/>
    </row>
    <row r="1401" spans="7:13" x14ac:dyDescent="0.2">
      <c r="G1401" s="87"/>
      <c r="M1401" s="87"/>
    </row>
    <row r="1402" spans="7:13" x14ac:dyDescent="0.2">
      <c r="G1402" s="87"/>
      <c r="M1402" s="87"/>
    </row>
    <row r="1403" spans="7:13" x14ac:dyDescent="0.2">
      <c r="G1403" s="87"/>
      <c r="M1403" s="87"/>
    </row>
    <row r="1404" spans="7:13" x14ac:dyDescent="0.2">
      <c r="G1404" s="87"/>
      <c r="M1404" s="87"/>
    </row>
    <row r="1405" spans="7:13" x14ac:dyDescent="0.2">
      <c r="G1405" s="87"/>
      <c r="M1405" s="87"/>
    </row>
    <row r="1406" spans="7:13" x14ac:dyDescent="0.2">
      <c r="G1406" s="87"/>
      <c r="M1406" s="87"/>
    </row>
    <row r="1407" spans="7:13" x14ac:dyDescent="0.2">
      <c r="G1407" s="87"/>
      <c r="M1407" s="87"/>
    </row>
    <row r="1408" spans="7:13" x14ac:dyDescent="0.2">
      <c r="G1408" s="87"/>
      <c r="M1408" s="87"/>
    </row>
    <row r="1409" spans="7:13" x14ac:dyDescent="0.2">
      <c r="G1409" s="87"/>
      <c r="M1409" s="87"/>
    </row>
    <row r="1410" spans="7:13" x14ac:dyDescent="0.2">
      <c r="G1410" s="87"/>
      <c r="M1410" s="87"/>
    </row>
    <row r="1411" spans="7:13" x14ac:dyDescent="0.2">
      <c r="G1411" s="87"/>
      <c r="M1411" s="87"/>
    </row>
    <row r="1412" spans="7:13" x14ac:dyDescent="0.2">
      <c r="G1412" s="87"/>
      <c r="M1412" s="87"/>
    </row>
    <row r="1413" spans="7:13" x14ac:dyDescent="0.2">
      <c r="G1413" s="87"/>
      <c r="M1413" s="87"/>
    </row>
    <row r="1414" spans="7:13" x14ac:dyDescent="0.2">
      <c r="G1414" s="87"/>
      <c r="M1414" s="87"/>
    </row>
    <row r="1415" spans="7:13" x14ac:dyDescent="0.2">
      <c r="G1415" s="87"/>
      <c r="M1415" s="87"/>
    </row>
    <row r="1416" spans="7:13" x14ac:dyDescent="0.2">
      <c r="G1416" s="87"/>
      <c r="M1416" s="87"/>
    </row>
    <row r="1417" spans="7:13" x14ac:dyDescent="0.2">
      <c r="G1417" s="87"/>
      <c r="M1417" s="87"/>
    </row>
    <row r="1418" spans="7:13" x14ac:dyDescent="0.2">
      <c r="G1418" s="87"/>
      <c r="M1418" s="87"/>
    </row>
    <row r="1419" spans="7:13" x14ac:dyDescent="0.2">
      <c r="G1419" s="87"/>
      <c r="M1419" s="87"/>
    </row>
    <row r="1420" spans="7:13" x14ac:dyDescent="0.2">
      <c r="G1420" s="87"/>
      <c r="M1420" s="87"/>
    </row>
    <row r="1421" spans="7:13" x14ac:dyDescent="0.2">
      <c r="G1421" s="87"/>
      <c r="M1421" s="87"/>
    </row>
    <row r="1422" spans="7:13" x14ac:dyDescent="0.2">
      <c r="G1422" s="87"/>
      <c r="M1422" s="87"/>
    </row>
    <row r="1423" spans="7:13" x14ac:dyDescent="0.2">
      <c r="G1423" s="87"/>
      <c r="M1423" s="87"/>
    </row>
    <row r="1424" spans="7:13" x14ac:dyDescent="0.2">
      <c r="G1424" s="87"/>
      <c r="M1424" s="87"/>
    </row>
    <row r="1425" spans="7:13" x14ac:dyDescent="0.2">
      <c r="G1425" s="87"/>
      <c r="M1425" s="87"/>
    </row>
    <row r="1426" spans="7:13" x14ac:dyDescent="0.2">
      <c r="G1426" s="87"/>
      <c r="M1426" s="87"/>
    </row>
    <row r="1427" spans="7:13" x14ac:dyDescent="0.2">
      <c r="G1427" s="87"/>
      <c r="M1427" s="87"/>
    </row>
    <row r="1428" spans="7:13" x14ac:dyDescent="0.2">
      <c r="G1428" s="87"/>
      <c r="M1428" s="87"/>
    </row>
    <row r="1429" spans="7:13" x14ac:dyDescent="0.2">
      <c r="G1429" s="87"/>
      <c r="M1429" s="87"/>
    </row>
    <row r="1430" spans="7:13" x14ac:dyDescent="0.2">
      <c r="G1430" s="87"/>
      <c r="M1430" s="87"/>
    </row>
    <row r="1431" spans="7:13" x14ac:dyDescent="0.2">
      <c r="G1431" s="87"/>
      <c r="M1431" s="87"/>
    </row>
    <row r="1432" spans="7:13" x14ac:dyDescent="0.2">
      <c r="G1432" s="87"/>
      <c r="M1432" s="87"/>
    </row>
    <row r="1433" spans="7:13" x14ac:dyDescent="0.2">
      <c r="G1433" s="87"/>
      <c r="M1433" s="87"/>
    </row>
    <row r="1434" spans="7:13" x14ac:dyDescent="0.2">
      <c r="G1434" s="87"/>
      <c r="M1434" s="87"/>
    </row>
    <row r="1435" spans="7:13" x14ac:dyDescent="0.2">
      <c r="G1435" s="87"/>
      <c r="M1435" s="87"/>
    </row>
    <row r="1436" spans="7:13" x14ac:dyDescent="0.2">
      <c r="G1436" s="87"/>
      <c r="M1436" s="87"/>
    </row>
    <row r="1437" spans="7:13" x14ac:dyDescent="0.2">
      <c r="G1437" s="87"/>
      <c r="M1437" s="87"/>
    </row>
    <row r="1438" spans="7:13" x14ac:dyDescent="0.2">
      <c r="G1438" s="87"/>
      <c r="M1438" s="87"/>
    </row>
    <row r="1439" spans="7:13" x14ac:dyDescent="0.2">
      <c r="G1439" s="87"/>
      <c r="M1439" s="87"/>
    </row>
    <row r="1440" spans="7:13" x14ac:dyDescent="0.2">
      <c r="G1440" s="87"/>
      <c r="M1440" s="87"/>
    </row>
    <row r="1441" spans="7:13" x14ac:dyDescent="0.2">
      <c r="G1441" s="87"/>
      <c r="M1441" s="87"/>
    </row>
    <row r="1442" spans="7:13" x14ac:dyDescent="0.2">
      <c r="G1442" s="87"/>
      <c r="M1442" s="87"/>
    </row>
    <row r="1443" spans="7:13" x14ac:dyDescent="0.2">
      <c r="G1443" s="87"/>
      <c r="M1443" s="87"/>
    </row>
    <row r="1444" spans="7:13" x14ac:dyDescent="0.2">
      <c r="G1444" s="87"/>
      <c r="M1444" s="87"/>
    </row>
    <row r="1445" spans="7:13" x14ac:dyDescent="0.2">
      <c r="G1445" s="87"/>
      <c r="M1445" s="87"/>
    </row>
    <row r="1446" spans="7:13" x14ac:dyDescent="0.2">
      <c r="G1446" s="87"/>
      <c r="M1446" s="87"/>
    </row>
    <row r="1447" spans="7:13" x14ac:dyDescent="0.2">
      <c r="G1447" s="87"/>
      <c r="M1447" s="87"/>
    </row>
    <row r="1448" spans="7:13" x14ac:dyDescent="0.2">
      <c r="G1448" s="87"/>
      <c r="M1448" s="87"/>
    </row>
    <row r="1449" spans="7:13" x14ac:dyDescent="0.2">
      <c r="G1449" s="87"/>
      <c r="M1449" s="87"/>
    </row>
    <row r="1450" spans="7:13" x14ac:dyDescent="0.2">
      <c r="G1450" s="87"/>
      <c r="M1450" s="87"/>
    </row>
    <row r="1451" spans="7:13" x14ac:dyDescent="0.2">
      <c r="G1451" s="87"/>
      <c r="M1451" s="87"/>
    </row>
    <row r="1452" spans="7:13" x14ac:dyDescent="0.2">
      <c r="G1452" s="87"/>
      <c r="M1452" s="87"/>
    </row>
    <row r="1453" spans="7:13" x14ac:dyDescent="0.2">
      <c r="G1453" s="87"/>
      <c r="M1453" s="87"/>
    </row>
    <row r="1454" spans="7:13" x14ac:dyDescent="0.2">
      <c r="G1454" s="87"/>
      <c r="M1454" s="87"/>
    </row>
    <row r="1455" spans="7:13" x14ac:dyDescent="0.2">
      <c r="G1455" s="87"/>
      <c r="M1455" s="87"/>
    </row>
    <row r="1456" spans="7:13" x14ac:dyDescent="0.2">
      <c r="G1456" s="87"/>
      <c r="M1456" s="87"/>
    </row>
    <row r="1457" spans="7:13" x14ac:dyDescent="0.2">
      <c r="G1457" s="87"/>
      <c r="M1457" s="87"/>
    </row>
    <row r="1458" spans="7:13" x14ac:dyDescent="0.2">
      <c r="G1458" s="87"/>
      <c r="M1458" s="87"/>
    </row>
    <row r="1459" spans="7:13" x14ac:dyDescent="0.2">
      <c r="G1459" s="87"/>
      <c r="M1459" s="87"/>
    </row>
    <row r="1460" spans="7:13" x14ac:dyDescent="0.2">
      <c r="G1460" s="87"/>
      <c r="M1460" s="87"/>
    </row>
    <row r="1461" spans="7:13" x14ac:dyDescent="0.2">
      <c r="G1461" s="87"/>
      <c r="M1461" s="87"/>
    </row>
    <row r="1462" spans="7:13" x14ac:dyDescent="0.2">
      <c r="G1462" s="87"/>
      <c r="M1462" s="87"/>
    </row>
    <row r="1463" spans="7:13" x14ac:dyDescent="0.2">
      <c r="G1463" s="87"/>
      <c r="M1463" s="87"/>
    </row>
    <row r="1464" spans="7:13" x14ac:dyDescent="0.2">
      <c r="G1464" s="87"/>
      <c r="M1464" s="87"/>
    </row>
    <row r="1465" spans="7:13" x14ac:dyDescent="0.2">
      <c r="G1465" s="87"/>
      <c r="M1465" s="87"/>
    </row>
    <row r="1466" spans="7:13" x14ac:dyDescent="0.2">
      <c r="G1466" s="87"/>
      <c r="M1466" s="87"/>
    </row>
    <row r="1467" spans="7:13" x14ac:dyDescent="0.2">
      <c r="G1467" s="87"/>
      <c r="M1467" s="87"/>
    </row>
    <row r="1468" spans="7:13" x14ac:dyDescent="0.2">
      <c r="G1468" s="87"/>
      <c r="M1468" s="87"/>
    </row>
    <row r="1469" spans="7:13" x14ac:dyDescent="0.2">
      <c r="G1469" s="87"/>
      <c r="M1469" s="87"/>
    </row>
    <row r="1470" spans="7:13" x14ac:dyDescent="0.2">
      <c r="G1470" s="87"/>
      <c r="M1470" s="87"/>
    </row>
    <row r="1471" spans="7:13" x14ac:dyDescent="0.2">
      <c r="G1471" s="87"/>
      <c r="M1471" s="87"/>
    </row>
    <row r="1472" spans="7:13" x14ac:dyDescent="0.2">
      <c r="G1472" s="87"/>
      <c r="M1472" s="87"/>
    </row>
    <row r="1473" spans="7:13" x14ac:dyDescent="0.2">
      <c r="G1473" s="87"/>
      <c r="M1473" s="87"/>
    </row>
    <row r="1474" spans="7:13" x14ac:dyDescent="0.2">
      <c r="G1474" s="87"/>
      <c r="M1474" s="87"/>
    </row>
    <row r="1475" spans="7:13" x14ac:dyDescent="0.2">
      <c r="G1475" s="87"/>
      <c r="M1475" s="87"/>
    </row>
    <row r="1476" spans="7:13" x14ac:dyDescent="0.2">
      <c r="G1476" s="87"/>
      <c r="M1476" s="87"/>
    </row>
    <row r="1477" spans="7:13" x14ac:dyDescent="0.2">
      <c r="G1477" s="87"/>
      <c r="M1477" s="87"/>
    </row>
    <row r="1478" spans="7:13" x14ac:dyDescent="0.2">
      <c r="G1478" s="87"/>
      <c r="M1478" s="87"/>
    </row>
    <row r="1479" spans="7:13" x14ac:dyDescent="0.2">
      <c r="G1479" s="87"/>
      <c r="M1479" s="87"/>
    </row>
    <row r="1480" spans="7:13" x14ac:dyDescent="0.2">
      <c r="G1480" s="87"/>
      <c r="M1480" s="87"/>
    </row>
    <row r="1481" spans="7:13" x14ac:dyDescent="0.2">
      <c r="G1481" s="87"/>
      <c r="M1481" s="87"/>
    </row>
    <row r="1482" spans="7:13" x14ac:dyDescent="0.2">
      <c r="G1482" s="87"/>
      <c r="M1482" s="87"/>
    </row>
    <row r="1483" spans="7:13" x14ac:dyDescent="0.2">
      <c r="G1483" s="87"/>
      <c r="M1483" s="87"/>
    </row>
    <row r="1484" spans="7:13" x14ac:dyDescent="0.2">
      <c r="G1484" s="87"/>
      <c r="M1484" s="87"/>
    </row>
    <row r="1485" spans="7:13" x14ac:dyDescent="0.2">
      <c r="G1485" s="87"/>
      <c r="M1485" s="87"/>
    </row>
    <row r="1486" spans="7:13" x14ac:dyDescent="0.2">
      <c r="G1486" s="87"/>
      <c r="M1486" s="87"/>
    </row>
    <row r="1487" spans="7:13" x14ac:dyDescent="0.2">
      <c r="G1487" s="87"/>
      <c r="M1487" s="87"/>
    </row>
    <row r="1488" spans="7:13" x14ac:dyDescent="0.2">
      <c r="G1488" s="87"/>
      <c r="M1488" s="87"/>
    </row>
    <row r="1489" spans="7:13" x14ac:dyDescent="0.2">
      <c r="G1489" s="87"/>
      <c r="M1489" s="87"/>
    </row>
    <row r="1490" spans="7:13" x14ac:dyDescent="0.2">
      <c r="G1490" s="87"/>
      <c r="M1490" s="87"/>
    </row>
    <row r="1491" spans="7:13" x14ac:dyDescent="0.2">
      <c r="G1491" s="87"/>
      <c r="M1491" s="87"/>
    </row>
    <row r="1492" spans="7:13" x14ac:dyDescent="0.2">
      <c r="G1492" s="87"/>
      <c r="M1492" s="87"/>
    </row>
    <row r="1493" spans="7:13" x14ac:dyDescent="0.2">
      <c r="G1493" s="87"/>
      <c r="M1493" s="87"/>
    </row>
    <row r="1494" spans="7:13" x14ac:dyDescent="0.2">
      <c r="G1494" s="87"/>
      <c r="M1494" s="87"/>
    </row>
    <row r="1495" spans="7:13" x14ac:dyDescent="0.2">
      <c r="G1495" s="87"/>
      <c r="M1495" s="87"/>
    </row>
    <row r="1496" spans="7:13" x14ac:dyDescent="0.2">
      <c r="G1496" s="87"/>
      <c r="M1496" s="87"/>
    </row>
    <row r="1497" spans="7:13" x14ac:dyDescent="0.2">
      <c r="G1497" s="87"/>
      <c r="M1497" s="87"/>
    </row>
    <row r="1498" spans="7:13" x14ac:dyDescent="0.2">
      <c r="G1498" s="87"/>
      <c r="M1498" s="87"/>
    </row>
    <row r="1499" spans="7:13" x14ac:dyDescent="0.2">
      <c r="G1499" s="87"/>
      <c r="M1499" s="87"/>
    </row>
    <row r="1500" spans="7:13" x14ac:dyDescent="0.2">
      <c r="G1500" s="87"/>
      <c r="M1500" s="87"/>
    </row>
    <row r="1501" spans="7:13" x14ac:dyDescent="0.2">
      <c r="G1501" s="87"/>
      <c r="M1501" s="87"/>
    </row>
    <row r="1502" spans="7:13" x14ac:dyDescent="0.2">
      <c r="G1502" s="87"/>
      <c r="M1502" s="87"/>
    </row>
    <row r="1503" spans="7:13" x14ac:dyDescent="0.2">
      <c r="G1503" s="87"/>
      <c r="M1503" s="87"/>
    </row>
    <row r="1504" spans="7:13" x14ac:dyDescent="0.2">
      <c r="G1504" s="87"/>
      <c r="M1504" s="87"/>
    </row>
    <row r="1505" spans="7:13" x14ac:dyDescent="0.2">
      <c r="G1505" s="87"/>
      <c r="M1505" s="87"/>
    </row>
    <row r="1506" spans="7:13" x14ac:dyDescent="0.2">
      <c r="G1506" s="87"/>
      <c r="M1506" s="87"/>
    </row>
    <row r="1507" spans="7:13" x14ac:dyDescent="0.2">
      <c r="G1507" s="87"/>
      <c r="M1507" s="87"/>
    </row>
    <row r="1508" spans="7:13" x14ac:dyDescent="0.2">
      <c r="G1508" s="87"/>
      <c r="M1508" s="87"/>
    </row>
    <row r="1509" spans="7:13" x14ac:dyDescent="0.2">
      <c r="G1509" s="87"/>
      <c r="M1509" s="87"/>
    </row>
    <row r="1510" spans="7:13" x14ac:dyDescent="0.2">
      <c r="G1510" s="87"/>
      <c r="M1510" s="87"/>
    </row>
    <row r="1511" spans="7:13" x14ac:dyDescent="0.2">
      <c r="G1511" s="87"/>
      <c r="M1511" s="87"/>
    </row>
    <row r="1512" spans="7:13" x14ac:dyDescent="0.2">
      <c r="G1512" s="87"/>
      <c r="M1512" s="87"/>
    </row>
    <row r="1513" spans="7:13" x14ac:dyDescent="0.2">
      <c r="G1513" s="87"/>
      <c r="M1513" s="87"/>
    </row>
    <row r="1514" spans="7:13" x14ac:dyDescent="0.2">
      <c r="G1514" s="87"/>
      <c r="M1514" s="87"/>
    </row>
    <row r="1515" spans="7:13" x14ac:dyDescent="0.2">
      <c r="G1515" s="87"/>
      <c r="M1515" s="87"/>
    </row>
    <row r="1516" spans="7:13" x14ac:dyDescent="0.2">
      <c r="G1516" s="87"/>
      <c r="M1516" s="87"/>
    </row>
    <row r="1517" spans="7:13" x14ac:dyDescent="0.2">
      <c r="G1517" s="87"/>
      <c r="M1517" s="87"/>
    </row>
    <row r="1518" spans="7:13" x14ac:dyDescent="0.2">
      <c r="G1518" s="87"/>
      <c r="M1518" s="87"/>
    </row>
    <row r="1519" spans="7:13" x14ac:dyDescent="0.2">
      <c r="G1519" s="87"/>
      <c r="M1519" s="87"/>
    </row>
    <row r="1520" spans="7:13" x14ac:dyDescent="0.2">
      <c r="G1520" s="87"/>
      <c r="M1520" s="87"/>
    </row>
    <row r="1521" spans="7:13" x14ac:dyDescent="0.2">
      <c r="G1521" s="87"/>
      <c r="M1521" s="87"/>
    </row>
    <row r="1522" spans="7:13" x14ac:dyDescent="0.2">
      <c r="G1522" s="87"/>
      <c r="M1522" s="87"/>
    </row>
    <row r="1523" spans="7:13" x14ac:dyDescent="0.2">
      <c r="G1523" s="87"/>
      <c r="M1523" s="87"/>
    </row>
    <row r="1524" spans="7:13" x14ac:dyDescent="0.2">
      <c r="G1524" s="87"/>
      <c r="M1524" s="87"/>
    </row>
    <row r="1525" spans="7:13" x14ac:dyDescent="0.2">
      <c r="G1525" s="87"/>
      <c r="M1525" s="87"/>
    </row>
    <row r="1526" spans="7:13" x14ac:dyDescent="0.2">
      <c r="G1526" s="87"/>
      <c r="M1526" s="87"/>
    </row>
    <row r="1527" spans="7:13" x14ac:dyDescent="0.2">
      <c r="G1527" s="87"/>
      <c r="M1527" s="87"/>
    </row>
    <row r="1528" spans="7:13" x14ac:dyDescent="0.2">
      <c r="G1528" s="87"/>
      <c r="M1528" s="87"/>
    </row>
    <row r="1529" spans="7:13" x14ac:dyDescent="0.2">
      <c r="G1529" s="87"/>
      <c r="M1529" s="87"/>
    </row>
    <row r="1530" spans="7:13" x14ac:dyDescent="0.2">
      <c r="G1530" s="87"/>
      <c r="M1530" s="87"/>
    </row>
    <row r="1531" spans="7:13" x14ac:dyDescent="0.2">
      <c r="G1531" s="87"/>
      <c r="M1531" s="87"/>
    </row>
    <row r="1532" spans="7:13" x14ac:dyDescent="0.2">
      <c r="G1532" s="87"/>
      <c r="M1532" s="87"/>
    </row>
    <row r="1533" spans="7:13" x14ac:dyDescent="0.2">
      <c r="G1533" s="87"/>
      <c r="M1533" s="87"/>
    </row>
    <row r="1534" spans="7:13" x14ac:dyDescent="0.2">
      <c r="G1534" s="87"/>
      <c r="M1534" s="87"/>
    </row>
    <row r="1535" spans="7:13" x14ac:dyDescent="0.2">
      <c r="G1535" s="87"/>
      <c r="M1535" s="87"/>
    </row>
    <row r="1536" spans="7:13" x14ac:dyDescent="0.2">
      <c r="G1536" s="87"/>
      <c r="M1536" s="87"/>
    </row>
    <row r="1537" spans="7:13" x14ac:dyDescent="0.2">
      <c r="G1537" s="87"/>
      <c r="M1537" s="87"/>
    </row>
    <row r="1538" spans="7:13" x14ac:dyDescent="0.2">
      <c r="G1538" s="87"/>
      <c r="M1538" s="87"/>
    </row>
    <row r="1539" spans="7:13" x14ac:dyDescent="0.2">
      <c r="G1539" s="87"/>
      <c r="M1539" s="87"/>
    </row>
    <row r="1540" spans="7:13" x14ac:dyDescent="0.2">
      <c r="G1540" s="87"/>
      <c r="M1540" s="87"/>
    </row>
    <row r="1541" spans="7:13" x14ac:dyDescent="0.2">
      <c r="G1541" s="87"/>
      <c r="M1541" s="87"/>
    </row>
    <row r="1542" spans="7:13" x14ac:dyDescent="0.2">
      <c r="G1542" s="87"/>
      <c r="M1542" s="87"/>
    </row>
    <row r="1543" spans="7:13" x14ac:dyDescent="0.2">
      <c r="G1543" s="87"/>
      <c r="M1543" s="87"/>
    </row>
    <row r="1544" spans="7:13" x14ac:dyDescent="0.2">
      <c r="G1544" s="87"/>
      <c r="M1544" s="87"/>
    </row>
    <row r="1545" spans="7:13" x14ac:dyDescent="0.2">
      <c r="G1545" s="87"/>
      <c r="M1545" s="87"/>
    </row>
    <row r="1546" spans="7:13" x14ac:dyDescent="0.2">
      <c r="G1546" s="87"/>
      <c r="M1546" s="87"/>
    </row>
    <row r="1547" spans="7:13" x14ac:dyDescent="0.2">
      <c r="G1547" s="87"/>
      <c r="M1547" s="87"/>
    </row>
    <row r="1548" spans="7:13" x14ac:dyDescent="0.2">
      <c r="G1548" s="87"/>
      <c r="M1548" s="87"/>
    </row>
    <row r="1549" spans="7:13" x14ac:dyDescent="0.2">
      <c r="G1549" s="87"/>
      <c r="M1549" s="87"/>
    </row>
    <row r="1550" spans="7:13" x14ac:dyDescent="0.2">
      <c r="G1550" s="87"/>
      <c r="M1550" s="87"/>
    </row>
    <row r="1551" spans="7:13" x14ac:dyDescent="0.2">
      <c r="G1551" s="87"/>
      <c r="M1551" s="87"/>
    </row>
    <row r="1552" spans="7:13" x14ac:dyDescent="0.2">
      <c r="G1552" s="87"/>
      <c r="M1552" s="87"/>
    </row>
    <row r="1553" spans="7:13" x14ac:dyDescent="0.2">
      <c r="G1553" s="87"/>
      <c r="M1553" s="87"/>
    </row>
    <row r="1554" spans="7:13" x14ac:dyDescent="0.2">
      <c r="G1554" s="87"/>
      <c r="M1554" s="87"/>
    </row>
    <row r="1555" spans="7:13" x14ac:dyDescent="0.2">
      <c r="G1555" s="87"/>
      <c r="M1555" s="87"/>
    </row>
    <row r="1556" spans="7:13" x14ac:dyDescent="0.2">
      <c r="G1556" s="87"/>
      <c r="M1556" s="87"/>
    </row>
    <row r="1557" spans="7:13" x14ac:dyDescent="0.2">
      <c r="G1557" s="87"/>
      <c r="M1557" s="87"/>
    </row>
    <row r="1558" spans="7:13" x14ac:dyDescent="0.2">
      <c r="G1558" s="87"/>
      <c r="M1558" s="87"/>
    </row>
    <row r="1559" spans="7:13" x14ac:dyDescent="0.2">
      <c r="G1559" s="87"/>
      <c r="M1559" s="87"/>
    </row>
    <row r="1560" spans="7:13" x14ac:dyDescent="0.2">
      <c r="G1560" s="87"/>
      <c r="M1560" s="87"/>
    </row>
    <row r="1561" spans="7:13" x14ac:dyDescent="0.2">
      <c r="G1561" s="87"/>
      <c r="M1561" s="87"/>
    </row>
    <row r="1562" spans="7:13" x14ac:dyDescent="0.2">
      <c r="G1562" s="87"/>
      <c r="M1562" s="87"/>
    </row>
    <row r="1563" spans="7:13" x14ac:dyDescent="0.2">
      <c r="G1563" s="87"/>
      <c r="M1563" s="87"/>
    </row>
    <row r="1564" spans="7:13" x14ac:dyDescent="0.2">
      <c r="G1564" s="87"/>
      <c r="M1564" s="87"/>
    </row>
    <row r="1565" spans="7:13" x14ac:dyDescent="0.2">
      <c r="G1565" s="87"/>
      <c r="M1565" s="87"/>
    </row>
    <row r="1566" spans="7:13" x14ac:dyDescent="0.2">
      <c r="G1566" s="87"/>
      <c r="M1566" s="87"/>
    </row>
    <row r="1567" spans="7:13" x14ac:dyDescent="0.2">
      <c r="G1567" s="87"/>
      <c r="M1567" s="87"/>
    </row>
    <row r="1568" spans="7:13" x14ac:dyDescent="0.2">
      <c r="G1568" s="87"/>
      <c r="M1568" s="87"/>
    </row>
    <row r="1569" spans="7:13" x14ac:dyDescent="0.2">
      <c r="G1569" s="87"/>
      <c r="M1569" s="87"/>
    </row>
    <row r="1570" spans="7:13" x14ac:dyDescent="0.2">
      <c r="G1570" s="87"/>
      <c r="M1570" s="87"/>
    </row>
    <row r="1571" spans="7:13" x14ac:dyDescent="0.2">
      <c r="G1571" s="87"/>
      <c r="M1571" s="87"/>
    </row>
    <row r="1572" spans="7:13" x14ac:dyDescent="0.2">
      <c r="G1572" s="87"/>
      <c r="M1572" s="87"/>
    </row>
    <row r="1573" spans="7:13" x14ac:dyDescent="0.2">
      <c r="G1573" s="87"/>
      <c r="M1573" s="87"/>
    </row>
    <row r="1574" spans="7:13" x14ac:dyDescent="0.2">
      <c r="G1574" s="87"/>
      <c r="M1574" s="87"/>
    </row>
    <row r="1575" spans="7:13" x14ac:dyDescent="0.2">
      <c r="G1575" s="87"/>
      <c r="M1575" s="87"/>
    </row>
    <row r="1576" spans="7:13" x14ac:dyDescent="0.2">
      <c r="G1576" s="87"/>
      <c r="M1576" s="87"/>
    </row>
    <row r="1577" spans="7:13" x14ac:dyDescent="0.2">
      <c r="G1577" s="87"/>
      <c r="M1577" s="87"/>
    </row>
    <row r="1578" spans="7:13" x14ac:dyDescent="0.2">
      <c r="G1578" s="87"/>
      <c r="M1578" s="87"/>
    </row>
    <row r="1579" spans="7:13" x14ac:dyDescent="0.2">
      <c r="G1579" s="87"/>
      <c r="M1579" s="87"/>
    </row>
    <row r="1580" spans="7:13" x14ac:dyDescent="0.2">
      <c r="G1580" s="87"/>
      <c r="M1580" s="87"/>
    </row>
    <row r="1581" spans="7:13" x14ac:dyDescent="0.2">
      <c r="G1581" s="87"/>
      <c r="M1581" s="87"/>
    </row>
    <row r="1582" spans="7:13" x14ac:dyDescent="0.2">
      <c r="G1582" s="87"/>
      <c r="M1582" s="87"/>
    </row>
    <row r="1583" spans="7:13" x14ac:dyDescent="0.2">
      <c r="G1583" s="87"/>
      <c r="M1583" s="87"/>
    </row>
    <row r="1584" spans="7:13" x14ac:dyDescent="0.2">
      <c r="G1584" s="87"/>
      <c r="M1584" s="87"/>
    </row>
    <row r="1585" spans="7:13" x14ac:dyDescent="0.2">
      <c r="G1585" s="87"/>
      <c r="M1585" s="87"/>
    </row>
    <row r="1586" spans="7:13" x14ac:dyDescent="0.2">
      <c r="G1586" s="87"/>
      <c r="M1586" s="87"/>
    </row>
    <row r="1587" spans="7:13" x14ac:dyDescent="0.2">
      <c r="G1587" s="87"/>
      <c r="M1587" s="87"/>
    </row>
    <row r="1588" spans="7:13" x14ac:dyDescent="0.2">
      <c r="G1588" s="87"/>
      <c r="M1588" s="87"/>
    </row>
    <row r="1589" spans="7:13" x14ac:dyDescent="0.2">
      <c r="G1589" s="87"/>
      <c r="M1589" s="87"/>
    </row>
    <row r="1590" spans="7:13" x14ac:dyDescent="0.2">
      <c r="G1590" s="87"/>
      <c r="M1590" s="87"/>
    </row>
    <row r="1591" spans="7:13" x14ac:dyDescent="0.2">
      <c r="G1591" s="87"/>
      <c r="M1591" s="87"/>
    </row>
    <row r="1592" spans="7:13" x14ac:dyDescent="0.2">
      <c r="G1592" s="87"/>
      <c r="M1592" s="87"/>
    </row>
    <row r="1593" spans="7:13" x14ac:dyDescent="0.2">
      <c r="G1593" s="87"/>
      <c r="M1593" s="87"/>
    </row>
    <row r="1594" spans="7:13" x14ac:dyDescent="0.2">
      <c r="G1594" s="87"/>
      <c r="M1594" s="87"/>
    </row>
    <row r="1595" spans="7:13" x14ac:dyDescent="0.2">
      <c r="G1595" s="87"/>
      <c r="M1595" s="87"/>
    </row>
    <row r="1596" spans="7:13" x14ac:dyDescent="0.2">
      <c r="G1596" s="87"/>
      <c r="M1596" s="87"/>
    </row>
    <row r="1597" spans="7:13" x14ac:dyDescent="0.2">
      <c r="G1597" s="87"/>
      <c r="M1597" s="87"/>
    </row>
    <row r="1598" spans="7:13" x14ac:dyDescent="0.2">
      <c r="G1598" s="87"/>
      <c r="M1598" s="87"/>
    </row>
    <row r="1599" spans="7:13" x14ac:dyDescent="0.2">
      <c r="G1599" s="87"/>
      <c r="M1599" s="87"/>
    </row>
    <row r="1600" spans="7:13" x14ac:dyDescent="0.2">
      <c r="G1600" s="87"/>
      <c r="M1600" s="87"/>
    </row>
    <row r="1601" spans="7:13" x14ac:dyDescent="0.2">
      <c r="G1601" s="87"/>
      <c r="M1601" s="87"/>
    </row>
    <row r="1602" spans="7:13" x14ac:dyDescent="0.2">
      <c r="G1602" s="87"/>
      <c r="M1602" s="87"/>
    </row>
    <row r="1603" spans="7:13" x14ac:dyDescent="0.2">
      <c r="G1603" s="87"/>
      <c r="M1603" s="87"/>
    </row>
    <row r="1604" spans="7:13" x14ac:dyDescent="0.2">
      <c r="G1604" s="87"/>
      <c r="M1604" s="87"/>
    </row>
    <row r="1605" spans="7:13" x14ac:dyDescent="0.2">
      <c r="G1605" s="87"/>
      <c r="M1605" s="87"/>
    </row>
    <row r="1606" spans="7:13" x14ac:dyDescent="0.2">
      <c r="G1606" s="87"/>
      <c r="M1606" s="87"/>
    </row>
    <row r="1607" spans="7:13" x14ac:dyDescent="0.2">
      <c r="G1607" s="87"/>
      <c r="M1607" s="87"/>
    </row>
    <row r="1608" spans="7:13" x14ac:dyDescent="0.2">
      <c r="G1608" s="87"/>
      <c r="M1608" s="87"/>
    </row>
    <row r="1609" spans="7:13" x14ac:dyDescent="0.2">
      <c r="G1609" s="87"/>
      <c r="M1609" s="87"/>
    </row>
    <row r="1610" spans="7:13" x14ac:dyDescent="0.2">
      <c r="G1610" s="87"/>
      <c r="M1610" s="87"/>
    </row>
    <row r="1611" spans="7:13" x14ac:dyDescent="0.2">
      <c r="G1611" s="87"/>
      <c r="M1611" s="87"/>
    </row>
    <row r="1612" spans="7:13" x14ac:dyDescent="0.2">
      <c r="G1612" s="87"/>
      <c r="M1612" s="87"/>
    </row>
    <row r="1613" spans="7:13" x14ac:dyDescent="0.2">
      <c r="G1613" s="87"/>
      <c r="M1613" s="87"/>
    </row>
    <row r="1614" spans="7:13" x14ac:dyDescent="0.2">
      <c r="G1614" s="87"/>
      <c r="M1614" s="87"/>
    </row>
    <row r="1615" spans="7:13" x14ac:dyDescent="0.2">
      <c r="G1615" s="87"/>
      <c r="M1615" s="87"/>
    </row>
    <row r="1616" spans="7:13" x14ac:dyDescent="0.2">
      <c r="G1616" s="87"/>
      <c r="M1616" s="87"/>
    </row>
    <row r="1617" spans="7:13" x14ac:dyDescent="0.2">
      <c r="G1617" s="87"/>
      <c r="M1617" s="87"/>
    </row>
    <row r="1618" spans="7:13" x14ac:dyDescent="0.2">
      <c r="G1618" s="87"/>
      <c r="M1618" s="87"/>
    </row>
    <row r="1619" spans="7:13" x14ac:dyDescent="0.2">
      <c r="G1619" s="87"/>
      <c r="M1619" s="87"/>
    </row>
    <row r="1620" spans="7:13" x14ac:dyDescent="0.2">
      <c r="G1620" s="87"/>
      <c r="M1620" s="87"/>
    </row>
    <row r="1621" spans="7:13" x14ac:dyDescent="0.2">
      <c r="G1621" s="87"/>
      <c r="M1621" s="87"/>
    </row>
    <row r="1622" spans="7:13" x14ac:dyDescent="0.2">
      <c r="G1622" s="87"/>
      <c r="M1622" s="87"/>
    </row>
    <row r="1623" spans="7:13" x14ac:dyDescent="0.2">
      <c r="G1623" s="87"/>
      <c r="M1623" s="87"/>
    </row>
    <row r="1624" spans="7:13" x14ac:dyDescent="0.2">
      <c r="G1624" s="87"/>
      <c r="M1624" s="87"/>
    </row>
    <row r="1625" spans="7:13" x14ac:dyDescent="0.2">
      <c r="G1625" s="87"/>
      <c r="M1625" s="87"/>
    </row>
    <row r="1626" spans="7:13" x14ac:dyDescent="0.2">
      <c r="G1626" s="87"/>
      <c r="M1626" s="87"/>
    </row>
    <row r="1627" spans="7:13" x14ac:dyDescent="0.2">
      <c r="G1627" s="87"/>
      <c r="M1627" s="87"/>
    </row>
    <row r="1628" spans="7:13" x14ac:dyDescent="0.2">
      <c r="G1628" s="87"/>
      <c r="M1628" s="87"/>
    </row>
    <row r="1629" spans="7:13" x14ac:dyDescent="0.2">
      <c r="G1629" s="87"/>
      <c r="M1629" s="87"/>
    </row>
    <row r="1630" spans="7:13" x14ac:dyDescent="0.2">
      <c r="G1630" s="87"/>
      <c r="M1630" s="87"/>
    </row>
    <row r="1631" spans="7:13" x14ac:dyDescent="0.2">
      <c r="G1631" s="87"/>
      <c r="M1631" s="87"/>
    </row>
    <row r="1632" spans="7:13" x14ac:dyDescent="0.2">
      <c r="G1632" s="87"/>
      <c r="M1632" s="87"/>
    </row>
    <row r="1633" spans="7:13" x14ac:dyDescent="0.2">
      <c r="G1633" s="87"/>
      <c r="M1633" s="87"/>
    </row>
    <row r="1634" spans="7:13" x14ac:dyDescent="0.2">
      <c r="G1634" s="87"/>
      <c r="M1634" s="87"/>
    </row>
    <row r="1635" spans="7:13" x14ac:dyDescent="0.2">
      <c r="G1635" s="87"/>
      <c r="M1635" s="87"/>
    </row>
    <row r="1636" spans="7:13" x14ac:dyDescent="0.2">
      <c r="G1636" s="87"/>
      <c r="M1636" s="87"/>
    </row>
    <row r="1637" spans="7:13" x14ac:dyDescent="0.2">
      <c r="G1637" s="87"/>
      <c r="M1637" s="87"/>
    </row>
    <row r="1638" spans="7:13" x14ac:dyDescent="0.2">
      <c r="G1638" s="87"/>
      <c r="M1638" s="87"/>
    </row>
    <row r="1639" spans="7:13" x14ac:dyDescent="0.2">
      <c r="G1639" s="87"/>
      <c r="M1639" s="87"/>
    </row>
    <row r="1640" spans="7:13" x14ac:dyDescent="0.2">
      <c r="G1640" s="87"/>
      <c r="M1640" s="87"/>
    </row>
    <row r="1641" spans="7:13" x14ac:dyDescent="0.2">
      <c r="G1641" s="87"/>
      <c r="M1641" s="87"/>
    </row>
    <row r="1642" spans="7:13" x14ac:dyDescent="0.2">
      <c r="G1642" s="87"/>
      <c r="M1642" s="87"/>
    </row>
    <row r="1643" spans="7:13" x14ac:dyDescent="0.2">
      <c r="G1643" s="87"/>
      <c r="M1643" s="87"/>
    </row>
    <row r="1644" spans="7:13" x14ac:dyDescent="0.2">
      <c r="G1644" s="87"/>
      <c r="M1644" s="87"/>
    </row>
    <row r="1645" spans="7:13" x14ac:dyDescent="0.2">
      <c r="G1645" s="87"/>
      <c r="M1645" s="87"/>
    </row>
    <row r="1646" spans="7:13" x14ac:dyDescent="0.2">
      <c r="G1646" s="87"/>
      <c r="M1646" s="87"/>
    </row>
    <row r="1647" spans="7:13" x14ac:dyDescent="0.2">
      <c r="G1647" s="87"/>
      <c r="M1647" s="87"/>
    </row>
    <row r="1648" spans="7:13" x14ac:dyDescent="0.2">
      <c r="G1648" s="87"/>
      <c r="M1648" s="87"/>
    </row>
    <row r="1649" spans="7:13" x14ac:dyDescent="0.2">
      <c r="G1649" s="87"/>
      <c r="M1649" s="87"/>
    </row>
    <row r="1650" spans="7:13" x14ac:dyDescent="0.2">
      <c r="G1650" s="87"/>
      <c r="M1650" s="87"/>
    </row>
    <row r="1651" spans="7:13" x14ac:dyDescent="0.2">
      <c r="G1651" s="87"/>
      <c r="M1651" s="87"/>
    </row>
    <row r="1652" spans="7:13" x14ac:dyDescent="0.2">
      <c r="G1652" s="87"/>
      <c r="M1652" s="87"/>
    </row>
    <row r="1653" spans="7:13" x14ac:dyDescent="0.2">
      <c r="G1653" s="87"/>
      <c r="M1653" s="87"/>
    </row>
    <row r="1654" spans="7:13" x14ac:dyDescent="0.2">
      <c r="G1654" s="87"/>
      <c r="M1654" s="87"/>
    </row>
    <row r="1655" spans="7:13" x14ac:dyDescent="0.2">
      <c r="G1655" s="87"/>
      <c r="M1655" s="87"/>
    </row>
    <row r="1656" spans="7:13" x14ac:dyDescent="0.2">
      <c r="G1656" s="87"/>
      <c r="M1656" s="87"/>
    </row>
    <row r="1657" spans="7:13" x14ac:dyDescent="0.2">
      <c r="G1657" s="87"/>
      <c r="M1657" s="87"/>
    </row>
    <row r="1658" spans="7:13" x14ac:dyDescent="0.2">
      <c r="G1658" s="87"/>
      <c r="M1658" s="87"/>
    </row>
    <row r="1659" spans="7:13" x14ac:dyDescent="0.2">
      <c r="G1659" s="87"/>
      <c r="M1659" s="87"/>
    </row>
    <row r="1660" spans="7:13" x14ac:dyDescent="0.2">
      <c r="G1660" s="87"/>
      <c r="M1660" s="87"/>
    </row>
    <row r="1661" spans="7:13" x14ac:dyDescent="0.2">
      <c r="G1661" s="87"/>
      <c r="M1661" s="87"/>
    </row>
    <row r="1662" spans="7:13" x14ac:dyDescent="0.2">
      <c r="G1662" s="87"/>
      <c r="M1662" s="87"/>
    </row>
    <row r="1663" spans="7:13" x14ac:dyDescent="0.2">
      <c r="G1663" s="87"/>
      <c r="M1663" s="87"/>
    </row>
    <row r="1664" spans="7:13" x14ac:dyDescent="0.2">
      <c r="G1664" s="87"/>
      <c r="M1664" s="87"/>
    </row>
    <row r="1665" spans="7:13" x14ac:dyDescent="0.2">
      <c r="G1665" s="87"/>
      <c r="M1665" s="87"/>
    </row>
    <row r="1666" spans="7:13" x14ac:dyDescent="0.2">
      <c r="G1666" s="87"/>
      <c r="M1666" s="87"/>
    </row>
    <row r="1667" spans="7:13" x14ac:dyDescent="0.2">
      <c r="G1667" s="87"/>
      <c r="M1667" s="87"/>
    </row>
    <row r="1668" spans="7:13" x14ac:dyDescent="0.2">
      <c r="G1668" s="87"/>
      <c r="M1668" s="87"/>
    </row>
    <row r="1669" spans="7:13" x14ac:dyDescent="0.2">
      <c r="G1669" s="87"/>
      <c r="M1669" s="87"/>
    </row>
    <row r="1670" spans="7:13" x14ac:dyDescent="0.2">
      <c r="G1670" s="87"/>
      <c r="M1670" s="87"/>
    </row>
    <row r="1671" spans="7:13" x14ac:dyDescent="0.2">
      <c r="G1671" s="87"/>
      <c r="M1671" s="87"/>
    </row>
    <row r="1672" spans="7:13" x14ac:dyDescent="0.2">
      <c r="G1672" s="87"/>
      <c r="M1672" s="87"/>
    </row>
    <row r="1673" spans="7:13" x14ac:dyDescent="0.2">
      <c r="G1673" s="87"/>
      <c r="M1673" s="87"/>
    </row>
    <row r="1674" spans="7:13" x14ac:dyDescent="0.2">
      <c r="G1674" s="87"/>
      <c r="M1674" s="87"/>
    </row>
    <row r="1675" spans="7:13" x14ac:dyDescent="0.2">
      <c r="G1675" s="87"/>
      <c r="M1675" s="87"/>
    </row>
    <row r="1676" spans="7:13" x14ac:dyDescent="0.2">
      <c r="G1676" s="87"/>
      <c r="M1676" s="87"/>
    </row>
    <row r="1677" spans="7:13" x14ac:dyDescent="0.2">
      <c r="G1677" s="87"/>
      <c r="M1677" s="87"/>
    </row>
    <row r="1678" spans="7:13" x14ac:dyDescent="0.2">
      <c r="G1678" s="87"/>
      <c r="M1678" s="87"/>
    </row>
    <row r="1679" spans="7:13" x14ac:dyDescent="0.2">
      <c r="G1679" s="87"/>
      <c r="M1679" s="87"/>
    </row>
    <row r="1680" spans="7:13" x14ac:dyDescent="0.2">
      <c r="G1680" s="87"/>
      <c r="M1680" s="87"/>
    </row>
    <row r="1681" spans="7:13" x14ac:dyDescent="0.2">
      <c r="G1681" s="87"/>
      <c r="M1681" s="87"/>
    </row>
    <row r="1682" spans="7:13" x14ac:dyDescent="0.2">
      <c r="G1682" s="87"/>
      <c r="M1682" s="87"/>
    </row>
    <row r="1683" spans="7:13" x14ac:dyDescent="0.2">
      <c r="G1683" s="87"/>
      <c r="M1683" s="87"/>
    </row>
    <row r="1684" spans="7:13" x14ac:dyDescent="0.2">
      <c r="G1684" s="87"/>
      <c r="M1684" s="87"/>
    </row>
    <row r="1685" spans="7:13" x14ac:dyDescent="0.2">
      <c r="G1685" s="87"/>
      <c r="M1685" s="87"/>
    </row>
    <row r="1686" spans="7:13" x14ac:dyDescent="0.2">
      <c r="G1686" s="87"/>
      <c r="M1686" s="87"/>
    </row>
    <row r="1687" spans="7:13" x14ac:dyDescent="0.2">
      <c r="G1687" s="87"/>
      <c r="M1687" s="87"/>
    </row>
    <row r="1688" spans="7:13" x14ac:dyDescent="0.2">
      <c r="G1688" s="87"/>
      <c r="M1688" s="87"/>
    </row>
    <row r="1689" spans="7:13" x14ac:dyDescent="0.2">
      <c r="G1689" s="87"/>
      <c r="M1689" s="87"/>
    </row>
    <row r="1690" spans="7:13" x14ac:dyDescent="0.2">
      <c r="G1690" s="87"/>
      <c r="M1690" s="87"/>
    </row>
    <row r="1691" spans="7:13" x14ac:dyDescent="0.2">
      <c r="G1691" s="87"/>
      <c r="M1691" s="87"/>
    </row>
    <row r="1692" spans="7:13" x14ac:dyDescent="0.2">
      <c r="G1692" s="87"/>
      <c r="M1692" s="87"/>
    </row>
    <row r="1693" spans="7:13" x14ac:dyDescent="0.2">
      <c r="G1693" s="87"/>
      <c r="M1693" s="87"/>
    </row>
    <row r="1694" spans="7:13" x14ac:dyDescent="0.2">
      <c r="G1694" s="87"/>
      <c r="M1694" s="87"/>
    </row>
    <row r="1695" spans="7:13" x14ac:dyDescent="0.2">
      <c r="G1695" s="87"/>
      <c r="M1695" s="87"/>
    </row>
    <row r="1696" spans="7:13" x14ac:dyDescent="0.2">
      <c r="G1696" s="87"/>
      <c r="M1696" s="87"/>
    </row>
    <row r="1697" spans="7:13" x14ac:dyDescent="0.2">
      <c r="G1697" s="87"/>
      <c r="M1697" s="87"/>
    </row>
    <row r="1698" spans="7:13" x14ac:dyDescent="0.2">
      <c r="G1698" s="87"/>
      <c r="M1698" s="87"/>
    </row>
    <row r="1699" spans="7:13" x14ac:dyDescent="0.2">
      <c r="G1699" s="87"/>
      <c r="M1699" s="87"/>
    </row>
    <row r="1700" spans="7:13" x14ac:dyDescent="0.2">
      <c r="G1700" s="87"/>
      <c r="M1700" s="87"/>
    </row>
    <row r="1701" spans="7:13" x14ac:dyDescent="0.2">
      <c r="G1701" s="87"/>
      <c r="M1701" s="87"/>
    </row>
    <row r="1702" spans="7:13" x14ac:dyDescent="0.2">
      <c r="G1702" s="87"/>
      <c r="M1702" s="87"/>
    </row>
    <row r="1703" spans="7:13" x14ac:dyDescent="0.2">
      <c r="G1703" s="87"/>
      <c r="M1703" s="87"/>
    </row>
    <row r="1704" spans="7:13" x14ac:dyDescent="0.2">
      <c r="G1704" s="87"/>
      <c r="M1704" s="87"/>
    </row>
    <row r="1705" spans="7:13" x14ac:dyDescent="0.2">
      <c r="G1705" s="87"/>
      <c r="M1705" s="87"/>
    </row>
    <row r="1706" spans="7:13" x14ac:dyDescent="0.2">
      <c r="G1706" s="87"/>
      <c r="M1706" s="87"/>
    </row>
    <row r="1707" spans="7:13" x14ac:dyDescent="0.2">
      <c r="G1707" s="87"/>
      <c r="M1707" s="87"/>
    </row>
    <row r="1708" spans="7:13" x14ac:dyDescent="0.2">
      <c r="G1708" s="87"/>
      <c r="M1708" s="87"/>
    </row>
    <row r="1709" spans="7:13" x14ac:dyDescent="0.2">
      <c r="G1709" s="87"/>
      <c r="M1709" s="87"/>
    </row>
    <row r="1710" spans="7:13" x14ac:dyDescent="0.2">
      <c r="G1710" s="87"/>
      <c r="M1710" s="87"/>
    </row>
    <row r="1711" spans="7:13" x14ac:dyDescent="0.2">
      <c r="G1711" s="87"/>
      <c r="M1711" s="87"/>
    </row>
    <row r="1712" spans="7:13" x14ac:dyDescent="0.2">
      <c r="G1712" s="87"/>
      <c r="M1712" s="87"/>
    </row>
    <row r="1713" spans="7:13" x14ac:dyDescent="0.2">
      <c r="G1713" s="87"/>
      <c r="M1713" s="87"/>
    </row>
    <row r="1714" spans="7:13" x14ac:dyDescent="0.2">
      <c r="G1714" s="87"/>
      <c r="M1714" s="87"/>
    </row>
    <row r="1715" spans="7:13" x14ac:dyDescent="0.2">
      <c r="G1715" s="87"/>
      <c r="M1715" s="87"/>
    </row>
    <row r="1716" spans="7:13" x14ac:dyDescent="0.2">
      <c r="G1716" s="87"/>
      <c r="M1716" s="87"/>
    </row>
    <row r="1717" spans="7:13" x14ac:dyDescent="0.2">
      <c r="G1717" s="87"/>
      <c r="M1717" s="87"/>
    </row>
    <row r="1718" spans="7:13" x14ac:dyDescent="0.2">
      <c r="G1718" s="87"/>
      <c r="M1718" s="87"/>
    </row>
    <row r="1719" spans="7:13" x14ac:dyDescent="0.2">
      <c r="G1719" s="87"/>
      <c r="M1719" s="87"/>
    </row>
    <row r="1720" spans="7:13" x14ac:dyDescent="0.2">
      <c r="G1720" s="87"/>
      <c r="M1720" s="87"/>
    </row>
    <row r="1721" spans="7:13" x14ac:dyDescent="0.2">
      <c r="G1721" s="87"/>
      <c r="M1721" s="87"/>
    </row>
    <row r="1722" spans="7:13" x14ac:dyDescent="0.2">
      <c r="G1722" s="87"/>
      <c r="M1722" s="87"/>
    </row>
    <row r="1723" spans="7:13" x14ac:dyDescent="0.2">
      <c r="G1723" s="87"/>
      <c r="M1723" s="87"/>
    </row>
    <row r="1724" spans="7:13" x14ac:dyDescent="0.2">
      <c r="G1724" s="87"/>
      <c r="M1724" s="87"/>
    </row>
    <row r="1725" spans="7:13" x14ac:dyDescent="0.2">
      <c r="G1725" s="87"/>
      <c r="M1725" s="87"/>
    </row>
    <row r="1726" spans="7:13" x14ac:dyDescent="0.2">
      <c r="G1726" s="87"/>
      <c r="M1726" s="87"/>
    </row>
    <row r="1727" spans="7:13" x14ac:dyDescent="0.2">
      <c r="G1727" s="87"/>
      <c r="M1727" s="87"/>
    </row>
    <row r="1728" spans="7:13" x14ac:dyDescent="0.2">
      <c r="G1728" s="87"/>
      <c r="M1728" s="87"/>
    </row>
    <row r="1729" spans="7:13" x14ac:dyDescent="0.2">
      <c r="G1729" s="87"/>
      <c r="M1729" s="87"/>
    </row>
    <row r="1730" spans="7:13" x14ac:dyDescent="0.2">
      <c r="G1730" s="87"/>
      <c r="M1730" s="87"/>
    </row>
    <row r="1731" spans="7:13" x14ac:dyDescent="0.2">
      <c r="G1731" s="87"/>
      <c r="M1731" s="87"/>
    </row>
    <row r="1732" spans="7:13" x14ac:dyDescent="0.2">
      <c r="G1732" s="87"/>
      <c r="M1732" s="87"/>
    </row>
    <row r="1733" spans="7:13" x14ac:dyDescent="0.2">
      <c r="G1733" s="87"/>
      <c r="M1733" s="87"/>
    </row>
    <row r="1734" spans="7:13" x14ac:dyDescent="0.2">
      <c r="G1734" s="87"/>
      <c r="M1734" s="87"/>
    </row>
    <row r="1735" spans="7:13" x14ac:dyDescent="0.2">
      <c r="G1735" s="87"/>
      <c r="M1735" s="87"/>
    </row>
    <row r="1736" spans="7:13" x14ac:dyDescent="0.2">
      <c r="G1736" s="87"/>
      <c r="M1736" s="87"/>
    </row>
    <row r="1737" spans="7:13" x14ac:dyDescent="0.2">
      <c r="G1737" s="87"/>
      <c r="M1737" s="87"/>
    </row>
    <row r="1738" spans="7:13" x14ac:dyDescent="0.2">
      <c r="G1738" s="87"/>
      <c r="M1738" s="87"/>
    </row>
    <row r="1739" spans="7:13" x14ac:dyDescent="0.2">
      <c r="G1739" s="87"/>
      <c r="M1739" s="87"/>
    </row>
    <row r="1740" spans="7:13" x14ac:dyDescent="0.2">
      <c r="G1740" s="87"/>
      <c r="M1740" s="87"/>
    </row>
    <row r="1741" spans="7:13" x14ac:dyDescent="0.2">
      <c r="G1741" s="87"/>
      <c r="M1741" s="87"/>
    </row>
    <row r="1742" spans="7:13" x14ac:dyDescent="0.2">
      <c r="G1742" s="87"/>
      <c r="M1742" s="87"/>
    </row>
    <row r="1743" spans="7:13" x14ac:dyDescent="0.2">
      <c r="G1743" s="87"/>
      <c r="M1743" s="87"/>
    </row>
    <row r="1744" spans="7:13" x14ac:dyDescent="0.2">
      <c r="G1744" s="87"/>
      <c r="M1744" s="87"/>
    </row>
    <row r="1745" spans="7:13" x14ac:dyDescent="0.2">
      <c r="G1745" s="87"/>
      <c r="M1745" s="87"/>
    </row>
    <row r="1746" spans="7:13" x14ac:dyDescent="0.2">
      <c r="G1746" s="87"/>
      <c r="M1746" s="87"/>
    </row>
    <row r="1747" spans="7:13" x14ac:dyDescent="0.2">
      <c r="G1747" s="87"/>
      <c r="M1747" s="87"/>
    </row>
    <row r="1748" spans="7:13" x14ac:dyDescent="0.2">
      <c r="G1748" s="87"/>
      <c r="M1748" s="87"/>
    </row>
    <row r="1749" spans="7:13" x14ac:dyDescent="0.2">
      <c r="G1749" s="87"/>
      <c r="M1749" s="87"/>
    </row>
    <row r="1750" spans="7:13" x14ac:dyDescent="0.2">
      <c r="G1750" s="87"/>
      <c r="M1750" s="87"/>
    </row>
    <row r="1751" spans="7:13" x14ac:dyDescent="0.2">
      <c r="G1751" s="87"/>
      <c r="M1751" s="87"/>
    </row>
    <row r="1752" spans="7:13" x14ac:dyDescent="0.2">
      <c r="G1752" s="87"/>
      <c r="M1752" s="87"/>
    </row>
    <row r="1753" spans="7:13" x14ac:dyDescent="0.2">
      <c r="G1753" s="87"/>
      <c r="M1753" s="87"/>
    </row>
    <row r="1754" spans="7:13" x14ac:dyDescent="0.2">
      <c r="G1754" s="87"/>
      <c r="M1754" s="87"/>
    </row>
    <row r="1755" spans="7:13" x14ac:dyDescent="0.2">
      <c r="G1755" s="87"/>
      <c r="M1755" s="87"/>
    </row>
    <row r="1756" spans="7:13" x14ac:dyDescent="0.2">
      <c r="G1756" s="87"/>
      <c r="M1756" s="87"/>
    </row>
    <row r="1757" spans="7:13" x14ac:dyDescent="0.2">
      <c r="G1757" s="87"/>
      <c r="M1757" s="87"/>
    </row>
    <row r="1758" spans="7:13" x14ac:dyDescent="0.2">
      <c r="G1758" s="87"/>
      <c r="M1758" s="87"/>
    </row>
    <row r="1759" spans="7:13" x14ac:dyDescent="0.2">
      <c r="G1759" s="87"/>
      <c r="M1759" s="87"/>
    </row>
    <row r="1760" spans="7:13" x14ac:dyDescent="0.2">
      <c r="G1760" s="87"/>
      <c r="M1760" s="87"/>
    </row>
    <row r="1761" spans="7:13" x14ac:dyDescent="0.2">
      <c r="G1761" s="87"/>
      <c r="M1761" s="87"/>
    </row>
    <row r="1762" spans="7:13" x14ac:dyDescent="0.2">
      <c r="G1762" s="87"/>
      <c r="M1762" s="87"/>
    </row>
    <row r="1763" spans="7:13" x14ac:dyDescent="0.2">
      <c r="G1763" s="87"/>
      <c r="M1763" s="87"/>
    </row>
    <row r="1764" spans="7:13" x14ac:dyDescent="0.2">
      <c r="G1764" s="87"/>
      <c r="M1764" s="87"/>
    </row>
    <row r="1765" spans="7:13" x14ac:dyDescent="0.2">
      <c r="G1765" s="87"/>
      <c r="M1765" s="87"/>
    </row>
    <row r="1766" spans="7:13" x14ac:dyDescent="0.2">
      <c r="G1766" s="87"/>
      <c r="M1766" s="87"/>
    </row>
    <row r="1767" spans="7:13" x14ac:dyDescent="0.2">
      <c r="G1767" s="87"/>
      <c r="M1767" s="87"/>
    </row>
    <row r="1768" spans="7:13" x14ac:dyDescent="0.2">
      <c r="G1768" s="87"/>
      <c r="M1768" s="87"/>
    </row>
    <row r="1769" spans="7:13" x14ac:dyDescent="0.2">
      <c r="G1769" s="87"/>
      <c r="M1769" s="87"/>
    </row>
    <row r="1770" spans="7:13" x14ac:dyDescent="0.2">
      <c r="G1770" s="87"/>
      <c r="M1770" s="87"/>
    </row>
    <row r="1771" spans="7:13" x14ac:dyDescent="0.2">
      <c r="G1771" s="87"/>
      <c r="M1771" s="87"/>
    </row>
    <row r="1772" spans="7:13" x14ac:dyDescent="0.2">
      <c r="G1772" s="87"/>
      <c r="M1772" s="87"/>
    </row>
    <row r="1773" spans="7:13" x14ac:dyDescent="0.2">
      <c r="G1773" s="87"/>
      <c r="M1773" s="87"/>
    </row>
    <row r="1774" spans="7:13" x14ac:dyDescent="0.2">
      <c r="G1774" s="87"/>
      <c r="M1774" s="87"/>
    </row>
    <row r="1775" spans="7:13" x14ac:dyDescent="0.2">
      <c r="G1775" s="87"/>
      <c r="M1775" s="87"/>
    </row>
    <row r="1776" spans="7:13" x14ac:dyDescent="0.2">
      <c r="G1776" s="87"/>
      <c r="M1776" s="87"/>
    </row>
    <row r="1777" spans="7:13" x14ac:dyDescent="0.2">
      <c r="G1777" s="87"/>
      <c r="M1777" s="87"/>
    </row>
    <row r="1778" spans="7:13" x14ac:dyDescent="0.2">
      <c r="G1778" s="87"/>
      <c r="M1778" s="87"/>
    </row>
    <row r="1779" spans="7:13" x14ac:dyDescent="0.2">
      <c r="G1779" s="87"/>
      <c r="M1779" s="87"/>
    </row>
    <row r="1780" spans="7:13" x14ac:dyDescent="0.2">
      <c r="G1780" s="87"/>
      <c r="M1780" s="87"/>
    </row>
    <row r="1781" spans="7:13" x14ac:dyDescent="0.2">
      <c r="G1781" s="87"/>
      <c r="M1781" s="87"/>
    </row>
    <row r="1782" spans="7:13" x14ac:dyDescent="0.2">
      <c r="G1782" s="87"/>
      <c r="M1782" s="87"/>
    </row>
    <row r="1783" spans="7:13" x14ac:dyDescent="0.2">
      <c r="G1783" s="87"/>
      <c r="M1783" s="87"/>
    </row>
    <row r="1784" spans="7:13" x14ac:dyDescent="0.2">
      <c r="G1784" s="87"/>
      <c r="M1784" s="87"/>
    </row>
    <row r="1785" spans="7:13" x14ac:dyDescent="0.2">
      <c r="G1785" s="87"/>
      <c r="M1785" s="87"/>
    </row>
    <row r="1786" spans="7:13" x14ac:dyDescent="0.2">
      <c r="G1786" s="87"/>
      <c r="M1786" s="87"/>
    </row>
    <row r="1787" spans="7:13" x14ac:dyDescent="0.2">
      <c r="G1787" s="87"/>
      <c r="M1787" s="87"/>
    </row>
    <row r="1788" spans="7:13" x14ac:dyDescent="0.2">
      <c r="G1788" s="87"/>
      <c r="M1788" s="87"/>
    </row>
    <row r="1789" spans="7:13" x14ac:dyDescent="0.2">
      <c r="G1789" s="87"/>
      <c r="M1789" s="87"/>
    </row>
    <row r="1790" spans="7:13" x14ac:dyDescent="0.2">
      <c r="G1790" s="87"/>
      <c r="M1790" s="87"/>
    </row>
    <row r="1791" spans="7:13" x14ac:dyDescent="0.2">
      <c r="G1791" s="87"/>
      <c r="M1791" s="87"/>
    </row>
    <row r="1792" spans="7:13" x14ac:dyDescent="0.2">
      <c r="G1792" s="87"/>
      <c r="M1792" s="87"/>
    </row>
    <row r="1793" spans="7:13" x14ac:dyDescent="0.2">
      <c r="G1793" s="87"/>
      <c r="M1793" s="87"/>
    </row>
    <row r="1794" spans="7:13" x14ac:dyDescent="0.2">
      <c r="G1794" s="87"/>
      <c r="M1794" s="87"/>
    </row>
    <row r="1795" spans="7:13" x14ac:dyDescent="0.2">
      <c r="G1795" s="87"/>
      <c r="M1795" s="87"/>
    </row>
    <row r="1796" spans="7:13" x14ac:dyDescent="0.2">
      <c r="G1796" s="87"/>
      <c r="M1796" s="87"/>
    </row>
    <row r="1797" spans="7:13" x14ac:dyDescent="0.2">
      <c r="G1797" s="87"/>
      <c r="M1797" s="87"/>
    </row>
    <row r="1798" spans="7:13" x14ac:dyDescent="0.2">
      <c r="G1798" s="87"/>
      <c r="M1798" s="87"/>
    </row>
    <row r="1799" spans="7:13" x14ac:dyDescent="0.2">
      <c r="G1799" s="87"/>
      <c r="M1799" s="87"/>
    </row>
    <row r="1800" spans="7:13" x14ac:dyDescent="0.2">
      <c r="G1800" s="87"/>
      <c r="M1800" s="87"/>
    </row>
    <row r="1801" spans="7:13" x14ac:dyDescent="0.2">
      <c r="G1801" s="87"/>
      <c r="M1801" s="87"/>
    </row>
    <row r="1802" spans="7:13" x14ac:dyDescent="0.2">
      <c r="G1802" s="87"/>
      <c r="M1802" s="87"/>
    </row>
    <row r="1803" spans="7:13" x14ac:dyDescent="0.2">
      <c r="G1803" s="87"/>
      <c r="M1803" s="87"/>
    </row>
    <row r="1804" spans="7:13" x14ac:dyDescent="0.2">
      <c r="G1804" s="87"/>
      <c r="M1804" s="87"/>
    </row>
    <row r="1805" spans="7:13" x14ac:dyDescent="0.2">
      <c r="G1805" s="87"/>
      <c r="M1805" s="87"/>
    </row>
    <row r="1806" spans="7:13" x14ac:dyDescent="0.2">
      <c r="G1806" s="87"/>
      <c r="M1806" s="87"/>
    </row>
    <row r="1807" spans="7:13" x14ac:dyDescent="0.2">
      <c r="G1807" s="87"/>
      <c r="M1807" s="87"/>
    </row>
    <row r="1808" spans="7:13" x14ac:dyDescent="0.2">
      <c r="G1808" s="87"/>
      <c r="M1808" s="87"/>
    </row>
    <row r="1809" spans="7:13" x14ac:dyDescent="0.2">
      <c r="G1809" s="87"/>
      <c r="M1809" s="87"/>
    </row>
    <row r="1810" spans="7:13" x14ac:dyDescent="0.2">
      <c r="G1810" s="87"/>
      <c r="M1810" s="87"/>
    </row>
    <row r="1811" spans="7:13" x14ac:dyDescent="0.2">
      <c r="G1811" s="87"/>
      <c r="M1811" s="87"/>
    </row>
    <row r="1812" spans="7:13" x14ac:dyDescent="0.2">
      <c r="G1812" s="87"/>
      <c r="M1812" s="87"/>
    </row>
    <row r="1813" spans="7:13" x14ac:dyDescent="0.2">
      <c r="G1813" s="87"/>
      <c r="M1813" s="87"/>
    </row>
    <row r="1814" spans="7:13" x14ac:dyDescent="0.2">
      <c r="G1814" s="87"/>
      <c r="M1814" s="87"/>
    </row>
    <row r="1815" spans="7:13" x14ac:dyDescent="0.2">
      <c r="G1815" s="87"/>
      <c r="M1815" s="87"/>
    </row>
    <row r="1816" spans="7:13" x14ac:dyDescent="0.2">
      <c r="G1816" s="87"/>
      <c r="M1816" s="87"/>
    </row>
    <row r="1817" spans="7:13" x14ac:dyDescent="0.2">
      <c r="G1817" s="87"/>
      <c r="M1817" s="87"/>
    </row>
    <row r="1818" spans="7:13" x14ac:dyDescent="0.2">
      <c r="G1818" s="87"/>
      <c r="M1818" s="87"/>
    </row>
    <row r="1819" spans="7:13" x14ac:dyDescent="0.2">
      <c r="G1819" s="87"/>
      <c r="M1819" s="87"/>
    </row>
    <row r="1820" spans="7:13" x14ac:dyDescent="0.2">
      <c r="G1820" s="87"/>
      <c r="M1820" s="87"/>
    </row>
    <row r="1821" spans="7:13" x14ac:dyDescent="0.2">
      <c r="G1821" s="87"/>
      <c r="M1821" s="87"/>
    </row>
    <row r="1822" spans="7:13" x14ac:dyDescent="0.2">
      <c r="G1822" s="87"/>
      <c r="M1822" s="87"/>
    </row>
    <row r="1823" spans="7:13" x14ac:dyDescent="0.2">
      <c r="G1823" s="87"/>
      <c r="M1823" s="87"/>
    </row>
    <row r="1824" spans="7:13" x14ac:dyDescent="0.2">
      <c r="G1824" s="87"/>
      <c r="M1824" s="87"/>
    </row>
    <row r="1825" spans="7:13" x14ac:dyDescent="0.2">
      <c r="G1825" s="87"/>
      <c r="M1825" s="87"/>
    </row>
    <row r="1826" spans="7:13" x14ac:dyDescent="0.2">
      <c r="G1826" s="87"/>
      <c r="M1826" s="87"/>
    </row>
    <row r="1827" spans="7:13" x14ac:dyDescent="0.2">
      <c r="G1827" s="87"/>
      <c r="M1827" s="87"/>
    </row>
    <row r="1828" spans="7:13" x14ac:dyDescent="0.2">
      <c r="G1828" s="87"/>
      <c r="M1828" s="87"/>
    </row>
    <row r="1829" spans="7:13" x14ac:dyDescent="0.2">
      <c r="G1829" s="87"/>
      <c r="M1829" s="87"/>
    </row>
    <row r="1830" spans="7:13" x14ac:dyDescent="0.2">
      <c r="G1830" s="87"/>
      <c r="M1830" s="87"/>
    </row>
    <row r="1831" spans="7:13" x14ac:dyDescent="0.2">
      <c r="G1831" s="87"/>
      <c r="M1831" s="87"/>
    </row>
    <row r="1832" spans="7:13" x14ac:dyDescent="0.2">
      <c r="G1832" s="87"/>
      <c r="M1832" s="87"/>
    </row>
    <row r="1833" spans="7:13" x14ac:dyDescent="0.2">
      <c r="G1833" s="87"/>
      <c r="M1833" s="87"/>
    </row>
    <row r="1834" spans="7:13" x14ac:dyDescent="0.2">
      <c r="G1834" s="87"/>
      <c r="M1834" s="87"/>
    </row>
    <row r="1835" spans="7:13" x14ac:dyDescent="0.2">
      <c r="G1835" s="87"/>
      <c r="M1835" s="87"/>
    </row>
    <row r="1836" spans="7:13" x14ac:dyDescent="0.2">
      <c r="G1836" s="87"/>
      <c r="M1836" s="87"/>
    </row>
    <row r="1837" spans="7:13" x14ac:dyDescent="0.2">
      <c r="G1837" s="87"/>
      <c r="M1837" s="87"/>
    </row>
    <row r="1838" spans="7:13" x14ac:dyDescent="0.2">
      <c r="G1838" s="87"/>
      <c r="M1838" s="87"/>
    </row>
    <row r="1839" spans="7:13" x14ac:dyDescent="0.2">
      <c r="G1839" s="87"/>
      <c r="M1839" s="87"/>
    </row>
    <row r="1840" spans="7:13" x14ac:dyDescent="0.2">
      <c r="G1840" s="87"/>
      <c r="M1840" s="87"/>
    </row>
    <row r="1841" spans="7:13" x14ac:dyDescent="0.2">
      <c r="G1841" s="87"/>
      <c r="M1841" s="87"/>
    </row>
    <row r="1842" spans="7:13" x14ac:dyDescent="0.2">
      <c r="G1842" s="87"/>
      <c r="M1842" s="87"/>
    </row>
    <row r="1843" spans="7:13" x14ac:dyDescent="0.2">
      <c r="G1843" s="87"/>
      <c r="M1843" s="87"/>
    </row>
    <row r="1844" spans="7:13" x14ac:dyDescent="0.2">
      <c r="G1844" s="87"/>
      <c r="M1844" s="87"/>
    </row>
    <row r="1845" spans="7:13" x14ac:dyDescent="0.2">
      <c r="G1845" s="87"/>
      <c r="M1845" s="87"/>
    </row>
    <row r="1846" spans="7:13" x14ac:dyDescent="0.2">
      <c r="G1846" s="87"/>
      <c r="M1846" s="87"/>
    </row>
    <row r="1847" spans="7:13" x14ac:dyDescent="0.2">
      <c r="G1847" s="87"/>
      <c r="M1847" s="87"/>
    </row>
    <row r="1848" spans="7:13" x14ac:dyDescent="0.2">
      <c r="G1848" s="87"/>
      <c r="M1848" s="87"/>
    </row>
    <row r="1849" spans="7:13" x14ac:dyDescent="0.2">
      <c r="G1849" s="87"/>
      <c r="M1849" s="87"/>
    </row>
    <row r="1850" spans="7:13" x14ac:dyDescent="0.2">
      <c r="G1850" s="87"/>
      <c r="M1850" s="87"/>
    </row>
    <row r="1851" spans="7:13" x14ac:dyDescent="0.2">
      <c r="G1851" s="87"/>
      <c r="M1851" s="87"/>
    </row>
    <row r="1852" spans="7:13" x14ac:dyDescent="0.2">
      <c r="G1852" s="87"/>
      <c r="M1852" s="87"/>
    </row>
    <row r="1853" spans="7:13" x14ac:dyDescent="0.2">
      <c r="G1853" s="87"/>
      <c r="M1853" s="87"/>
    </row>
    <row r="1854" spans="7:13" x14ac:dyDescent="0.2">
      <c r="G1854" s="87"/>
      <c r="M1854" s="87"/>
    </row>
    <row r="1855" spans="7:13" x14ac:dyDescent="0.2">
      <c r="G1855" s="87"/>
      <c r="M1855" s="87"/>
    </row>
    <row r="1856" spans="7:13" x14ac:dyDescent="0.2">
      <c r="G1856" s="87"/>
      <c r="M1856" s="87"/>
    </row>
    <row r="1857" spans="7:13" x14ac:dyDescent="0.2">
      <c r="G1857" s="87"/>
      <c r="M1857" s="87"/>
    </row>
    <row r="1858" spans="7:13" x14ac:dyDescent="0.2">
      <c r="G1858" s="87"/>
      <c r="M1858" s="87"/>
    </row>
    <row r="1859" spans="7:13" x14ac:dyDescent="0.2">
      <c r="G1859" s="87"/>
      <c r="M1859" s="87"/>
    </row>
    <row r="1860" spans="7:13" x14ac:dyDescent="0.2">
      <c r="G1860" s="87"/>
      <c r="M1860" s="87"/>
    </row>
    <row r="1861" spans="7:13" x14ac:dyDescent="0.2">
      <c r="G1861" s="87"/>
      <c r="M1861" s="87"/>
    </row>
    <row r="1862" spans="7:13" x14ac:dyDescent="0.2">
      <c r="G1862" s="87"/>
      <c r="M1862" s="87"/>
    </row>
    <row r="1863" spans="7:13" x14ac:dyDescent="0.2">
      <c r="G1863" s="87"/>
      <c r="M1863" s="87"/>
    </row>
    <row r="1864" spans="7:13" x14ac:dyDescent="0.2">
      <c r="G1864" s="87"/>
      <c r="M1864" s="87"/>
    </row>
    <row r="1865" spans="7:13" x14ac:dyDescent="0.2">
      <c r="G1865" s="87"/>
      <c r="M1865" s="87"/>
    </row>
    <row r="1866" spans="7:13" x14ac:dyDescent="0.2">
      <c r="G1866" s="87"/>
      <c r="M1866" s="87"/>
    </row>
    <row r="1867" spans="7:13" x14ac:dyDescent="0.2">
      <c r="G1867" s="87"/>
      <c r="M1867" s="87"/>
    </row>
    <row r="1868" spans="7:13" x14ac:dyDescent="0.2">
      <c r="G1868" s="87"/>
      <c r="M1868" s="87"/>
    </row>
    <row r="1869" spans="7:13" x14ac:dyDescent="0.2">
      <c r="G1869" s="87"/>
      <c r="M1869" s="87"/>
    </row>
    <row r="1870" spans="7:13" x14ac:dyDescent="0.2">
      <c r="G1870" s="87"/>
      <c r="M1870" s="87"/>
    </row>
    <row r="1871" spans="7:13" x14ac:dyDescent="0.2">
      <c r="G1871" s="87"/>
      <c r="M1871" s="87"/>
    </row>
    <row r="1872" spans="7:13" x14ac:dyDescent="0.2">
      <c r="G1872" s="87"/>
      <c r="M1872" s="87"/>
    </row>
    <row r="1873" spans="7:13" x14ac:dyDescent="0.2">
      <c r="G1873" s="87"/>
      <c r="M1873" s="87"/>
    </row>
    <row r="1874" spans="7:13" x14ac:dyDescent="0.2">
      <c r="G1874" s="87"/>
      <c r="M1874" s="87"/>
    </row>
    <row r="1875" spans="7:13" x14ac:dyDescent="0.2">
      <c r="G1875" s="87"/>
      <c r="M1875" s="87"/>
    </row>
    <row r="1876" spans="7:13" x14ac:dyDescent="0.2">
      <c r="G1876" s="87"/>
      <c r="M1876" s="87"/>
    </row>
    <row r="1877" spans="7:13" x14ac:dyDescent="0.2">
      <c r="G1877" s="87"/>
      <c r="M1877" s="87"/>
    </row>
    <row r="1878" spans="7:13" x14ac:dyDescent="0.2">
      <c r="G1878" s="87"/>
      <c r="M1878" s="87"/>
    </row>
    <row r="1879" spans="7:13" x14ac:dyDescent="0.2">
      <c r="G1879" s="87"/>
      <c r="M1879" s="87"/>
    </row>
    <row r="1880" spans="7:13" x14ac:dyDescent="0.2">
      <c r="G1880" s="87"/>
      <c r="M1880" s="87"/>
    </row>
    <row r="1881" spans="7:13" x14ac:dyDescent="0.2">
      <c r="G1881" s="87"/>
      <c r="M1881" s="87"/>
    </row>
    <row r="1882" spans="7:13" x14ac:dyDescent="0.2">
      <c r="G1882" s="87"/>
      <c r="M1882" s="87"/>
    </row>
    <row r="1883" spans="7:13" x14ac:dyDescent="0.2">
      <c r="G1883" s="87"/>
      <c r="M1883" s="87"/>
    </row>
    <row r="1884" spans="7:13" x14ac:dyDescent="0.2">
      <c r="G1884" s="87"/>
      <c r="M1884" s="87"/>
    </row>
    <row r="1885" spans="7:13" x14ac:dyDescent="0.2">
      <c r="G1885" s="87"/>
      <c r="M1885" s="87"/>
    </row>
    <row r="1886" spans="7:13" x14ac:dyDescent="0.2">
      <c r="G1886" s="87"/>
      <c r="M1886" s="87"/>
    </row>
    <row r="1887" spans="7:13" x14ac:dyDescent="0.2">
      <c r="G1887" s="87"/>
      <c r="M1887" s="87"/>
    </row>
    <row r="1888" spans="7:13" x14ac:dyDescent="0.2">
      <c r="G1888" s="87"/>
      <c r="M1888" s="87"/>
    </row>
    <row r="1889" spans="7:13" x14ac:dyDescent="0.2">
      <c r="G1889" s="87"/>
      <c r="M1889" s="87"/>
    </row>
    <row r="1890" spans="7:13" x14ac:dyDescent="0.2">
      <c r="G1890" s="87"/>
      <c r="M1890" s="87"/>
    </row>
    <row r="1891" spans="7:13" x14ac:dyDescent="0.2">
      <c r="G1891" s="87"/>
      <c r="M1891" s="87"/>
    </row>
    <row r="1892" spans="7:13" x14ac:dyDescent="0.2">
      <c r="G1892" s="87"/>
      <c r="M1892" s="87"/>
    </row>
    <row r="1893" spans="7:13" x14ac:dyDescent="0.2">
      <c r="G1893" s="87"/>
      <c r="M1893" s="87"/>
    </row>
    <row r="1894" spans="7:13" x14ac:dyDescent="0.2">
      <c r="G1894" s="87"/>
      <c r="M1894" s="87"/>
    </row>
    <row r="1895" spans="7:13" x14ac:dyDescent="0.2">
      <c r="G1895" s="87"/>
      <c r="M1895" s="87"/>
    </row>
    <row r="1896" spans="7:13" x14ac:dyDescent="0.2">
      <c r="G1896" s="87"/>
      <c r="M1896" s="87"/>
    </row>
    <row r="1897" spans="7:13" x14ac:dyDescent="0.2">
      <c r="G1897" s="87"/>
      <c r="M1897" s="87"/>
    </row>
    <row r="1898" spans="7:13" x14ac:dyDescent="0.2">
      <c r="G1898" s="87"/>
      <c r="M1898" s="87"/>
    </row>
    <row r="1899" spans="7:13" x14ac:dyDescent="0.2">
      <c r="G1899" s="87"/>
      <c r="M1899" s="87"/>
    </row>
    <row r="1900" spans="7:13" x14ac:dyDescent="0.2">
      <c r="G1900" s="87"/>
      <c r="M1900" s="87"/>
    </row>
    <row r="1901" spans="7:13" x14ac:dyDescent="0.2">
      <c r="G1901" s="87"/>
      <c r="M1901" s="87"/>
    </row>
    <row r="1902" spans="7:13" x14ac:dyDescent="0.2">
      <c r="G1902" s="87"/>
      <c r="M1902" s="87"/>
    </row>
    <row r="1903" spans="7:13" x14ac:dyDescent="0.2">
      <c r="G1903" s="87"/>
      <c r="M1903" s="87"/>
    </row>
    <row r="1904" spans="7:13" x14ac:dyDescent="0.2">
      <c r="G1904" s="87"/>
      <c r="M1904" s="87"/>
    </row>
    <row r="1905" spans="7:13" x14ac:dyDescent="0.2">
      <c r="G1905" s="87"/>
      <c r="M1905" s="87"/>
    </row>
    <row r="1906" spans="7:13" x14ac:dyDescent="0.2">
      <c r="G1906" s="87"/>
      <c r="M1906" s="87"/>
    </row>
    <row r="1907" spans="7:13" x14ac:dyDescent="0.2">
      <c r="G1907" s="87"/>
      <c r="M1907" s="87"/>
    </row>
    <row r="1908" spans="7:13" x14ac:dyDescent="0.2">
      <c r="G1908" s="87"/>
      <c r="M1908" s="87"/>
    </row>
    <row r="1909" spans="7:13" x14ac:dyDescent="0.2">
      <c r="G1909" s="87"/>
      <c r="M1909" s="87"/>
    </row>
    <row r="1910" spans="7:13" x14ac:dyDescent="0.2">
      <c r="G1910" s="87"/>
      <c r="M1910" s="87"/>
    </row>
    <row r="1911" spans="7:13" x14ac:dyDescent="0.2">
      <c r="G1911" s="87"/>
      <c r="M1911" s="87"/>
    </row>
    <row r="1912" spans="7:13" x14ac:dyDescent="0.2">
      <c r="G1912" s="87"/>
      <c r="M1912" s="87"/>
    </row>
    <row r="1913" spans="7:13" x14ac:dyDescent="0.2">
      <c r="G1913" s="87"/>
      <c r="M1913" s="87"/>
    </row>
    <row r="1914" spans="7:13" x14ac:dyDescent="0.2">
      <c r="G1914" s="87"/>
      <c r="M1914" s="87"/>
    </row>
    <row r="1915" spans="7:13" x14ac:dyDescent="0.2">
      <c r="G1915" s="87"/>
      <c r="M1915" s="87"/>
    </row>
    <row r="1916" spans="7:13" x14ac:dyDescent="0.2">
      <c r="G1916" s="87"/>
      <c r="M1916" s="87"/>
    </row>
    <row r="1917" spans="7:13" x14ac:dyDescent="0.2">
      <c r="G1917" s="87"/>
      <c r="M1917" s="87"/>
    </row>
    <row r="1918" spans="7:13" x14ac:dyDescent="0.2">
      <c r="G1918" s="87"/>
      <c r="M1918" s="87"/>
    </row>
    <row r="1919" spans="7:13" x14ac:dyDescent="0.2">
      <c r="G1919" s="87"/>
      <c r="M1919" s="87"/>
    </row>
    <row r="1920" spans="7:13" x14ac:dyDescent="0.2">
      <c r="G1920" s="87"/>
      <c r="M1920" s="87"/>
    </row>
    <row r="1921" spans="7:13" x14ac:dyDescent="0.2">
      <c r="G1921" s="87"/>
      <c r="M1921" s="87"/>
    </row>
    <row r="1922" spans="7:13" x14ac:dyDescent="0.2">
      <c r="G1922" s="87"/>
      <c r="M1922" s="87"/>
    </row>
    <row r="1923" spans="7:13" x14ac:dyDescent="0.2">
      <c r="G1923" s="87"/>
      <c r="M1923" s="87"/>
    </row>
    <row r="1924" spans="7:13" x14ac:dyDescent="0.2">
      <c r="G1924" s="87"/>
      <c r="M1924" s="87"/>
    </row>
    <row r="1925" spans="7:13" x14ac:dyDescent="0.2">
      <c r="G1925" s="87"/>
      <c r="M1925" s="87"/>
    </row>
    <row r="1926" spans="7:13" x14ac:dyDescent="0.2">
      <c r="G1926" s="87"/>
      <c r="M1926" s="87"/>
    </row>
    <row r="1927" spans="7:13" x14ac:dyDescent="0.2">
      <c r="G1927" s="87"/>
      <c r="M1927" s="87"/>
    </row>
    <row r="1928" spans="7:13" x14ac:dyDescent="0.2">
      <c r="G1928" s="87"/>
      <c r="M1928" s="87"/>
    </row>
    <row r="1929" spans="7:13" x14ac:dyDescent="0.2">
      <c r="G1929" s="87"/>
      <c r="M1929" s="87"/>
    </row>
    <row r="1930" spans="7:13" x14ac:dyDescent="0.2">
      <c r="G1930" s="87"/>
      <c r="M1930" s="87"/>
    </row>
    <row r="1931" spans="7:13" x14ac:dyDescent="0.2">
      <c r="G1931" s="87"/>
      <c r="M1931" s="87"/>
    </row>
    <row r="1932" spans="7:13" x14ac:dyDescent="0.2">
      <c r="G1932" s="87"/>
      <c r="M1932" s="87"/>
    </row>
    <row r="1933" spans="7:13" x14ac:dyDescent="0.2">
      <c r="G1933" s="87"/>
      <c r="M1933" s="87"/>
    </row>
    <row r="1934" spans="7:13" x14ac:dyDescent="0.2">
      <c r="G1934" s="87"/>
      <c r="M1934" s="87"/>
    </row>
    <row r="1935" spans="7:13" x14ac:dyDescent="0.2">
      <c r="G1935" s="87"/>
      <c r="M1935" s="87"/>
    </row>
    <row r="1936" spans="7:13" x14ac:dyDescent="0.2">
      <c r="G1936" s="87"/>
      <c r="M1936" s="87"/>
    </row>
    <row r="1937" spans="7:13" x14ac:dyDescent="0.2">
      <c r="G1937" s="87"/>
      <c r="M1937" s="87"/>
    </row>
    <row r="1938" spans="7:13" x14ac:dyDescent="0.2">
      <c r="G1938" s="87"/>
      <c r="M1938" s="87"/>
    </row>
    <row r="1939" spans="7:13" x14ac:dyDescent="0.2">
      <c r="G1939" s="87"/>
      <c r="M1939" s="87"/>
    </row>
    <row r="1940" spans="7:13" x14ac:dyDescent="0.2">
      <c r="G1940" s="87"/>
      <c r="M1940" s="87"/>
    </row>
    <row r="1941" spans="7:13" x14ac:dyDescent="0.2">
      <c r="G1941" s="87"/>
      <c r="M1941" s="87"/>
    </row>
    <row r="1942" spans="7:13" x14ac:dyDescent="0.2">
      <c r="G1942" s="87"/>
      <c r="M1942" s="87"/>
    </row>
    <row r="1943" spans="7:13" x14ac:dyDescent="0.2">
      <c r="G1943" s="87"/>
      <c r="M1943" s="87"/>
    </row>
    <row r="1944" spans="7:13" x14ac:dyDescent="0.2">
      <c r="G1944" s="87"/>
      <c r="M1944" s="87"/>
    </row>
    <row r="1945" spans="7:13" x14ac:dyDescent="0.2">
      <c r="G1945" s="87"/>
      <c r="M1945" s="87"/>
    </row>
    <row r="1946" spans="7:13" x14ac:dyDescent="0.2">
      <c r="G1946" s="87"/>
      <c r="M1946" s="87"/>
    </row>
    <row r="1947" spans="7:13" x14ac:dyDescent="0.2">
      <c r="G1947" s="87"/>
      <c r="M1947" s="87"/>
    </row>
    <row r="1948" spans="7:13" x14ac:dyDescent="0.2">
      <c r="G1948" s="87"/>
      <c r="M1948" s="87"/>
    </row>
    <row r="1949" spans="7:13" x14ac:dyDescent="0.2">
      <c r="G1949" s="87"/>
      <c r="M1949" s="87"/>
    </row>
    <row r="1950" spans="7:13" x14ac:dyDescent="0.2">
      <c r="G1950" s="87"/>
      <c r="M1950" s="87"/>
    </row>
    <row r="1951" spans="7:13" x14ac:dyDescent="0.2">
      <c r="G1951" s="87"/>
      <c r="M1951" s="87"/>
    </row>
    <row r="1952" spans="7:13" x14ac:dyDescent="0.2">
      <c r="G1952" s="87"/>
      <c r="M1952" s="87"/>
    </row>
    <row r="1953" spans="7:13" x14ac:dyDescent="0.2">
      <c r="G1953" s="87"/>
      <c r="M1953" s="87"/>
    </row>
    <row r="1954" spans="7:13" x14ac:dyDescent="0.2">
      <c r="G1954" s="87"/>
      <c r="M1954" s="87"/>
    </row>
    <row r="1955" spans="7:13" x14ac:dyDescent="0.2">
      <c r="G1955" s="87"/>
      <c r="M1955" s="87"/>
    </row>
    <row r="1956" spans="7:13" x14ac:dyDescent="0.2">
      <c r="G1956" s="87"/>
      <c r="M1956" s="87"/>
    </row>
    <row r="1957" spans="7:13" x14ac:dyDescent="0.2">
      <c r="G1957" s="87"/>
      <c r="M1957" s="87"/>
    </row>
    <row r="1958" spans="7:13" x14ac:dyDescent="0.2">
      <c r="G1958" s="87"/>
      <c r="M1958" s="87"/>
    </row>
    <row r="1959" spans="7:13" x14ac:dyDescent="0.2">
      <c r="G1959" s="87"/>
      <c r="M1959" s="87"/>
    </row>
    <row r="1960" spans="7:13" x14ac:dyDescent="0.2">
      <c r="G1960" s="87"/>
      <c r="M1960" s="87"/>
    </row>
    <row r="1961" spans="7:13" x14ac:dyDescent="0.2">
      <c r="G1961" s="87"/>
      <c r="M1961" s="87"/>
    </row>
    <row r="1962" spans="7:13" x14ac:dyDescent="0.2">
      <c r="G1962" s="87"/>
      <c r="M1962" s="87"/>
    </row>
    <row r="1963" spans="7:13" x14ac:dyDescent="0.2">
      <c r="G1963" s="87"/>
      <c r="M1963" s="87"/>
    </row>
    <row r="1964" spans="7:13" x14ac:dyDescent="0.2">
      <c r="G1964" s="87"/>
      <c r="M1964" s="87"/>
    </row>
    <row r="1965" spans="7:13" x14ac:dyDescent="0.2">
      <c r="G1965" s="87"/>
      <c r="M1965" s="87"/>
    </row>
    <row r="1966" spans="7:13" x14ac:dyDescent="0.2">
      <c r="G1966" s="87"/>
      <c r="M1966" s="87"/>
    </row>
    <row r="1967" spans="7:13" x14ac:dyDescent="0.2">
      <c r="G1967" s="87"/>
      <c r="M1967" s="87"/>
    </row>
    <row r="1968" spans="7:13" x14ac:dyDescent="0.2">
      <c r="G1968" s="87"/>
      <c r="M1968" s="87"/>
    </row>
    <row r="1969" spans="7:13" x14ac:dyDescent="0.2">
      <c r="G1969" s="87"/>
      <c r="M1969" s="87"/>
    </row>
    <row r="1970" spans="7:13" x14ac:dyDescent="0.2">
      <c r="G1970" s="87"/>
      <c r="M1970" s="87"/>
    </row>
    <row r="1971" spans="7:13" x14ac:dyDescent="0.2">
      <c r="G1971" s="87"/>
      <c r="M1971" s="87"/>
    </row>
    <row r="1972" spans="7:13" x14ac:dyDescent="0.2">
      <c r="G1972" s="87"/>
      <c r="M1972" s="87"/>
    </row>
    <row r="1973" spans="7:13" x14ac:dyDescent="0.2">
      <c r="G1973" s="87"/>
      <c r="M1973" s="87"/>
    </row>
    <row r="1974" spans="7:13" x14ac:dyDescent="0.2">
      <c r="G1974" s="87"/>
      <c r="M1974" s="87"/>
    </row>
    <row r="1975" spans="7:13" x14ac:dyDescent="0.2">
      <c r="G1975" s="87"/>
      <c r="M1975" s="87"/>
    </row>
    <row r="1976" spans="7:13" x14ac:dyDescent="0.2">
      <c r="G1976" s="87"/>
      <c r="M1976" s="87"/>
    </row>
    <row r="1977" spans="7:13" x14ac:dyDescent="0.2">
      <c r="G1977" s="87"/>
      <c r="M1977" s="87"/>
    </row>
    <row r="1978" spans="7:13" x14ac:dyDescent="0.2">
      <c r="G1978" s="87"/>
      <c r="M1978" s="87"/>
    </row>
    <row r="1979" spans="7:13" x14ac:dyDescent="0.2">
      <c r="G1979" s="87"/>
      <c r="M1979" s="87"/>
    </row>
    <row r="1980" spans="7:13" x14ac:dyDescent="0.2">
      <c r="G1980" s="87"/>
      <c r="M1980" s="87"/>
    </row>
    <row r="1981" spans="7:13" x14ac:dyDescent="0.2">
      <c r="G1981" s="87"/>
      <c r="M1981" s="87"/>
    </row>
    <row r="1982" spans="7:13" x14ac:dyDescent="0.2">
      <c r="G1982" s="87"/>
      <c r="M1982" s="87"/>
    </row>
    <row r="1983" spans="7:13" x14ac:dyDescent="0.2">
      <c r="G1983" s="87"/>
      <c r="M1983" s="87"/>
    </row>
    <row r="1984" spans="7:13" x14ac:dyDescent="0.2">
      <c r="G1984" s="87"/>
      <c r="M1984" s="87"/>
    </row>
    <row r="1985" spans="7:13" x14ac:dyDescent="0.2">
      <c r="G1985" s="87"/>
      <c r="M1985" s="87"/>
    </row>
    <row r="1986" spans="7:13" x14ac:dyDescent="0.2">
      <c r="G1986" s="87"/>
      <c r="M1986" s="87"/>
    </row>
    <row r="1987" spans="7:13" x14ac:dyDescent="0.2">
      <c r="G1987" s="87"/>
      <c r="M1987" s="87"/>
    </row>
    <row r="1988" spans="7:13" x14ac:dyDescent="0.2">
      <c r="G1988" s="87"/>
      <c r="M1988" s="87"/>
    </row>
    <row r="1989" spans="7:13" x14ac:dyDescent="0.2">
      <c r="G1989" s="87"/>
      <c r="M1989" s="87"/>
    </row>
    <row r="1990" spans="7:13" x14ac:dyDescent="0.2">
      <c r="G1990" s="87"/>
      <c r="M1990" s="87"/>
    </row>
    <row r="1991" spans="7:13" x14ac:dyDescent="0.2">
      <c r="G1991" s="87"/>
      <c r="M1991" s="87"/>
    </row>
    <row r="1992" spans="7:13" x14ac:dyDescent="0.2">
      <c r="G1992" s="87"/>
      <c r="M1992" s="87"/>
    </row>
    <row r="1993" spans="7:13" x14ac:dyDescent="0.2">
      <c r="G1993" s="87"/>
      <c r="M1993" s="87"/>
    </row>
    <row r="1994" spans="7:13" x14ac:dyDescent="0.2">
      <c r="G1994" s="87"/>
      <c r="M1994" s="87"/>
    </row>
    <row r="1995" spans="7:13" x14ac:dyDescent="0.2">
      <c r="G1995" s="87"/>
      <c r="M1995" s="87"/>
    </row>
    <row r="1996" spans="7:13" x14ac:dyDescent="0.2">
      <c r="G1996" s="87"/>
      <c r="M1996" s="87"/>
    </row>
    <row r="1997" spans="7:13" x14ac:dyDescent="0.2">
      <c r="G1997" s="87"/>
      <c r="M1997" s="87"/>
    </row>
    <row r="1998" spans="7:13" x14ac:dyDescent="0.2">
      <c r="G1998" s="87"/>
      <c r="M1998" s="87"/>
    </row>
    <row r="1999" spans="7:13" x14ac:dyDescent="0.2">
      <c r="G1999" s="87"/>
      <c r="M1999" s="87"/>
    </row>
    <row r="2000" spans="7:13" x14ac:dyDescent="0.2">
      <c r="G2000" s="87"/>
      <c r="M2000" s="87"/>
    </row>
    <row r="2001" spans="7:13" x14ac:dyDescent="0.2">
      <c r="G2001" s="87"/>
      <c r="M2001" s="87"/>
    </row>
    <row r="2002" spans="7:13" x14ac:dyDescent="0.2">
      <c r="G2002" s="87"/>
      <c r="M2002" s="87"/>
    </row>
    <row r="2003" spans="7:13" x14ac:dyDescent="0.2">
      <c r="G2003" s="87"/>
      <c r="M2003" s="87"/>
    </row>
    <row r="2004" spans="7:13" x14ac:dyDescent="0.2">
      <c r="G2004" s="87"/>
      <c r="M2004" s="87"/>
    </row>
    <row r="2005" spans="7:13" x14ac:dyDescent="0.2">
      <c r="G2005" s="87"/>
      <c r="M2005" s="87"/>
    </row>
    <row r="2006" spans="7:13" x14ac:dyDescent="0.2">
      <c r="G2006" s="87"/>
      <c r="M2006" s="87"/>
    </row>
    <row r="2007" spans="7:13" x14ac:dyDescent="0.2">
      <c r="G2007" s="87"/>
      <c r="M2007" s="87"/>
    </row>
    <row r="2008" spans="7:13" x14ac:dyDescent="0.2">
      <c r="G2008" s="87"/>
      <c r="M2008" s="87"/>
    </row>
    <row r="2009" spans="7:13" x14ac:dyDescent="0.2">
      <c r="G2009" s="87"/>
      <c r="M2009" s="87"/>
    </row>
    <row r="2010" spans="7:13" x14ac:dyDescent="0.2">
      <c r="G2010" s="87"/>
      <c r="M2010" s="87"/>
    </row>
    <row r="2011" spans="7:13" x14ac:dyDescent="0.2">
      <c r="G2011" s="87"/>
      <c r="M2011" s="87"/>
    </row>
    <row r="2012" spans="7:13" x14ac:dyDescent="0.2">
      <c r="G2012" s="87"/>
      <c r="M2012" s="87"/>
    </row>
    <row r="2013" spans="7:13" x14ac:dyDescent="0.2">
      <c r="G2013" s="87"/>
      <c r="M2013" s="87"/>
    </row>
    <row r="2014" spans="7:13" x14ac:dyDescent="0.2">
      <c r="G2014" s="87"/>
      <c r="M2014" s="87"/>
    </row>
    <row r="2015" spans="7:13" x14ac:dyDescent="0.2">
      <c r="G2015" s="87"/>
      <c r="M2015" s="87"/>
    </row>
    <row r="2016" spans="7:13" x14ac:dyDescent="0.2">
      <c r="G2016" s="87"/>
      <c r="M2016" s="87"/>
    </row>
    <row r="2017" spans="7:13" x14ac:dyDescent="0.2">
      <c r="G2017" s="87"/>
      <c r="M2017" s="87"/>
    </row>
    <row r="2018" spans="7:13" x14ac:dyDescent="0.2">
      <c r="G2018" s="87"/>
      <c r="M2018" s="87"/>
    </row>
    <row r="2019" spans="7:13" x14ac:dyDescent="0.2">
      <c r="G2019" s="87"/>
      <c r="M2019" s="87"/>
    </row>
    <row r="2020" spans="7:13" x14ac:dyDescent="0.2">
      <c r="G2020" s="87"/>
      <c r="M2020" s="87"/>
    </row>
    <row r="2021" spans="7:13" x14ac:dyDescent="0.2">
      <c r="G2021" s="87"/>
      <c r="M2021" s="87"/>
    </row>
    <row r="2022" spans="7:13" x14ac:dyDescent="0.2">
      <c r="G2022" s="87"/>
      <c r="M2022" s="87"/>
    </row>
    <row r="2023" spans="7:13" x14ac:dyDescent="0.2">
      <c r="G2023" s="87"/>
      <c r="M2023" s="87"/>
    </row>
    <row r="2024" spans="7:13" x14ac:dyDescent="0.2">
      <c r="G2024" s="87"/>
      <c r="M2024" s="87"/>
    </row>
    <row r="2025" spans="7:13" x14ac:dyDescent="0.2">
      <c r="G2025" s="87"/>
      <c r="M2025" s="87"/>
    </row>
    <row r="2026" spans="7:13" x14ac:dyDescent="0.2">
      <c r="G2026" s="87"/>
      <c r="M2026" s="87"/>
    </row>
    <row r="2027" spans="7:13" x14ac:dyDescent="0.2">
      <c r="G2027" s="87"/>
      <c r="M2027" s="87"/>
    </row>
    <row r="2028" spans="7:13" x14ac:dyDescent="0.2">
      <c r="G2028" s="87"/>
      <c r="M2028" s="87"/>
    </row>
    <row r="2029" spans="7:13" x14ac:dyDescent="0.2">
      <c r="G2029" s="87"/>
      <c r="M2029" s="87"/>
    </row>
    <row r="2030" spans="7:13" x14ac:dyDescent="0.2">
      <c r="G2030" s="87"/>
      <c r="M2030" s="87"/>
    </row>
    <row r="2031" spans="7:13" x14ac:dyDescent="0.2">
      <c r="G2031" s="87"/>
      <c r="M2031" s="87"/>
    </row>
    <row r="2032" spans="7:13" x14ac:dyDescent="0.2">
      <c r="G2032" s="87"/>
      <c r="M2032" s="87"/>
    </row>
    <row r="2033" spans="7:13" x14ac:dyDescent="0.2">
      <c r="G2033" s="87"/>
      <c r="M2033" s="87"/>
    </row>
    <row r="2034" spans="7:13" x14ac:dyDescent="0.2">
      <c r="G2034" s="87"/>
      <c r="M2034" s="87"/>
    </row>
    <row r="2035" spans="7:13" x14ac:dyDescent="0.2">
      <c r="G2035" s="87"/>
      <c r="M2035" s="87"/>
    </row>
    <row r="2036" spans="7:13" x14ac:dyDescent="0.2">
      <c r="G2036" s="87"/>
      <c r="M2036" s="87"/>
    </row>
    <row r="2037" spans="7:13" x14ac:dyDescent="0.2">
      <c r="G2037" s="87"/>
      <c r="M2037" s="87"/>
    </row>
    <row r="2038" spans="7:13" x14ac:dyDescent="0.2">
      <c r="G2038" s="87"/>
      <c r="M2038" s="87"/>
    </row>
    <row r="2039" spans="7:13" x14ac:dyDescent="0.2">
      <c r="G2039" s="87"/>
      <c r="M2039" s="87"/>
    </row>
    <row r="2040" spans="7:13" x14ac:dyDescent="0.2">
      <c r="G2040" s="87"/>
      <c r="M2040" s="87"/>
    </row>
    <row r="2041" spans="7:13" x14ac:dyDescent="0.2">
      <c r="G2041" s="87"/>
      <c r="M2041" s="87"/>
    </row>
    <row r="2042" spans="7:13" x14ac:dyDescent="0.2">
      <c r="G2042" s="87"/>
      <c r="M2042" s="87"/>
    </row>
    <row r="2043" spans="7:13" x14ac:dyDescent="0.2">
      <c r="G2043" s="87"/>
      <c r="M2043" s="87"/>
    </row>
    <row r="2044" spans="7:13" x14ac:dyDescent="0.2">
      <c r="G2044" s="87"/>
      <c r="M2044" s="87"/>
    </row>
    <row r="2045" spans="7:13" x14ac:dyDescent="0.2">
      <c r="G2045" s="87"/>
      <c r="M2045" s="87"/>
    </row>
    <row r="2046" spans="7:13" x14ac:dyDescent="0.2">
      <c r="G2046" s="87"/>
      <c r="M2046" s="87"/>
    </row>
    <row r="2047" spans="7:13" x14ac:dyDescent="0.2">
      <c r="G2047" s="87"/>
      <c r="M2047" s="87"/>
    </row>
    <row r="2048" spans="7:13" x14ac:dyDescent="0.2">
      <c r="G2048" s="87"/>
      <c r="M2048" s="87"/>
    </row>
    <row r="2049" spans="7:13" x14ac:dyDescent="0.2">
      <c r="G2049" s="87"/>
      <c r="M2049" s="87"/>
    </row>
    <row r="2050" spans="7:13" x14ac:dyDescent="0.2">
      <c r="G2050" s="87"/>
      <c r="M2050" s="87"/>
    </row>
    <row r="2051" spans="7:13" x14ac:dyDescent="0.2">
      <c r="G2051" s="87"/>
      <c r="M2051" s="87"/>
    </row>
    <row r="2052" spans="7:13" x14ac:dyDescent="0.2">
      <c r="G2052" s="87"/>
      <c r="M2052" s="87"/>
    </row>
    <row r="2053" spans="7:13" x14ac:dyDescent="0.2">
      <c r="G2053" s="87"/>
      <c r="M2053" s="87"/>
    </row>
    <row r="2054" spans="7:13" x14ac:dyDescent="0.2">
      <c r="G2054" s="87"/>
      <c r="M2054" s="87"/>
    </row>
    <row r="2055" spans="7:13" x14ac:dyDescent="0.2">
      <c r="G2055" s="87"/>
      <c r="M2055" s="87"/>
    </row>
    <row r="2056" spans="7:13" x14ac:dyDescent="0.2">
      <c r="G2056" s="87"/>
      <c r="M2056" s="87"/>
    </row>
    <row r="2057" spans="7:13" x14ac:dyDescent="0.2">
      <c r="G2057" s="87"/>
      <c r="M2057" s="87"/>
    </row>
    <row r="2058" spans="7:13" x14ac:dyDescent="0.2">
      <c r="G2058" s="87"/>
      <c r="M2058" s="87"/>
    </row>
    <row r="2059" spans="7:13" x14ac:dyDescent="0.2">
      <c r="G2059" s="87"/>
      <c r="M2059" s="87"/>
    </row>
    <row r="2060" spans="7:13" x14ac:dyDescent="0.2">
      <c r="G2060" s="87"/>
      <c r="M2060" s="87"/>
    </row>
    <row r="2061" spans="7:13" x14ac:dyDescent="0.2">
      <c r="G2061" s="87"/>
      <c r="M2061" s="87"/>
    </row>
    <row r="2062" spans="7:13" x14ac:dyDescent="0.2">
      <c r="G2062" s="87"/>
      <c r="M2062" s="87"/>
    </row>
    <row r="2063" spans="7:13" x14ac:dyDescent="0.2">
      <c r="G2063" s="87"/>
      <c r="M2063" s="87"/>
    </row>
    <row r="2064" spans="7:13" x14ac:dyDescent="0.2">
      <c r="G2064" s="87"/>
      <c r="M2064" s="87"/>
    </row>
    <row r="2065" spans="7:13" x14ac:dyDescent="0.2">
      <c r="G2065" s="87"/>
      <c r="M2065" s="87"/>
    </row>
    <row r="2066" spans="7:13" x14ac:dyDescent="0.2">
      <c r="G2066" s="87"/>
      <c r="M2066" s="87"/>
    </row>
    <row r="2067" spans="7:13" x14ac:dyDescent="0.2">
      <c r="G2067" s="87"/>
      <c r="M2067" s="87"/>
    </row>
    <row r="2068" spans="7:13" x14ac:dyDescent="0.2">
      <c r="G2068" s="87"/>
      <c r="M2068" s="87"/>
    </row>
    <row r="2069" spans="7:13" x14ac:dyDescent="0.2">
      <c r="G2069" s="87"/>
      <c r="M2069" s="87"/>
    </row>
    <row r="2070" spans="7:13" x14ac:dyDescent="0.2">
      <c r="G2070" s="87"/>
      <c r="M2070" s="87"/>
    </row>
    <row r="2071" spans="7:13" x14ac:dyDescent="0.2">
      <c r="G2071" s="87"/>
      <c r="M2071" s="87"/>
    </row>
    <row r="2072" spans="7:13" x14ac:dyDescent="0.2">
      <c r="G2072" s="87"/>
      <c r="M2072" s="87"/>
    </row>
    <row r="2073" spans="7:13" x14ac:dyDescent="0.2">
      <c r="G2073" s="87"/>
      <c r="M2073" s="87"/>
    </row>
    <row r="2074" spans="7:13" x14ac:dyDescent="0.2">
      <c r="G2074" s="87"/>
      <c r="M2074" s="87"/>
    </row>
    <row r="2075" spans="7:13" x14ac:dyDescent="0.2">
      <c r="G2075" s="87"/>
      <c r="M2075" s="87"/>
    </row>
    <row r="2076" spans="7:13" x14ac:dyDescent="0.2">
      <c r="G2076" s="87"/>
      <c r="M2076" s="87"/>
    </row>
    <row r="2077" spans="7:13" x14ac:dyDescent="0.2">
      <c r="G2077" s="87"/>
      <c r="M2077" s="87"/>
    </row>
    <row r="2078" spans="7:13" x14ac:dyDescent="0.2">
      <c r="G2078" s="87"/>
      <c r="M2078" s="87"/>
    </row>
    <row r="2079" spans="7:13" x14ac:dyDescent="0.2">
      <c r="G2079" s="87"/>
      <c r="M2079" s="87"/>
    </row>
    <row r="2080" spans="7:13" x14ac:dyDescent="0.2">
      <c r="G2080" s="87"/>
      <c r="M2080" s="87"/>
    </row>
    <row r="2081" spans="7:13" x14ac:dyDescent="0.2">
      <c r="G2081" s="87"/>
      <c r="M2081" s="87"/>
    </row>
    <row r="2082" spans="7:13" x14ac:dyDescent="0.2">
      <c r="G2082" s="87"/>
      <c r="M2082" s="87"/>
    </row>
    <row r="2083" spans="7:13" x14ac:dyDescent="0.2">
      <c r="G2083" s="87"/>
      <c r="M2083" s="87"/>
    </row>
    <row r="2084" spans="7:13" x14ac:dyDescent="0.2">
      <c r="G2084" s="87"/>
      <c r="M2084" s="87"/>
    </row>
    <row r="2085" spans="7:13" x14ac:dyDescent="0.2">
      <c r="G2085" s="87"/>
      <c r="M2085" s="87"/>
    </row>
    <row r="2086" spans="7:13" x14ac:dyDescent="0.2">
      <c r="G2086" s="87"/>
      <c r="M2086" s="87"/>
    </row>
    <row r="2087" spans="7:13" x14ac:dyDescent="0.2">
      <c r="G2087" s="87"/>
      <c r="M2087" s="87"/>
    </row>
    <row r="2088" spans="7:13" x14ac:dyDescent="0.2">
      <c r="G2088" s="87"/>
      <c r="M2088" s="87"/>
    </row>
    <row r="2089" spans="7:13" x14ac:dyDescent="0.2">
      <c r="G2089" s="87"/>
      <c r="M2089" s="87"/>
    </row>
    <row r="2090" spans="7:13" x14ac:dyDescent="0.2">
      <c r="G2090" s="87"/>
      <c r="M2090" s="87"/>
    </row>
    <row r="2091" spans="7:13" x14ac:dyDescent="0.2">
      <c r="G2091" s="87"/>
      <c r="M2091" s="87"/>
    </row>
    <row r="2092" spans="7:13" x14ac:dyDescent="0.2">
      <c r="G2092" s="87"/>
      <c r="M2092" s="87"/>
    </row>
    <row r="2093" spans="7:13" x14ac:dyDescent="0.2">
      <c r="G2093" s="87"/>
      <c r="M2093" s="87"/>
    </row>
    <row r="2094" spans="7:13" x14ac:dyDescent="0.2">
      <c r="G2094" s="87"/>
      <c r="M2094" s="87"/>
    </row>
    <row r="2095" spans="7:13" x14ac:dyDescent="0.2">
      <c r="G2095" s="87"/>
      <c r="M2095" s="87"/>
    </row>
    <row r="2096" spans="7:13" x14ac:dyDescent="0.2">
      <c r="G2096" s="87"/>
      <c r="M2096" s="87"/>
    </row>
    <row r="2097" spans="7:13" x14ac:dyDescent="0.2">
      <c r="G2097" s="87"/>
      <c r="M2097" s="87"/>
    </row>
    <row r="2098" spans="7:13" x14ac:dyDescent="0.2">
      <c r="G2098" s="87"/>
      <c r="M2098" s="87"/>
    </row>
    <row r="2099" spans="7:13" x14ac:dyDescent="0.2">
      <c r="G2099" s="87"/>
      <c r="M2099" s="87"/>
    </row>
    <row r="2100" spans="7:13" x14ac:dyDescent="0.2">
      <c r="G2100" s="87"/>
      <c r="M2100" s="87"/>
    </row>
    <row r="2101" spans="7:13" x14ac:dyDescent="0.2">
      <c r="G2101" s="87"/>
      <c r="M2101" s="87"/>
    </row>
    <row r="2102" spans="7:13" x14ac:dyDescent="0.2">
      <c r="G2102" s="87"/>
      <c r="M2102" s="87"/>
    </row>
    <row r="2103" spans="7:13" x14ac:dyDescent="0.2">
      <c r="G2103" s="87"/>
      <c r="M2103" s="87"/>
    </row>
    <row r="2104" spans="7:13" x14ac:dyDescent="0.2">
      <c r="G2104" s="87"/>
      <c r="M2104" s="87"/>
    </row>
    <row r="2105" spans="7:13" x14ac:dyDescent="0.2">
      <c r="G2105" s="87"/>
      <c r="M2105" s="87"/>
    </row>
    <row r="2106" spans="7:13" x14ac:dyDescent="0.2">
      <c r="G2106" s="87"/>
      <c r="M2106" s="87"/>
    </row>
    <row r="2107" spans="7:13" x14ac:dyDescent="0.2">
      <c r="G2107" s="87"/>
      <c r="M2107" s="87"/>
    </row>
    <row r="2108" spans="7:13" x14ac:dyDescent="0.2">
      <c r="G2108" s="87"/>
      <c r="M2108" s="87"/>
    </row>
    <row r="2109" spans="7:13" x14ac:dyDescent="0.2">
      <c r="G2109" s="87"/>
      <c r="M2109" s="87"/>
    </row>
    <row r="2110" spans="7:13" x14ac:dyDescent="0.2">
      <c r="G2110" s="87"/>
      <c r="M2110" s="87"/>
    </row>
    <row r="2111" spans="7:13" x14ac:dyDescent="0.2">
      <c r="G2111" s="87"/>
      <c r="M2111" s="87"/>
    </row>
    <row r="2112" spans="7:13" x14ac:dyDescent="0.2">
      <c r="G2112" s="87"/>
      <c r="M2112" s="87"/>
    </row>
    <row r="2113" spans="7:13" x14ac:dyDescent="0.2">
      <c r="G2113" s="87"/>
      <c r="M2113" s="87"/>
    </row>
    <row r="2114" spans="7:13" x14ac:dyDescent="0.2">
      <c r="G2114" s="87"/>
      <c r="M2114" s="87"/>
    </row>
    <row r="2115" spans="7:13" x14ac:dyDescent="0.2">
      <c r="G2115" s="87"/>
      <c r="M2115" s="87"/>
    </row>
    <row r="2116" spans="7:13" x14ac:dyDescent="0.2">
      <c r="G2116" s="87"/>
      <c r="M2116" s="87"/>
    </row>
    <row r="2117" spans="7:13" x14ac:dyDescent="0.2">
      <c r="G2117" s="87"/>
      <c r="M2117" s="87"/>
    </row>
    <row r="2118" spans="7:13" x14ac:dyDescent="0.2">
      <c r="G2118" s="87"/>
      <c r="M2118" s="87"/>
    </row>
    <row r="2119" spans="7:13" x14ac:dyDescent="0.2">
      <c r="G2119" s="87"/>
      <c r="M2119" s="87"/>
    </row>
    <row r="2120" spans="7:13" x14ac:dyDescent="0.2">
      <c r="G2120" s="87"/>
      <c r="M2120" s="87"/>
    </row>
    <row r="2121" spans="7:13" x14ac:dyDescent="0.2">
      <c r="G2121" s="87"/>
      <c r="M2121" s="87"/>
    </row>
    <row r="2122" spans="7:13" x14ac:dyDescent="0.2">
      <c r="G2122" s="87"/>
      <c r="M2122" s="87"/>
    </row>
    <row r="2123" spans="7:13" x14ac:dyDescent="0.2">
      <c r="G2123" s="87"/>
      <c r="M2123" s="87"/>
    </row>
    <row r="2124" spans="7:13" x14ac:dyDescent="0.2">
      <c r="G2124" s="87"/>
      <c r="M2124" s="87"/>
    </row>
    <row r="2125" spans="7:13" x14ac:dyDescent="0.2">
      <c r="G2125" s="87"/>
      <c r="M2125" s="87"/>
    </row>
    <row r="2126" spans="7:13" x14ac:dyDescent="0.2">
      <c r="G2126" s="87"/>
      <c r="M2126" s="87"/>
    </row>
    <row r="2127" spans="7:13" x14ac:dyDescent="0.2">
      <c r="G2127" s="87"/>
      <c r="M2127" s="87"/>
    </row>
    <row r="2128" spans="7:13" x14ac:dyDescent="0.2">
      <c r="G2128" s="87"/>
      <c r="M2128" s="87"/>
    </row>
    <row r="2129" spans="7:13" x14ac:dyDescent="0.2">
      <c r="G2129" s="87"/>
      <c r="M2129" s="87"/>
    </row>
    <row r="2130" spans="7:13" x14ac:dyDescent="0.2">
      <c r="G2130" s="87"/>
      <c r="M2130" s="87"/>
    </row>
    <row r="2131" spans="7:13" x14ac:dyDescent="0.2">
      <c r="G2131" s="87"/>
      <c r="M2131" s="87"/>
    </row>
    <row r="2132" spans="7:13" x14ac:dyDescent="0.2">
      <c r="G2132" s="87"/>
      <c r="M2132" s="87"/>
    </row>
    <row r="2133" spans="7:13" x14ac:dyDescent="0.2">
      <c r="G2133" s="87"/>
      <c r="M2133" s="87"/>
    </row>
    <row r="2134" spans="7:13" x14ac:dyDescent="0.2">
      <c r="G2134" s="87"/>
      <c r="M2134" s="87"/>
    </row>
    <row r="2135" spans="7:13" x14ac:dyDescent="0.2">
      <c r="G2135" s="87"/>
      <c r="M2135" s="87"/>
    </row>
    <row r="2136" spans="7:13" x14ac:dyDescent="0.2">
      <c r="G2136" s="87"/>
      <c r="M2136" s="87"/>
    </row>
    <row r="2137" spans="7:13" x14ac:dyDescent="0.2">
      <c r="G2137" s="87"/>
      <c r="M2137" s="87"/>
    </row>
    <row r="2138" spans="7:13" x14ac:dyDescent="0.2">
      <c r="G2138" s="87"/>
      <c r="M2138" s="87"/>
    </row>
    <row r="2139" spans="7:13" x14ac:dyDescent="0.2">
      <c r="G2139" s="87"/>
      <c r="M2139" s="87"/>
    </row>
    <row r="2140" spans="7:13" x14ac:dyDescent="0.2">
      <c r="G2140" s="87"/>
      <c r="M2140" s="87"/>
    </row>
    <row r="2141" spans="7:13" x14ac:dyDescent="0.2">
      <c r="G2141" s="87"/>
      <c r="M2141" s="87"/>
    </row>
    <row r="2142" spans="7:13" x14ac:dyDescent="0.2">
      <c r="G2142" s="87"/>
      <c r="M2142" s="87"/>
    </row>
    <row r="2143" spans="7:13" x14ac:dyDescent="0.2">
      <c r="G2143" s="87"/>
      <c r="M2143" s="87"/>
    </row>
    <row r="2144" spans="7:13" x14ac:dyDescent="0.2">
      <c r="G2144" s="87"/>
      <c r="M2144" s="87"/>
    </row>
    <row r="2145" spans="7:13" x14ac:dyDescent="0.2">
      <c r="G2145" s="87"/>
      <c r="M2145" s="87"/>
    </row>
    <row r="2146" spans="7:13" x14ac:dyDescent="0.2">
      <c r="G2146" s="87"/>
      <c r="M2146" s="87"/>
    </row>
    <row r="2147" spans="7:13" x14ac:dyDescent="0.2">
      <c r="G2147" s="87"/>
      <c r="M2147" s="87"/>
    </row>
    <row r="2148" spans="7:13" x14ac:dyDescent="0.2">
      <c r="G2148" s="87"/>
      <c r="M2148" s="87"/>
    </row>
    <row r="2149" spans="7:13" x14ac:dyDescent="0.2">
      <c r="G2149" s="87"/>
      <c r="M2149" s="87"/>
    </row>
    <row r="2150" spans="7:13" x14ac:dyDescent="0.2">
      <c r="G2150" s="87"/>
      <c r="M2150" s="87"/>
    </row>
    <row r="2151" spans="7:13" x14ac:dyDescent="0.2">
      <c r="G2151" s="87"/>
      <c r="M2151" s="87"/>
    </row>
    <row r="2152" spans="7:13" x14ac:dyDescent="0.2">
      <c r="G2152" s="87"/>
      <c r="M2152" s="87"/>
    </row>
    <row r="2153" spans="7:13" x14ac:dyDescent="0.2">
      <c r="G2153" s="87"/>
      <c r="M2153" s="87"/>
    </row>
    <row r="2154" spans="7:13" x14ac:dyDescent="0.2">
      <c r="G2154" s="87"/>
      <c r="M2154" s="87"/>
    </row>
    <row r="2155" spans="7:13" x14ac:dyDescent="0.2">
      <c r="G2155" s="87"/>
      <c r="M2155" s="87"/>
    </row>
    <row r="2156" spans="7:13" x14ac:dyDescent="0.2">
      <c r="G2156" s="87"/>
      <c r="M2156" s="87"/>
    </row>
    <row r="2157" spans="7:13" x14ac:dyDescent="0.2">
      <c r="G2157" s="87"/>
      <c r="M2157" s="87"/>
    </row>
    <row r="2158" spans="7:13" x14ac:dyDescent="0.2">
      <c r="G2158" s="87"/>
      <c r="M2158" s="87"/>
    </row>
    <row r="2159" spans="7:13" x14ac:dyDescent="0.2">
      <c r="G2159" s="87"/>
      <c r="M2159" s="87"/>
    </row>
    <row r="2160" spans="7:13" x14ac:dyDescent="0.2">
      <c r="G2160" s="87"/>
      <c r="M2160" s="87"/>
    </row>
    <row r="2161" spans="7:13" x14ac:dyDescent="0.2">
      <c r="G2161" s="87"/>
      <c r="M2161" s="87"/>
    </row>
    <row r="2162" spans="7:13" x14ac:dyDescent="0.2">
      <c r="G2162" s="87"/>
      <c r="M2162" s="87"/>
    </row>
    <row r="2163" spans="7:13" x14ac:dyDescent="0.2">
      <c r="G2163" s="87"/>
      <c r="M2163" s="87"/>
    </row>
    <row r="2164" spans="7:13" x14ac:dyDescent="0.2">
      <c r="G2164" s="87"/>
      <c r="M2164" s="87"/>
    </row>
    <row r="2165" spans="7:13" x14ac:dyDescent="0.2">
      <c r="G2165" s="87"/>
      <c r="M2165" s="87"/>
    </row>
    <row r="2166" spans="7:13" x14ac:dyDescent="0.2">
      <c r="G2166" s="87"/>
      <c r="M2166" s="87"/>
    </row>
    <row r="2167" spans="7:13" x14ac:dyDescent="0.2">
      <c r="G2167" s="87"/>
      <c r="M2167" s="87"/>
    </row>
    <row r="2168" spans="7:13" x14ac:dyDescent="0.2">
      <c r="G2168" s="87"/>
      <c r="M2168" s="87"/>
    </row>
    <row r="2169" spans="7:13" x14ac:dyDescent="0.2">
      <c r="G2169" s="87"/>
      <c r="M2169" s="87"/>
    </row>
    <row r="2170" spans="7:13" x14ac:dyDescent="0.2">
      <c r="G2170" s="87"/>
      <c r="M2170" s="87"/>
    </row>
    <row r="2171" spans="7:13" x14ac:dyDescent="0.2">
      <c r="G2171" s="87"/>
      <c r="M2171" s="87"/>
    </row>
    <row r="2172" spans="7:13" x14ac:dyDescent="0.2">
      <c r="G2172" s="87"/>
      <c r="M2172" s="87"/>
    </row>
    <row r="2173" spans="7:13" x14ac:dyDescent="0.2">
      <c r="G2173" s="87"/>
      <c r="M2173" s="87"/>
    </row>
    <row r="2174" spans="7:13" x14ac:dyDescent="0.2">
      <c r="G2174" s="87"/>
      <c r="M2174" s="87"/>
    </row>
    <row r="2175" spans="7:13" x14ac:dyDescent="0.2">
      <c r="G2175" s="87"/>
      <c r="M2175" s="87"/>
    </row>
    <row r="2176" spans="7:13" x14ac:dyDescent="0.2">
      <c r="G2176" s="87"/>
      <c r="M2176" s="87"/>
    </row>
    <row r="2177" spans="7:13" x14ac:dyDescent="0.2">
      <c r="G2177" s="87"/>
      <c r="M2177" s="87"/>
    </row>
    <row r="2178" spans="7:13" x14ac:dyDescent="0.2">
      <c r="G2178" s="87"/>
      <c r="M2178" s="87"/>
    </row>
    <row r="2179" spans="7:13" x14ac:dyDescent="0.2">
      <c r="G2179" s="87"/>
      <c r="M2179" s="87"/>
    </row>
    <row r="2180" spans="7:13" x14ac:dyDescent="0.2">
      <c r="G2180" s="87"/>
      <c r="M2180" s="87"/>
    </row>
    <row r="2181" spans="7:13" x14ac:dyDescent="0.2">
      <c r="G2181" s="87"/>
      <c r="M2181" s="87"/>
    </row>
    <row r="2182" spans="7:13" x14ac:dyDescent="0.2">
      <c r="G2182" s="87"/>
      <c r="M2182" s="87"/>
    </row>
    <row r="2183" spans="7:13" x14ac:dyDescent="0.2">
      <c r="G2183" s="87"/>
      <c r="M2183" s="87"/>
    </row>
    <row r="2184" spans="7:13" x14ac:dyDescent="0.2">
      <c r="G2184" s="87"/>
      <c r="M2184" s="87"/>
    </row>
    <row r="2185" spans="7:13" x14ac:dyDescent="0.2">
      <c r="G2185" s="87"/>
      <c r="M2185" s="87"/>
    </row>
    <row r="2186" spans="7:13" x14ac:dyDescent="0.2">
      <c r="G2186" s="87"/>
      <c r="M2186" s="87"/>
    </row>
    <row r="2187" spans="7:13" x14ac:dyDescent="0.2">
      <c r="G2187" s="87"/>
      <c r="M2187" s="87"/>
    </row>
    <row r="2188" spans="7:13" x14ac:dyDescent="0.2">
      <c r="G2188" s="87"/>
      <c r="M2188" s="87"/>
    </row>
    <row r="2189" spans="7:13" x14ac:dyDescent="0.2">
      <c r="G2189" s="87"/>
      <c r="M2189" s="87"/>
    </row>
    <row r="2190" spans="7:13" x14ac:dyDescent="0.2">
      <c r="G2190" s="87"/>
      <c r="M2190" s="87"/>
    </row>
    <row r="2191" spans="7:13" x14ac:dyDescent="0.2">
      <c r="G2191" s="87"/>
      <c r="M2191" s="87"/>
    </row>
    <row r="2192" spans="7:13" x14ac:dyDescent="0.2">
      <c r="G2192" s="87"/>
      <c r="M2192" s="87"/>
    </row>
    <row r="2193" spans="7:13" x14ac:dyDescent="0.2">
      <c r="G2193" s="87"/>
      <c r="M2193" s="87"/>
    </row>
    <row r="2194" spans="7:13" x14ac:dyDescent="0.2">
      <c r="G2194" s="87"/>
      <c r="M2194" s="87"/>
    </row>
    <row r="2195" spans="7:13" x14ac:dyDescent="0.2">
      <c r="G2195" s="87"/>
      <c r="M2195" s="87"/>
    </row>
    <row r="2196" spans="7:13" x14ac:dyDescent="0.2">
      <c r="G2196" s="87"/>
      <c r="M2196" s="87"/>
    </row>
    <row r="2197" spans="7:13" x14ac:dyDescent="0.2">
      <c r="G2197" s="87"/>
      <c r="M2197" s="87"/>
    </row>
    <row r="2198" spans="7:13" x14ac:dyDescent="0.2">
      <c r="G2198" s="87"/>
      <c r="M2198" s="87"/>
    </row>
    <row r="2199" spans="7:13" x14ac:dyDescent="0.2">
      <c r="G2199" s="87"/>
      <c r="M2199" s="87"/>
    </row>
    <row r="2200" spans="7:13" x14ac:dyDescent="0.2">
      <c r="G2200" s="87"/>
      <c r="M2200" s="87"/>
    </row>
    <row r="2201" spans="7:13" x14ac:dyDescent="0.2">
      <c r="G2201" s="87"/>
      <c r="M2201" s="87"/>
    </row>
    <row r="2202" spans="7:13" x14ac:dyDescent="0.2">
      <c r="G2202" s="87"/>
      <c r="M2202" s="87"/>
    </row>
    <row r="2203" spans="7:13" x14ac:dyDescent="0.2">
      <c r="G2203" s="87"/>
      <c r="M2203" s="87"/>
    </row>
    <row r="2204" spans="7:13" x14ac:dyDescent="0.2">
      <c r="G2204" s="87"/>
      <c r="M2204" s="87"/>
    </row>
    <row r="2205" spans="7:13" x14ac:dyDescent="0.2">
      <c r="G2205" s="87"/>
      <c r="M2205" s="87"/>
    </row>
    <row r="2206" spans="7:13" x14ac:dyDescent="0.2">
      <c r="G2206" s="87"/>
      <c r="M2206" s="87"/>
    </row>
    <row r="2207" spans="7:13" x14ac:dyDescent="0.2">
      <c r="G2207" s="87"/>
      <c r="M2207" s="87"/>
    </row>
    <row r="2208" spans="7:13" x14ac:dyDescent="0.2">
      <c r="G2208" s="87"/>
      <c r="M2208" s="87"/>
    </row>
    <row r="2209" spans="7:13" x14ac:dyDescent="0.2">
      <c r="G2209" s="87"/>
      <c r="M2209" s="87"/>
    </row>
    <row r="2210" spans="7:13" x14ac:dyDescent="0.2">
      <c r="G2210" s="87"/>
      <c r="M2210" s="87"/>
    </row>
    <row r="2211" spans="7:13" x14ac:dyDescent="0.2">
      <c r="G2211" s="87"/>
      <c r="M2211" s="87"/>
    </row>
    <row r="2212" spans="7:13" x14ac:dyDescent="0.2">
      <c r="G2212" s="87"/>
      <c r="M2212" s="87"/>
    </row>
    <row r="2213" spans="7:13" x14ac:dyDescent="0.2">
      <c r="G2213" s="87"/>
      <c r="M2213" s="87"/>
    </row>
    <row r="2214" spans="7:13" x14ac:dyDescent="0.2">
      <c r="G2214" s="87"/>
      <c r="M2214" s="87"/>
    </row>
    <row r="2215" spans="7:13" x14ac:dyDescent="0.2">
      <c r="G2215" s="87"/>
      <c r="M2215" s="87"/>
    </row>
    <row r="2216" spans="7:13" x14ac:dyDescent="0.2">
      <c r="G2216" s="87"/>
      <c r="M2216" s="87"/>
    </row>
    <row r="2217" spans="7:13" x14ac:dyDescent="0.2">
      <c r="G2217" s="87"/>
      <c r="M2217" s="87"/>
    </row>
    <row r="2218" spans="7:13" x14ac:dyDescent="0.2">
      <c r="G2218" s="87"/>
      <c r="M2218" s="87"/>
    </row>
    <row r="2219" spans="7:13" x14ac:dyDescent="0.2">
      <c r="G2219" s="87"/>
      <c r="M2219" s="87"/>
    </row>
    <row r="2220" spans="7:13" x14ac:dyDescent="0.2">
      <c r="G2220" s="87"/>
      <c r="M2220" s="87"/>
    </row>
    <row r="2221" spans="7:13" x14ac:dyDescent="0.2">
      <c r="G2221" s="87"/>
      <c r="M2221" s="87"/>
    </row>
    <row r="2222" spans="7:13" x14ac:dyDescent="0.2">
      <c r="G2222" s="87"/>
      <c r="M2222" s="87"/>
    </row>
    <row r="2223" spans="7:13" x14ac:dyDescent="0.2">
      <c r="G2223" s="87"/>
      <c r="M2223" s="87"/>
    </row>
    <row r="2224" spans="7:13" x14ac:dyDescent="0.2">
      <c r="G2224" s="87"/>
      <c r="M2224" s="87"/>
    </row>
    <row r="2225" spans="7:13" x14ac:dyDescent="0.2">
      <c r="G2225" s="87"/>
      <c r="M2225" s="87"/>
    </row>
    <row r="2226" spans="7:13" x14ac:dyDescent="0.2">
      <c r="G2226" s="87"/>
      <c r="M2226" s="87"/>
    </row>
    <row r="2227" spans="7:13" x14ac:dyDescent="0.2">
      <c r="G2227" s="87"/>
      <c r="M2227" s="87"/>
    </row>
    <row r="2228" spans="7:13" x14ac:dyDescent="0.2">
      <c r="G2228" s="87"/>
      <c r="M2228" s="87"/>
    </row>
    <row r="2229" spans="7:13" x14ac:dyDescent="0.2">
      <c r="G2229" s="87"/>
      <c r="M2229" s="87"/>
    </row>
    <row r="2230" spans="7:13" x14ac:dyDescent="0.2">
      <c r="G2230" s="87"/>
      <c r="M2230" s="87"/>
    </row>
    <row r="2231" spans="7:13" x14ac:dyDescent="0.2">
      <c r="G2231" s="87"/>
      <c r="M2231" s="87"/>
    </row>
    <row r="2232" spans="7:13" x14ac:dyDescent="0.2">
      <c r="G2232" s="87"/>
      <c r="M2232" s="87"/>
    </row>
    <row r="2233" spans="7:13" x14ac:dyDescent="0.2">
      <c r="G2233" s="87"/>
      <c r="M2233" s="87"/>
    </row>
    <row r="2234" spans="7:13" x14ac:dyDescent="0.2">
      <c r="G2234" s="87"/>
      <c r="M2234" s="87"/>
    </row>
    <row r="2235" spans="7:13" x14ac:dyDescent="0.2">
      <c r="G2235" s="87"/>
      <c r="M2235" s="87"/>
    </row>
    <row r="2236" spans="7:13" x14ac:dyDescent="0.2">
      <c r="G2236" s="87"/>
      <c r="M2236" s="87"/>
    </row>
    <row r="2237" spans="7:13" x14ac:dyDescent="0.2">
      <c r="G2237" s="87"/>
      <c r="M2237" s="87"/>
    </row>
    <row r="2238" spans="7:13" x14ac:dyDescent="0.2">
      <c r="G2238" s="87"/>
      <c r="M2238" s="87"/>
    </row>
    <row r="2239" spans="7:13" x14ac:dyDescent="0.2">
      <c r="G2239" s="87"/>
      <c r="M2239" s="87"/>
    </row>
    <row r="2240" spans="7:13" x14ac:dyDescent="0.2">
      <c r="G2240" s="87"/>
      <c r="M2240" s="87"/>
    </row>
    <row r="2241" spans="7:13" x14ac:dyDescent="0.2">
      <c r="G2241" s="87"/>
      <c r="M2241" s="87"/>
    </row>
    <row r="2242" spans="7:13" x14ac:dyDescent="0.2">
      <c r="G2242" s="87"/>
      <c r="M2242" s="87"/>
    </row>
    <row r="2243" spans="7:13" x14ac:dyDescent="0.2">
      <c r="G2243" s="87"/>
      <c r="M2243" s="87"/>
    </row>
    <row r="2244" spans="7:13" x14ac:dyDescent="0.2">
      <c r="G2244" s="87"/>
      <c r="M2244" s="87"/>
    </row>
    <row r="2245" spans="7:13" x14ac:dyDescent="0.2">
      <c r="G2245" s="87"/>
      <c r="M2245" s="87"/>
    </row>
    <row r="2246" spans="7:13" x14ac:dyDescent="0.2">
      <c r="G2246" s="87"/>
      <c r="M2246" s="87"/>
    </row>
    <row r="2247" spans="7:13" x14ac:dyDescent="0.2">
      <c r="G2247" s="87"/>
      <c r="M2247" s="87"/>
    </row>
    <row r="2248" spans="7:13" x14ac:dyDescent="0.2">
      <c r="G2248" s="87"/>
      <c r="M2248" s="87"/>
    </row>
    <row r="2249" spans="7:13" x14ac:dyDescent="0.2">
      <c r="G2249" s="87"/>
      <c r="M2249" s="87"/>
    </row>
    <row r="2250" spans="7:13" x14ac:dyDescent="0.2">
      <c r="G2250" s="87"/>
      <c r="M2250" s="87"/>
    </row>
    <row r="2251" spans="7:13" x14ac:dyDescent="0.2">
      <c r="G2251" s="87"/>
      <c r="M2251" s="87"/>
    </row>
    <row r="2252" spans="7:13" x14ac:dyDescent="0.2">
      <c r="G2252" s="87"/>
      <c r="M2252" s="87"/>
    </row>
    <row r="2253" spans="7:13" x14ac:dyDescent="0.2">
      <c r="G2253" s="87"/>
      <c r="M2253" s="87"/>
    </row>
    <row r="2254" spans="7:13" x14ac:dyDescent="0.2">
      <c r="G2254" s="87"/>
      <c r="M2254" s="87"/>
    </row>
    <row r="2255" spans="7:13" x14ac:dyDescent="0.2">
      <c r="G2255" s="87"/>
      <c r="M2255" s="87"/>
    </row>
    <row r="2256" spans="7:13" x14ac:dyDescent="0.2">
      <c r="G2256" s="87"/>
      <c r="M2256" s="87"/>
    </row>
    <row r="2257" spans="7:13" x14ac:dyDescent="0.2">
      <c r="G2257" s="87"/>
      <c r="M2257" s="87"/>
    </row>
    <row r="2258" spans="7:13" x14ac:dyDescent="0.2">
      <c r="G2258" s="87"/>
      <c r="M2258" s="87"/>
    </row>
    <row r="2259" spans="7:13" x14ac:dyDescent="0.2">
      <c r="G2259" s="87"/>
      <c r="M2259" s="87"/>
    </row>
    <row r="2260" spans="7:13" x14ac:dyDescent="0.2">
      <c r="G2260" s="87"/>
      <c r="M2260" s="87"/>
    </row>
    <row r="2261" spans="7:13" x14ac:dyDescent="0.2">
      <c r="G2261" s="87"/>
      <c r="M2261" s="87"/>
    </row>
    <row r="2262" spans="7:13" x14ac:dyDescent="0.2">
      <c r="G2262" s="87"/>
      <c r="M2262" s="87"/>
    </row>
    <row r="2263" spans="7:13" x14ac:dyDescent="0.2">
      <c r="G2263" s="87"/>
      <c r="M2263" s="87"/>
    </row>
    <row r="2264" spans="7:13" x14ac:dyDescent="0.2">
      <c r="G2264" s="87"/>
      <c r="M2264" s="87"/>
    </row>
    <row r="2265" spans="7:13" x14ac:dyDescent="0.2">
      <c r="G2265" s="87"/>
      <c r="M2265" s="87"/>
    </row>
    <row r="2266" spans="7:13" x14ac:dyDescent="0.2">
      <c r="G2266" s="87"/>
      <c r="M2266" s="87"/>
    </row>
    <row r="2267" spans="7:13" x14ac:dyDescent="0.2">
      <c r="G2267" s="87"/>
      <c r="M2267" s="87"/>
    </row>
    <row r="2268" spans="7:13" x14ac:dyDescent="0.2">
      <c r="G2268" s="87"/>
      <c r="M2268" s="87"/>
    </row>
    <row r="2269" spans="7:13" x14ac:dyDescent="0.2">
      <c r="G2269" s="87"/>
      <c r="M2269" s="87"/>
    </row>
    <row r="2270" spans="7:13" x14ac:dyDescent="0.2">
      <c r="G2270" s="87"/>
      <c r="M2270" s="87"/>
    </row>
    <row r="2271" spans="7:13" x14ac:dyDescent="0.2">
      <c r="G2271" s="87"/>
      <c r="M2271" s="87"/>
    </row>
    <row r="2272" spans="7:13" x14ac:dyDescent="0.2">
      <c r="G2272" s="87"/>
      <c r="M2272" s="87"/>
    </row>
    <row r="2273" spans="7:13" x14ac:dyDescent="0.2">
      <c r="G2273" s="87"/>
      <c r="M2273" s="87"/>
    </row>
    <row r="2274" spans="7:13" x14ac:dyDescent="0.2">
      <c r="G2274" s="87"/>
      <c r="M2274" s="87"/>
    </row>
    <row r="2275" spans="7:13" x14ac:dyDescent="0.2">
      <c r="G2275" s="87"/>
      <c r="M2275" s="87"/>
    </row>
    <row r="2276" spans="7:13" x14ac:dyDescent="0.2">
      <c r="G2276" s="87"/>
      <c r="M2276" s="87"/>
    </row>
    <row r="2277" spans="7:13" x14ac:dyDescent="0.2">
      <c r="G2277" s="87"/>
      <c r="M2277" s="87"/>
    </row>
    <row r="2278" spans="7:13" x14ac:dyDescent="0.2">
      <c r="G2278" s="87"/>
      <c r="M2278" s="87"/>
    </row>
    <row r="2279" spans="7:13" x14ac:dyDescent="0.2">
      <c r="G2279" s="87"/>
      <c r="M2279" s="87"/>
    </row>
    <row r="2280" spans="7:13" x14ac:dyDescent="0.2">
      <c r="G2280" s="87"/>
      <c r="M2280" s="87"/>
    </row>
    <row r="2281" spans="7:13" x14ac:dyDescent="0.2">
      <c r="G2281" s="87"/>
      <c r="M2281" s="87"/>
    </row>
    <row r="2282" spans="7:13" x14ac:dyDescent="0.2">
      <c r="G2282" s="87"/>
      <c r="M2282" s="87"/>
    </row>
    <row r="2283" spans="7:13" x14ac:dyDescent="0.2">
      <c r="G2283" s="87"/>
      <c r="M2283" s="87"/>
    </row>
    <row r="2284" spans="7:13" x14ac:dyDescent="0.2">
      <c r="G2284" s="87"/>
      <c r="M2284" s="87"/>
    </row>
    <row r="2285" spans="7:13" x14ac:dyDescent="0.2">
      <c r="G2285" s="87"/>
      <c r="M2285" s="87"/>
    </row>
    <row r="2286" spans="7:13" x14ac:dyDescent="0.2">
      <c r="G2286" s="87"/>
      <c r="M2286" s="87"/>
    </row>
    <row r="2287" spans="7:13" x14ac:dyDescent="0.2">
      <c r="G2287" s="87"/>
      <c r="M2287" s="87"/>
    </row>
    <row r="2288" spans="7:13" x14ac:dyDescent="0.2">
      <c r="G2288" s="87"/>
      <c r="M2288" s="87"/>
    </row>
    <row r="2289" spans="7:13" x14ac:dyDescent="0.2">
      <c r="G2289" s="87"/>
      <c r="M2289" s="87"/>
    </row>
    <row r="2290" spans="7:13" x14ac:dyDescent="0.2">
      <c r="G2290" s="87"/>
      <c r="M2290" s="87"/>
    </row>
    <row r="2291" spans="7:13" x14ac:dyDescent="0.2">
      <c r="G2291" s="87"/>
      <c r="M2291" s="87"/>
    </row>
    <row r="2292" spans="7:13" x14ac:dyDescent="0.2">
      <c r="G2292" s="87"/>
      <c r="M2292" s="87"/>
    </row>
    <row r="2293" spans="7:13" x14ac:dyDescent="0.2">
      <c r="G2293" s="87"/>
      <c r="M2293" s="87"/>
    </row>
    <row r="2294" spans="7:13" x14ac:dyDescent="0.2">
      <c r="G2294" s="87"/>
      <c r="M2294" s="87"/>
    </row>
    <row r="2295" spans="7:13" x14ac:dyDescent="0.2">
      <c r="G2295" s="87"/>
      <c r="M2295" s="87"/>
    </row>
    <row r="2296" spans="7:13" x14ac:dyDescent="0.2">
      <c r="G2296" s="87"/>
      <c r="M2296" s="87"/>
    </row>
    <row r="2297" spans="7:13" x14ac:dyDescent="0.2">
      <c r="G2297" s="87"/>
      <c r="M2297" s="87"/>
    </row>
    <row r="2298" spans="7:13" x14ac:dyDescent="0.2">
      <c r="G2298" s="87"/>
      <c r="M2298" s="87"/>
    </row>
    <row r="2299" spans="7:13" x14ac:dyDescent="0.2">
      <c r="G2299" s="87"/>
      <c r="M2299" s="87"/>
    </row>
    <row r="2300" spans="7:13" x14ac:dyDescent="0.2">
      <c r="G2300" s="87"/>
      <c r="M2300" s="87"/>
    </row>
    <row r="2301" spans="7:13" x14ac:dyDescent="0.2">
      <c r="G2301" s="87"/>
      <c r="M2301" s="87"/>
    </row>
    <row r="2302" spans="7:13" x14ac:dyDescent="0.2">
      <c r="G2302" s="87"/>
      <c r="M2302" s="87"/>
    </row>
    <row r="2303" spans="7:13" x14ac:dyDescent="0.2">
      <c r="G2303" s="87"/>
      <c r="M2303" s="87"/>
    </row>
    <row r="2304" spans="7:13" x14ac:dyDescent="0.2">
      <c r="G2304" s="87"/>
      <c r="M2304" s="87"/>
    </row>
    <row r="2305" spans="7:13" x14ac:dyDescent="0.2">
      <c r="G2305" s="87"/>
      <c r="M2305" s="87"/>
    </row>
    <row r="2306" spans="7:13" x14ac:dyDescent="0.2">
      <c r="G2306" s="87"/>
      <c r="M2306" s="87"/>
    </row>
    <row r="2307" spans="7:13" x14ac:dyDescent="0.2">
      <c r="G2307" s="87"/>
      <c r="M2307" s="87"/>
    </row>
    <row r="2308" spans="7:13" x14ac:dyDescent="0.2">
      <c r="G2308" s="87"/>
      <c r="M2308" s="87"/>
    </row>
    <row r="2309" spans="7:13" x14ac:dyDescent="0.2">
      <c r="G2309" s="87"/>
      <c r="M2309" s="87"/>
    </row>
    <row r="2310" spans="7:13" x14ac:dyDescent="0.2">
      <c r="G2310" s="87"/>
      <c r="M2310" s="87"/>
    </row>
    <row r="2311" spans="7:13" x14ac:dyDescent="0.2">
      <c r="G2311" s="87"/>
      <c r="M2311" s="87"/>
    </row>
    <row r="2312" spans="7:13" x14ac:dyDescent="0.2">
      <c r="G2312" s="87"/>
      <c r="M2312" s="87"/>
    </row>
    <row r="2313" spans="7:13" x14ac:dyDescent="0.2">
      <c r="G2313" s="87"/>
      <c r="M2313" s="87"/>
    </row>
    <row r="2314" spans="7:13" x14ac:dyDescent="0.2">
      <c r="G2314" s="87"/>
      <c r="M2314" s="87"/>
    </row>
    <row r="2315" spans="7:13" x14ac:dyDescent="0.2">
      <c r="G2315" s="87"/>
      <c r="M2315" s="87"/>
    </row>
    <row r="2316" spans="7:13" x14ac:dyDescent="0.2">
      <c r="G2316" s="87"/>
      <c r="M2316" s="87"/>
    </row>
    <row r="2317" spans="7:13" x14ac:dyDescent="0.2">
      <c r="G2317" s="87"/>
      <c r="M2317" s="87"/>
    </row>
    <row r="2318" spans="7:13" x14ac:dyDescent="0.2">
      <c r="G2318" s="87"/>
      <c r="M2318" s="87"/>
    </row>
    <row r="2319" spans="7:13" x14ac:dyDescent="0.2">
      <c r="G2319" s="87"/>
      <c r="M2319" s="87"/>
    </row>
    <row r="2320" spans="7:13" x14ac:dyDescent="0.2">
      <c r="G2320" s="87"/>
      <c r="M2320" s="87"/>
    </row>
    <row r="2321" spans="7:13" x14ac:dyDescent="0.2">
      <c r="G2321" s="87"/>
      <c r="M2321" s="87"/>
    </row>
    <row r="2322" spans="7:13" x14ac:dyDescent="0.2">
      <c r="G2322" s="87"/>
      <c r="M2322" s="87"/>
    </row>
    <row r="2323" spans="7:13" x14ac:dyDescent="0.2">
      <c r="G2323" s="87"/>
      <c r="M2323" s="87"/>
    </row>
    <row r="2324" spans="7:13" x14ac:dyDescent="0.2">
      <c r="G2324" s="87"/>
      <c r="M2324" s="87"/>
    </row>
    <row r="2325" spans="7:13" x14ac:dyDescent="0.2">
      <c r="G2325" s="87"/>
      <c r="M2325" s="87"/>
    </row>
    <row r="2326" spans="7:13" x14ac:dyDescent="0.2">
      <c r="G2326" s="87"/>
      <c r="M2326" s="87"/>
    </row>
    <row r="2327" spans="7:13" x14ac:dyDescent="0.2">
      <c r="G2327" s="87"/>
      <c r="M2327" s="87"/>
    </row>
    <row r="2328" spans="7:13" x14ac:dyDescent="0.2">
      <c r="G2328" s="87"/>
      <c r="M2328" s="87"/>
    </row>
    <row r="2329" spans="7:13" x14ac:dyDescent="0.2">
      <c r="G2329" s="87"/>
      <c r="M2329" s="87"/>
    </row>
    <row r="2330" spans="7:13" x14ac:dyDescent="0.2">
      <c r="G2330" s="87"/>
      <c r="M2330" s="87"/>
    </row>
    <row r="2331" spans="7:13" x14ac:dyDescent="0.2">
      <c r="G2331" s="87"/>
      <c r="M2331" s="87"/>
    </row>
    <row r="2332" spans="7:13" x14ac:dyDescent="0.2">
      <c r="G2332" s="87"/>
      <c r="M2332" s="87"/>
    </row>
    <row r="2333" spans="7:13" x14ac:dyDescent="0.2">
      <c r="G2333" s="87"/>
      <c r="M2333" s="87"/>
    </row>
    <row r="2334" spans="7:13" x14ac:dyDescent="0.2">
      <c r="G2334" s="87"/>
      <c r="M2334" s="87"/>
    </row>
    <row r="2335" spans="7:13" x14ac:dyDescent="0.2">
      <c r="G2335" s="87"/>
      <c r="M2335" s="87"/>
    </row>
    <row r="2336" spans="7:13" x14ac:dyDescent="0.2">
      <c r="G2336" s="87"/>
      <c r="M2336" s="87"/>
    </row>
    <row r="2337" spans="7:13" x14ac:dyDescent="0.2">
      <c r="G2337" s="87"/>
      <c r="M2337" s="87"/>
    </row>
    <row r="2338" spans="7:13" x14ac:dyDescent="0.2">
      <c r="G2338" s="87"/>
      <c r="M2338" s="87"/>
    </row>
    <row r="2339" spans="7:13" x14ac:dyDescent="0.2">
      <c r="G2339" s="87"/>
      <c r="M2339" s="87"/>
    </row>
    <row r="2340" spans="7:13" x14ac:dyDescent="0.2">
      <c r="G2340" s="87"/>
      <c r="M2340" s="87"/>
    </row>
    <row r="2341" spans="7:13" x14ac:dyDescent="0.2">
      <c r="G2341" s="87"/>
      <c r="M2341" s="87"/>
    </row>
    <row r="2342" spans="7:13" x14ac:dyDescent="0.2">
      <c r="G2342" s="87"/>
      <c r="M2342" s="87"/>
    </row>
    <row r="2343" spans="7:13" x14ac:dyDescent="0.2">
      <c r="G2343" s="87"/>
      <c r="M2343" s="87"/>
    </row>
    <row r="2344" spans="7:13" x14ac:dyDescent="0.2">
      <c r="G2344" s="87"/>
      <c r="M2344" s="87"/>
    </row>
    <row r="2345" spans="7:13" x14ac:dyDescent="0.2">
      <c r="G2345" s="87"/>
      <c r="M2345" s="87"/>
    </row>
    <row r="2346" spans="7:13" x14ac:dyDescent="0.2">
      <c r="G2346" s="87"/>
      <c r="M2346" s="87"/>
    </row>
    <row r="2347" spans="7:13" x14ac:dyDescent="0.2">
      <c r="G2347" s="87"/>
      <c r="M2347" s="87"/>
    </row>
    <row r="2348" spans="7:13" x14ac:dyDescent="0.2">
      <c r="G2348" s="87"/>
      <c r="M2348" s="87"/>
    </row>
    <row r="2349" spans="7:13" x14ac:dyDescent="0.2">
      <c r="G2349" s="87"/>
      <c r="M2349" s="87"/>
    </row>
    <row r="2350" spans="7:13" x14ac:dyDescent="0.2">
      <c r="G2350" s="87"/>
      <c r="M2350" s="87"/>
    </row>
    <row r="2351" spans="7:13" x14ac:dyDescent="0.2">
      <c r="G2351" s="87"/>
      <c r="M2351" s="87"/>
    </row>
    <row r="2352" spans="7:13" x14ac:dyDescent="0.2">
      <c r="G2352" s="87"/>
      <c r="M2352" s="87"/>
    </row>
    <row r="2353" spans="7:13" x14ac:dyDescent="0.2">
      <c r="G2353" s="87"/>
      <c r="M2353" s="87"/>
    </row>
    <row r="2354" spans="7:13" x14ac:dyDescent="0.2">
      <c r="G2354" s="87"/>
      <c r="M2354" s="87"/>
    </row>
    <row r="2355" spans="7:13" x14ac:dyDescent="0.2">
      <c r="G2355" s="87"/>
      <c r="M2355" s="87"/>
    </row>
    <row r="2356" spans="7:13" x14ac:dyDescent="0.2">
      <c r="G2356" s="87"/>
      <c r="M2356" s="87"/>
    </row>
    <row r="2357" spans="7:13" x14ac:dyDescent="0.2">
      <c r="G2357" s="87"/>
      <c r="M2357" s="87"/>
    </row>
    <row r="2358" spans="7:13" x14ac:dyDescent="0.2">
      <c r="G2358" s="87"/>
      <c r="M2358" s="87"/>
    </row>
    <row r="2359" spans="7:13" x14ac:dyDescent="0.2">
      <c r="G2359" s="87"/>
      <c r="M2359" s="87"/>
    </row>
    <row r="2360" spans="7:13" x14ac:dyDescent="0.2">
      <c r="G2360" s="87"/>
      <c r="M2360" s="87"/>
    </row>
    <row r="2361" spans="7:13" x14ac:dyDescent="0.2">
      <c r="G2361" s="87"/>
      <c r="M2361" s="87"/>
    </row>
    <row r="2362" spans="7:13" x14ac:dyDescent="0.2">
      <c r="G2362" s="87"/>
      <c r="M2362" s="87"/>
    </row>
    <row r="2363" spans="7:13" x14ac:dyDescent="0.2">
      <c r="G2363" s="87"/>
      <c r="M2363" s="87"/>
    </row>
    <row r="2364" spans="7:13" x14ac:dyDescent="0.2">
      <c r="G2364" s="87"/>
      <c r="M2364" s="87"/>
    </row>
    <row r="2365" spans="7:13" x14ac:dyDescent="0.2">
      <c r="G2365" s="87"/>
      <c r="M2365" s="87"/>
    </row>
    <row r="2366" spans="7:13" x14ac:dyDescent="0.2">
      <c r="G2366" s="87"/>
      <c r="M2366" s="87"/>
    </row>
    <row r="2367" spans="7:13" x14ac:dyDescent="0.2">
      <c r="G2367" s="87"/>
      <c r="M2367" s="87"/>
    </row>
    <row r="2368" spans="7:13" x14ac:dyDescent="0.2">
      <c r="G2368" s="87"/>
      <c r="M2368" s="87"/>
    </row>
    <row r="2369" spans="7:13" x14ac:dyDescent="0.2">
      <c r="G2369" s="87"/>
      <c r="M2369" s="87"/>
    </row>
    <row r="2370" spans="7:13" x14ac:dyDescent="0.2">
      <c r="G2370" s="87"/>
      <c r="M2370" s="87"/>
    </row>
    <row r="2371" spans="7:13" x14ac:dyDescent="0.2">
      <c r="G2371" s="87"/>
      <c r="M2371" s="87"/>
    </row>
    <row r="2372" spans="7:13" x14ac:dyDescent="0.2">
      <c r="G2372" s="87"/>
      <c r="M2372" s="87"/>
    </row>
    <row r="2373" spans="7:13" x14ac:dyDescent="0.2">
      <c r="G2373" s="87"/>
      <c r="M2373" s="87"/>
    </row>
    <row r="2374" spans="7:13" x14ac:dyDescent="0.2">
      <c r="G2374" s="87"/>
      <c r="M2374" s="87"/>
    </row>
    <row r="2375" spans="7:13" x14ac:dyDescent="0.2">
      <c r="G2375" s="87"/>
      <c r="M2375" s="87"/>
    </row>
    <row r="2376" spans="7:13" x14ac:dyDescent="0.2">
      <c r="G2376" s="87"/>
      <c r="M2376" s="87"/>
    </row>
    <row r="2377" spans="7:13" x14ac:dyDescent="0.2">
      <c r="G2377" s="87"/>
      <c r="M2377" s="87"/>
    </row>
    <row r="2378" spans="7:13" x14ac:dyDescent="0.2">
      <c r="G2378" s="87"/>
      <c r="M2378" s="87"/>
    </row>
    <row r="2379" spans="7:13" x14ac:dyDescent="0.2">
      <c r="G2379" s="87"/>
      <c r="M2379" s="87"/>
    </row>
    <row r="2380" spans="7:13" x14ac:dyDescent="0.2">
      <c r="G2380" s="87"/>
      <c r="M2380" s="87"/>
    </row>
    <row r="2381" spans="7:13" x14ac:dyDescent="0.2">
      <c r="G2381" s="87"/>
      <c r="M2381" s="87"/>
    </row>
    <row r="2382" spans="7:13" x14ac:dyDescent="0.2">
      <c r="G2382" s="87"/>
      <c r="M2382" s="87"/>
    </row>
    <row r="2383" spans="7:13" x14ac:dyDescent="0.2">
      <c r="G2383" s="87"/>
      <c r="M2383" s="87"/>
    </row>
    <row r="2384" spans="7:13" x14ac:dyDescent="0.2">
      <c r="G2384" s="87"/>
      <c r="M2384" s="87"/>
    </row>
    <row r="2385" spans="7:13" x14ac:dyDescent="0.2">
      <c r="G2385" s="87"/>
      <c r="M2385" s="87"/>
    </row>
    <row r="2386" spans="7:13" x14ac:dyDescent="0.2">
      <c r="G2386" s="87"/>
      <c r="M2386" s="87"/>
    </row>
    <row r="2387" spans="7:13" x14ac:dyDescent="0.2">
      <c r="G2387" s="87"/>
      <c r="M2387" s="87"/>
    </row>
    <row r="2388" spans="7:13" x14ac:dyDescent="0.2">
      <c r="G2388" s="87"/>
      <c r="M2388" s="87"/>
    </row>
    <row r="2389" spans="7:13" x14ac:dyDescent="0.2">
      <c r="G2389" s="87"/>
      <c r="M2389" s="87"/>
    </row>
    <row r="2390" spans="7:13" x14ac:dyDescent="0.2">
      <c r="G2390" s="87"/>
      <c r="M2390" s="87"/>
    </row>
    <row r="2391" spans="7:13" x14ac:dyDescent="0.2">
      <c r="G2391" s="87"/>
      <c r="M2391" s="87"/>
    </row>
    <row r="2392" spans="7:13" x14ac:dyDescent="0.2">
      <c r="G2392" s="87"/>
      <c r="M2392" s="87"/>
    </row>
    <row r="2393" spans="7:13" x14ac:dyDescent="0.2">
      <c r="G2393" s="87"/>
      <c r="M2393" s="87"/>
    </row>
    <row r="2394" spans="7:13" x14ac:dyDescent="0.2">
      <c r="G2394" s="87"/>
      <c r="M2394" s="87"/>
    </row>
    <row r="2395" spans="7:13" x14ac:dyDescent="0.2">
      <c r="G2395" s="87"/>
      <c r="M2395" s="87"/>
    </row>
    <row r="2396" spans="7:13" x14ac:dyDescent="0.2">
      <c r="G2396" s="87"/>
      <c r="M2396" s="87"/>
    </row>
    <row r="2397" spans="7:13" x14ac:dyDescent="0.2">
      <c r="G2397" s="87"/>
      <c r="M2397" s="87"/>
    </row>
    <row r="2398" spans="7:13" x14ac:dyDescent="0.2">
      <c r="G2398" s="87"/>
      <c r="M2398" s="87"/>
    </row>
    <row r="2399" spans="7:13" x14ac:dyDescent="0.2">
      <c r="G2399" s="87"/>
      <c r="M2399" s="87"/>
    </row>
    <row r="2400" spans="7:13" x14ac:dyDescent="0.2">
      <c r="G2400" s="87"/>
      <c r="M2400" s="87"/>
    </row>
    <row r="2401" spans="7:13" x14ac:dyDescent="0.2">
      <c r="G2401" s="87"/>
      <c r="M2401" s="87"/>
    </row>
    <row r="2402" spans="7:13" x14ac:dyDescent="0.2">
      <c r="G2402" s="87"/>
      <c r="M2402" s="87"/>
    </row>
    <row r="2403" spans="7:13" x14ac:dyDescent="0.2">
      <c r="G2403" s="87"/>
      <c r="M2403" s="87"/>
    </row>
    <row r="2404" spans="7:13" x14ac:dyDescent="0.2">
      <c r="G2404" s="87"/>
      <c r="M2404" s="87"/>
    </row>
    <row r="2405" spans="7:13" x14ac:dyDescent="0.2">
      <c r="G2405" s="87"/>
      <c r="M2405" s="87"/>
    </row>
    <row r="2406" spans="7:13" x14ac:dyDescent="0.2">
      <c r="G2406" s="87"/>
      <c r="M2406" s="87"/>
    </row>
    <row r="2407" spans="7:13" x14ac:dyDescent="0.2">
      <c r="G2407" s="87"/>
      <c r="M2407" s="87"/>
    </row>
    <row r="2408" spans="7:13" x14ac:dyDescent="0.2">
      <c r="G2408" s="87"/>
      <c r="M2408" s="87"/>
    </row>
    <row r="2409" spans="7:13" x14ac:dyDescent="0.2">
      <c r="G2409" s="87"/>
      <c r="M2409" s="87"/>
    </row>
    <row r="2410" spans="7:13" x14ac:dyDescent="0.2">
      <c r="G2410" s="87"/>
      <c r="M2410" s="87"/>
    </row>
    <row r="2411" spans="7:13" x14ac:dyDescent="0.2">
      <c r="G2411" s="87"/>
      <c r="M2411" s="87"/>
    </row>
    <row r="2412" spans="7:13" x14ac:dyDescent="0.2">
      <c r="G2412" s="87"/>
      <c r="M2412" s="87"/>
    </row>
    <row r="2413" spans="7:13" x14ac:dyDescent="0.2">
      <c r="G2413" s="87"/>
      <c r="M2413" s="87"/>
    </row>
    <row r="2414" spans="7:13" x14ac:dyDescent="0.2">
      <c r="G2414" s="87"/>
      <c r="M2414" s="87"/>
    </row>
    <row r="2415" spans="7:13" x14ac:dyDescent="0.2">
      <c r="G2415" s="87"/>
      <c r="M2415" s="87"/>
    </row>
    <row r="2416" spans="7:13" x14ac:dyDescent="0.2">
      <c r="G2416" s="87"/>
      <c r="M2416" s="87"/>
    </row>
    <row r="2417" spans="7:13" x14ac:dyDescent="0.2">
      <c r="G2417" s="87"/>
      <c r="M2417" s="87"/>
    </row>
    <row r="2418" spans="7:13" x14ac:dyDescent="0.2">
      <c r="G2418" s="87"/>
      <c r="M2418" s="87"/>
    </row>
    <row r="2419" spans="7:13" x14ac:dyDescent="0.2">
      <c r="G2419" s="87"/>
      <c r="M2419" s="87"/>
    </row>
    <row r="2420" spans="7:13" x14ac:dyDescent="0.2">
      <c r="G2420" s="87"/>
      <c r="M2420" s="87"/>
    </row>
    <row r="2421" spans="7:13" x14ac:dyDescent="0.2">
      <c r="G2421" s="87"/>
      <c r="M2421" s="87"/>
    </row>
    <row r="2422" spans="7:13" x14ac:dyDescent="0.2">
      <c r="G2422" s="87"/>
      <c r="M2422" s="87"/>
    </row>
    <row r="2423" spans="7:13" x14ac:dyDescent="0.2">
      <c r="G2423" s="87"/>
      <c r="M2423" s="87"/>
    </row>
    <row r="2424" spans="7:13" x14ac:dyDescent="0.2">
      <c r="G2424" s="87"/>
      <c r="M2424" s="87"/>
    </row>
    <row r="2425" spans="7:13" x14ac:dyDescent="0.2">
      <c r="G2425" s="87"/>
      <c r="M2425" s="87"/>
    </row>
    <row r="2426" spans="7:13" x14ac:dyDescent="0.2">
      <c r="G2426" s="87"/>
      <c r="M2426" s="87"/>
    </row>
    <row r="2427" spans="7:13" x14ac:dyDescent="0.2">
      <c r="G2427" s="87"/>
      <c r="M2427" s="87"/>
    </row>
    <row r="2428" spans="7:13" x14ac:dyDescent="0.2">
      <c r="G2428" s="87"/>
      <c r="M2428" s="87"/>
    </row>
    <row r="2429" spans="7:13" x14ac:dyDescent="0.2">
      <c r="G2429" s="87"/>
      <c r="M2429" s="87"/>
    </row>
    <row r="2430" spans="7:13" x14ac:dyDescent="0.2">
      <c r="G2430" s="87"/>
      <c r="M2430" s="87"/>
    </row>
    <row r="2431" spans="7:13" x14ac:dyDescent="0.2">
      <c r="G2431" s="87"/>
      <c r="M2431" s="87"/>
    </row>
    <row r="2432" spans="7:13" x14ac:dyDescent="0.2">
      <c r="G2432" s="87"/>
      <c r="M2432" s="87"/>
    </row>
    <row r="2433" spans="7:13" x14ac:dyDescent="0.2">
      <c r="G2433" s="87"/>
      <c r="M2433" s="87"/>
    </row>
    <row r="2434" spans="7:13" x14ac:dyDescent="0.2">
      <c r="G2434" s="87"/>
      <c r="M2434" s="87"/>
    </row>
    <row r="2435" spans="7:13" x14ac:dyDescent="0.2">
      <c r="G2435" s="87"/>
      <c r="M2435" s="87"/>
    </row>
    <row r="2436" spans="7:13" x14ac:dyDescent="0.2">
      <c r="G2436" s="87"/>
      <c r="M2436" s="87"/>
    </row>
    <row r="2437" spans="7:13" x14ac:dyDescent="0.2">
      <c r="G2437" s="87"/>
      <c r="M2437" s="87"/>
    </row>
    <row r="2438" spans="7:13" x14ac:dyDescent="0.2">
      <c r="G2438" s="87"/>
      <c r="M2438" s="87"/>
    </row>
    <row r="2439" spans="7:13" x14ac:dyDescent="0.2">
      <c r="G2439" s="87"/>
      <c r="M2439" s="87"/>
    </row>
    <row r="2440" spans="7:13" x14ac:dyDescent="0.2">
      <c r="G2440" s="87"/>
      <c r="M2440" s="87"/>
    </row>
    <row r="2441" spans="7:13" x14ac:dyDescent="0.2">
      <c r="G2441" s="87"/>
      <c r="M2441" s="87"/>
    </row>
    <row r="2442" spans="7:13" x14ac:dyDescent="0.2">
      <c r="G2442" s="87"/>
      <c r="M2442" s="87"/>
    </row>
    <row r="2443" spans="7:13" x14ac:dyDescent="0.2">
      <c r="G2443" s="87"/>
      <c r="M2443" s="87"/>
    </row>
    <row r="2444" spans="7:13" x14ac:dyDescent="0.2">
      <c r="G2444" s="87"/>
      <c r="M2444" s="87"/>
    </row>
    <row r="2445" spans="7:13" x14ac:dyDescent="0.2">
      <c r="G2445" s="87"/>
      <c r="M2445" s="87"/>
    </row>
    <row r="2446" spans="7:13" x14ac:dyDescent="0.2">
      <c r="G2446" s="87"/>
      <c r="M2446" s="87"/>
    </row>
    <row r="2447" spans="7:13" x14ac:dyDescent="0.2">
      <c r="G2447" s="87"/>
      <c r="M2447" s="87"/>
    </row>
    <row r="2448" spans="7:13" x14ac:dyDescent="0.2">
      <c r="G2448" s="87"/>
      <c r="M2448" s="87"/>
    </row>
    <row r="2449" spans="7:13" x14ac:dyDescent="0.2">
      <c r="G2449" s="87"/>
      <c r="M2449" s="87"/>
    </row>
    <row r="2450" spans="7:13" x14ac:dyDescent="0.2">
      <c r="G2450" s="87"/>
      <c r="M2450" s="87"/>
    </row>
    <row r="2451" spans="7:13" x14ac:dyDescent="0.2">
      <c r="G2451" s="87"/>
      <c r="M2451" s="87"/>
    </row>
    <row r="2452" spans="7:13" x14ac:dyDescent="0.2">
      <c r="G2452" s="87"/>
      <c r="M2452" s="87"/>
    </row>
    <row r="2453" spans="7:13" x14ac:dyDescent="0.2">
      <c r="G2453" s="87"/>
      <c r="M2453" s="87"/>
    </row>
    <row r="2454" spans="7:13" x14ac:dyDescent="0.2">
      <c r="G2454" s="87"/>
      <c r="M2454" s="87"/>
    </row>
    <row r="2455" spans="7:13" x14ac:dyDescent="0.2">
      <c r="G2455" s="87"/>
      <c r="M2455" s="87"/>
    </row>
    <row r="2456" spans="7:13" x14ac:dyDescent="0.2">
      <c r="G2456" s="87"/>
      <c r="M2456" s="87"/>
    </row>
    <row r="2457" spans="7:13" x14ac:dyDescent="0.2">
      <c r="G2457" s="87"/>
      <c r="M2457" s="87"/>
    </row>
    <row r="2458" spans="7:13" x14ac:dyDescent="0.2">
      <c r="G2458" s="87"/>
      <c r="M2458" s="87"/>
    </row>
    <row r="2459" spans="7:13" x14ac:dyDescent="0.2">
      <c r="G2459" s="87"/>
      <c r="M2459" s="87"/>
    </row>
    <row r="2460" spans="7:13" x14ac:dyDescent="0.2">
      <c r="G2460" s="87"/>
      <c r="M2460" s="87"/>
    </row>
    <row r="2461" spans="7:13" x14ac:dyDescent="0.2">
      <c r="G2461" s="87"/>
      <c r="M2461" s="87"/>
    </row>
    <row r="2462" spans="7:13" x14ac:dyDescent="0.2">
      <c r="G2462" s="87"/>
      <c r="M2462" s="87"/>
    </row>
    <row r="2463" spans="7:13" x14ac:dyDescent="0.2">
      <c r="G2463" s="87"/>
      <c r="M2463" s="87"/>
    </row>
    <row r="2464" spans="7:13" x14ac:dyDescent="0.2">
      <c r="G2464" s="87"/>
      <c r="M2464" s="87"/>
    </row>
    <row r="2465" spans="7:13" x14ac:dyDescent="0.2">
      <c r="G2465" s="87"/>
      <c r="M2465" s="87"/>
    </row>
    <row r="2466" spans="7:13" x14ac:dyDescent="0.2">
      <c r="G2466" s="87"/>
      <c r="M2466" s="87"/>
    </row>
    <row r="2467" spans="7:13" x14ac:dyDescent="0.2">
      <c r="G2467" s="87"/>
      <c r="M2467" s="87"/>
    </row>
    <row r="2468" spans="7:13" x14ac:dyDescent="0.2">
      <c r="G2468" s="87"/>
      <c r="M2468" s="87"/>
    </row>
    <row r="2469" spans="7:13" x14ac:dyDescent="0.2">
      <c r="G2469" s="87"/>
      <c r="M2469" s="87"/>
    </row>
    <row r="2470" spans="7:13" x14ac:dyDescent="0.2">
      <c r="G2470" s="87"/>
      <c r="M2470" s="87"/>
    </row>
    <row r="2471" spans="7:13" x14ac:dyDescent="0.2">
      <c r="G2471" s="87"/>
      <c r="M2471" s="87"/>
    </row>
    <row r="2472" spans="7:13" x14ac:dyDescent="0.2">
      <c r="G2472" s="87"/>
      <c r="M2472" s="87"/>
    </row>
    <row r="2473" spans="7:13" x14ac:dyDescent="0.2">
      <c r="G2473" s="87"/>
      <c r="M2473" s="87"/>
    </row>
    <row r="2474" spans="7:13" x14ac:dyDescent="0.2">
      <c r="G2474" s="87"/>
      <c r="M2474" s="87"/>
    </row>
    <row r="2475" spans="7:13" x14ac:dyDescent="0.2">
      <c r="G2475" s="87"/>
      <c r="M2475" s="87"/>
    </row>
    <row r="2476" spans="7:13" x14ac:dyDescent="0.2">
      <c r="G2476" s="87"/>
      <c r="M2476" s="87"/>
    </row>
    <row r="2477" spans="7:13" x14ac:dyDescent="0.2">
      <c r="G2477" s="87"/>
      <c r="M2477" s="87"/>
    </row>
    <row r="2478" spans="7:13" x14ac:dyDescent="0.2">
      <c r="G2478" s="87"/>
      <c r="M2478" s="87"/>
    </row>
    <row r="2479" spans="7:13" x14ac:dyDescent="0.2">
      <c r="G2479" s="87"/>
      <c r="M2479" s="87"/>
    </row>
    <row r="2480" spans="7:13" x14ac:dyDescent="0.2">
      <c r="G2480" s="87"/>
      <c r="M2480" s="87"/>
    </row>
    <row r="2481" spans="7:13" x14ac:dyDescent="0.2">
      <c r="G2481" s="87"/>
      <c r="M2481" s="87"/>
    </row>
    <row r="2482" spans="7:13" x14ac:dyDescent="0.2">
      <c r="G2482" s="87"/>
      <c r="M2482" s="87"/>
    </row>
    <row r="2483" spans="7:13" x14ac:dyDescent="0.2">
      <c r="G2483" s="87"/>
      <c r="M2483" s="87"/>
    </row>
    <row r="2484" spans="7:13" x14ac:dyDescent="0.2">
      <c r="G2484" s="87"/>
      <c r="M2484" s="87"/>
    </row>
    <row r="2485" spans="7:13" x14ac:dyDescent="0.2">
      <c r="G2485" s="87"/>
      <c r="M2485" s="87"/>
    </row>
    <row r="2486" spans="7:13" x14ac:dyDescent="0.2">
      <c r="G2486" s="87"/>
      <c r="M2486" s="87"/>
    </row>
    <row r="2487" spans="7:13" x14ac:dyDescent="0.2">
      <c r="G2487" s="87"/>
      <c r="M2487" s="87"/>
    </row>
    <row r="2488" spans="7:13" x14ac:dyDescent="0.2">
      <c r="G2488" s="87"/>
      <c r="M2488" s="87"/>
    </row>
    <row r="2489" spans="7:13" x14ac:dyDescent="0.2">
      <c r="G2489" s="87"/>
      <c r="M2489" s="87"/>
    </row>
    <row r="2490" spans="7:13" x14ac:dyDescent="0.2">
      <c r="G2490" s="87"/>
      <c r="M2490" s="87"/>
    </row>
    <row r="2491" spans="7:13" x14ac:dyDescent="0.2">
      <c r="G2491" s="87"/>
      <c r="M2491" s="87"/>
    </row>
    <row r="2492" spans="7:13" x14ac:dyDescent="0.2">
      <c r="G2492" s="87"/>
      <c r="M2492" s="87"/>
    </row>
    <row r="2493" spans="7:13" x14ac:dyDescent="0.2">
      <c r="G2493" s="87"/>
      <c r="M2493" s="87"/>
    </row>
    <row r="2494" spans="7:13" x14ac:dyDescent="0.2">
      <c r="G2494" s="87"/>
      <c r="M2494" s="87"/>
    </row>
    <row r="2495" spans="7:13" x14ac:dyDescent="0.2">
      <c r="G2495" s="87"/>
      <c r="M2495" s="87"/>
    </row>
    <row r="2496" spans="7:13" x14ac:dyDescent="0.2">
      <c r="G2496" s="87"/>
      <c r="M2496" s="87"/>
    </row>
    <row r="2497" spans="7:13" x14ac:dyDescent="0.2">
      <c r="G2497" s="87"/>
      <c r="M2497" s="87"/>
    </row>
    <row r="2498" spans="7:13" x14ac:dyDescent="0.2">
      <c r="G2498" s="87"/>
      <c r="M2498" s="87"/>
    </row>
    <row r="2499" spans="7:13" x14ac:dyDescent="0.2">
      <c r="G2499" s="87"/>
      <c r="M2499" s="87"/>
    </row>
    <row r="2500" spans="7:13" x14ac:dyDescent="0.2">
      <c r="G2500" s="87"/>
      <c r="M2500" s="87"/>
    </row>
    <row r="2501" spans="7:13" x14ac:dyDescent="0.2">
      <c r="G2501" s="87"/>
      <c r="M2501" s="87"/>
    </row>
    <row r="2502" spans="7:13" x14ac:dyDescent="0.2">
      <c r="G2502" s="87"/>
      <c r="M2502" s="87"/>
    </row>
    <row r="2503" spans="7:13" x14ac:dyDescent="0.2">
      <c r="G2503" s="87"/>
      <c r="M2503" s="87"/>
    </row>
    <row r="2504" spans="7:13" x14ac:dyDescent="0.2">
      <c r="G2504" s="87"/>
      <c r="M2504" s="87"/>
    </row>
    <row r="2505" spans="7:13" x14ac:dyDescent="0.2">
      <c r="G2505" s="87"/>
      <c r="M2505" s="87"/>
    </row>
    <row r="2506" spans="7:13" x14ac:dyDescent="0.2">
      <c r="G2506" s="87"/>
      <c r="M2506" s="87"/>
    </row>
    <row r="2507" spans="7:13" x14ac:dyDescent="0.2">
      <c r="G2507" s="87"/>
      <c r="M2507" s="87"/>
    </row>
    <row r="2508" spans="7:13" x14ac:dyDescent="0.2">
      <c r="G2508" s="87"/>
      <c r="M2508" s="87"/>
    </row>
    <row r="2509" spans="7:13" x14ac:dyDescent="0.2">
      <c r="G2509" s="87"/>
      <c r="M2509" s="87"/>
    </row>
    <row r="2510" spans="7:13" x14ac:dyDescent="0.2">
      <c r="G2510" s="87"/>
      <c r="M2510" s="87"/>
    </row>
    <row r="2511" spans="7:13" x14ac:dyDescent="0.2">
      <c r="G2511" s="87"/>
      <c r="M2511" s="87"/>
    </row>
    <row r="2512" spans="7:13" x14ac:dyDescent="0.2">
      <c r="G2512" s="87"/>
      <c r="M2512" s="87"/>
    </row>
    <row r="2513" spans="7:13" x14ac:dyDescent="0.2">
      <c r="G2513" s="87"/>
      <c r="M2513" s="87"/>
    </row>
    <row r="2514" spans="7:13" x14ac:dyDescent="0.2">
      <c r="G2514" s="87"/>
      <c r="M2514" s="87"/>
    </row>
    <row r="2515" spans="7:13" x14ac:dyDescent="0.2">
      <c r="G2515" s="87"/>
      <c r="M2515" s="87"/>
    </row>
    <row r="2516" spans="7:13" x14ac:dyDescent="0.2">
      <c r="G2516" s="87"/>
      <c r="M2516" s="87"/>
    </row>
    <row r="2517" spans="7:13" x14ac:dyDescent="0.2">
      <c r="G2517" s="87"/>
      <c r="M2517" s="87"/>
    </row>
    <row r="2518" spans="7:13" x14ac:dyDescent="0.2">
      <c r="G2518" s="87"/>
      <c r="M2518" s="87"/>
    </row>
    <row r="2519" spans="7:13" x14ac:dyDescent="0.2">
      <c r="G2519" s="87"/>
      <c r="M2519" s="87"/>
    </row>
    <row r="2520" spans="7:13" x14ac:dyDescent="0.2">
      <c r="G2520" s="87"/>
      <c r="M2520" s="87"/>
    </row>
    <row r="2521" spans="7:13" x14ac:dyDescent="0.2">
      <c r="G2521" s="87"/>
      <c r="M2521" s="87"/>
    </row>
    <row r="2522" spans="7:13" x14ac:dyDescent="0.2">
      <c r="G2522" s="87"/>
      <c r="M2522" s="87"/>
    </row>
    <row r="2523" spans="7:13" x14ac:dyDescent="0.2">
      <c r="G2523" s="87"/>
      <c r="M2523" s="87"/>
    </row>
    <row r="2524" spans="7:13" x14ac:dyDescent="0.2">
      <c r="G2524" s="87"/>
      <c r="M2524" s="87"/>
    </row>
    <row r="2525" spans="7:13" x14ac:dyDescent="0.2">
      <c r="G2525" s="87"/>
      <c r="M2525" s="87"/>
    </row>
    <row r="2526" spans="7:13" x14ac:dyDescent="0.2">
      <c r="G2526" s="87"/>
      <c r="M2526" s="87"/>
    </row>
    <row r="2527" spans="7:13" x14ac:dyDescent="0.2">
      <c r="G2527" s="87"/>
      <c r="M2527" s="87"/>
    </row>
    <row r="2528" spans="7:13" x14ac:dyDescent="0.2">
      <c r="G2528" s="87"/>
      <c r="M2528" s="87"/>
    </row>
    <row r="2529" spans="7:13" x14ac:dyDescent="0.2">
      <c r="G2529" s="87"/>
      <c r="M2529" s="87"/>
    </row>
    <row r="2530" spans="7:13" x14ac:dyDescent="0.2">
      <c r="G2530" s="87"/>
      <c r="M2530" s="87"/>
    </row>
    <row r="2531" spans="7:13" x14ac:dyDescent="0.2">
      <c r="G2531" s="87"/>
      <c r="M2531" s="87"/>
    </row>
    <row r="2532" spans="7:13" x14ac:dyDescent="0.2">
      <c r="G2532" s="87"/>
      <c r="M2532" s="87"/>
    </row>
    <row r="2533" spans="7:13" x14ac:dyDescent="0.2">
      <c r="G2533" s="87"/>
      <c r="M2533" s="87"/>
    </row>
    <row r="2534" spans="7:13" x14ac:dyDescent="0.2">
      <c r="G2534" s="87"/>
      <c r="M2534" s="87"/>
    </row>
    <row r="2535" spans="7:13" x14ac:dyDescent="0.2">
      <c r="G2535" s="87"/>
      <c r="M2535" s="87"/>
    </row>
    <row r="2536" spans="7:13" x14ac:dyDescent="0.2">
      <c r="G2536" s="87"/>
      <c r="M2536" s="87"/>
    </row>
    <row r="2537" spans="7:13" x14ac:dyDescent="0.2">
      <c r="G2537" s="87"/>
      <c r="M2537" s="87"/>
    </row>
    <row r="2538" spans="7:13" x14ac:dyDescent="0.2">
      <c r="G2538" s="87"/>
      <c r="M2538" s="87"/>
    </row>
    <row r="2539" spans="7:13" x14ac:dyDescent="0.2">
      <c r="G2539" s="87"/>
      <c r="M2539" s="87"/>
    </row>
    <row r="2540" spans="7:13" x14ac:dyDescent="0.2">
      <c r="G2540" s="87"/>
      <c r="M2540" s="87"/>
    </row>
    <row r="2541" spans="7:13" x14ac:dyDescent="0.2">
      <c r="G2541" s="87"/>
      <c r="M2541" s="87"/>
    </row>
    <row r="2542" spans="7:13" x14ac:dyDescent="0.2">
      <c r="G2542" s="87"/>
      <c r="M2542" s="87"/>
    </row>
    <row r="2543" spans="7:13" x14ac:dyDescent="0.2">
      <c r="G2543" s="87"/>
      <c r="M2543" s="87"/>
    </row>
    <row r="2544" spans="7:13" x14ac:dyDescent="0.2">
      <c r="G2544" s="87"/>
      <c r="M2544" s="87"/>
    </row>
    <row r="2545" spans="7:13" x14ac:dyDescent="0.2">
      <c r="G2545" s="87"/>
      <c r="M2545" s="87"/>
    </row>
    <row r="2546" spans="7:13" x14ac:dyDescent="0.2">
      <c r="G2546" s="87"/>
      <c r="M2546" s="87"/>
    </row>
    <row r="2547" spans="7:13" x14ac:dyDescent="0.2">
      <c r="G2547" s="87"/>
      <c r="M2547" s="87"/>
    </row>
    <row r="2548" spans="7:13" x14ac:dyDescent="0.2">
      <c r="G2548" s="87"/>
      <c r="M2548" s="87"/>
    </row>
    <row r="2549" spans="7:13" x14ac:dyDescent="0.2">
      <c r="G2549" s="87"/>
      <c r="M2549" s="87"/>
    </row>
    <row r="2550" spans="7:13" x14ac:dyDescent="0.2">
      <c r="G2550" s="87"/>
      <c r="M2550" s="87"/>
    </row>
    <row r="2551" spans="7:13" x14ac:dyDescent="0.2">
      <c r="G2551" s="87"/>
      <c r="M2551" s="87"/>
    </row>
    <row r="2552" spans="7:13" x14ac:dyDescent="0.2">
      <c r="G2552" s="87"/>
      <c r="M2552" s="87"/>
    </row>
    <row r="2553" spans="7:13" x14ac:dyDescent="0.2">
      <c r="G2553" s="87"/>
      <c r="M2553" s="87"/>
    </row>
    <row r="2554" spans="7:13" x14ac:dyDescent="0.2">
      <c r="G2554" s="87"/>
      <c r="M2554" s="87"/>
    </row>
    <row r="2555" spans="7:13" x14ac:dyDescent="0.2">
      <c r="G2555" s="87"/>
      <c r="M2555" s="87"/>
    </row>
    <row r="2556" spans="7:13" x14ac:dyDescent="0.2">
      <c r="G2556" s="87"/>
      <c r="M2556" s="87"/>
    </row>
    <row r="2557" spans="7:13" x14ac:dyDescent="0.2">
      <c r="G2557" s="87"/>
      <c r="M2557" s="87"/>
    </row>
    <row r="2558" spans="7:13" x14ac:dyDescent="0.2">
      <c r="G2558" s="87"/>
      <c r="M2558" s="87"/>
    </row>
    <row r="2559" spans="7:13" x14ac:dyDescent="0.2">
      <c r="G2559" s="87"/>
      <c r="M2559" s="87"/>
    </row>
    <row r="2560" spans="7:13" x14ac:dyDescent="0.2">
      <c r="G2560" s="87"/>
      <c r="M2560" s="87"/>
    </row>
    <row r="2561" spans="7:13" x14ac:dyDescent="0.2">
      <c r="G2561" s="87"/>
      <c r="M2561" s="87"/>
    </row>
    <row r="2562" spans="7:13" x14ac:dyDescent="0.2">
      <c r="G2562" s="87"/>
      <c r="M2562" s="87"/>
    </row>
    <row r="2563" spans="7:13" x14ac:dyDescent="0.2">
      <c r="G2563" s="87"/>
      <c r="M2563" s="87"/>
    </row>
    <row r="2564" spans="7:13" x14ac:dyDescent="0.2">
      <c r="G2564" s="87"/>
      <c r="M2564" s="87"/>
    </row>
    <row r="2565" spans="7:13" x14ac:dyDescent="0.2">
      <c r="G2565" s="87"/>
      <c r="M2565" s="87"/>
    </row>
    <row r="2566" spans="7:13" x14ac:dyDescent="0.2">
      <c r="G2566" s="87"/>
      <c r="M2566" s="87"/>
    </row>
    <row r="2567" spans="7:13" x14ac:dyDescent="0.2">
      <c r="G2567" s="87"/>
      <c r="M2567" s="87"/>
    </row>
    <row r="2568" spans="7:13" x14ac:dyDescent="0.2">
      <c r="G2568" s="87"/>
      <c r="M2568" s="87"/>
    </row>
    <row r="2569" spans="7:13" x14ac:dyDescent="0.2">
      <c r="G2569" s="87"/>
      <c r="M2569" s="87"/>
    </row>
    <row r="2570" spans="7:13" x14ac:dyDescent="0.2">
      <c r="G2570" s="87"/>
      <c r="M2570" s="87"/>
    </row>
    <row r="2571" spans="7:13" x14ac:dyDescent="0.2">
      <c r="G2571" s="87"/>
      <c r="M2571" s="87"/>
    </row>
    <row r="2572" spans="7:13" x14ac:dyDescent="0.2">
      <c r="G2572" s="87"/>
      <c r="M2572" s="87"/>
    </row>
    <row r="2573" spans="7:13" x14ac:dyDescent="0.2">
      <c r="G2573" s="87"/>
      <c r="M2573" s="87"/>
    </row>
    <row r="2574" spans="7:13" x14ac:dyDescent="0.2">
      <c r="G2574" s="87"/>
      <c r="M2574" s="87"/>
    </row>
    <row r="2575" spans="7:13" x14ac:dyDescent="0.2">
      <c r="G2575" s="87"/>
      <c r="M2575" s="87"/>
    </row>
    <row r="2576" spans="7:13" x14ac:dyDescent="0.2">
      <c r="G2576" s="87"/>
      <c r="M2576" s="87"/>
    </row>
    <row r="2577" spans="7:13" x14ac:dyDescent="0.2">
      <c r="G2577" s="87"/>
      <c r="M2577" s="87"/>
    </row>
    <row r="2578" spans="7:13" x14ac:dyDescent="0.2">
      <c r="G2578" s="87"/>
      <c r="M2578" s="87"/>
    </row>
    <row r="2579" spans="7:13" x14ac:dyDescent="0.2">
      <c r="G2579" s="87"/>
      <c r="M2579" s="87"/>
    </row>
    <row r="2580" spans="7:13" x14ac:dyDescent="0.2">
      <c r="G2580" s="87"/>
      <c r="M2580" s="87"/>
    </row>
    <row r="2581" spans="7:13" x14ac:dyDescent="0.2">
      <c r="G2581" s="87"/>
      <c r="M2581" s="87"/>
    </row>
    <row r="2582" spans="7:13" x14ac:dyDescent="0.2">
      <c r="G2582" s="87"/>
      <c r="M2582" s="87"/>
    </row>
    <row r="2583" spans="7:13" x14ac:dyDescent="0.2">
      <c r="G2583" s="87"/>
      <c r="M2583" s="87"/>
    </row>
    <row r="2584" spans="7:13" x14ac:dyDescent="0.2">
      <c r="G2584" s="87"/>
      <c r="M2584" s="87"/>
    </row>
    <row r="2585" spans="7:13" x14ac:dyDescent="0.2">
      <c r="G2585" s="87"/>
      <c r="M2585" s="87"/>
    </row>
    <row r="2586" spans="7:13" x14ac:dyDescent="0.2">
      <c r="G2586" s="87"/>
      <c r="M2586" s="87"/>
    </row>
    <row r="2587" spans="7:13" x14ac:dyDescent="0.2">
      <c r="G2587" s="87"/>
      <c r="M2587" s="87"/>
    </row>
    <row r="2588" spans="7:13" x14ac:dyDescent="0.2">
      <c r="G2588" s="87"/>
      <c r="M2588" s="87"/>
    </row>
    <row r="2589" spans="7:13" x14ac:dyDescent="0.2">
      <c r="G2589" s="87"/>
      <c r="M2589" s="87"/>
    </row>
    <row r="2590" spans="7:13" x14ac:dyDescent="0.2">
      <c r="G2590" s="87"/>
      <c r="M2590" s="87"/>
    </row>
    <row r="2591" spans="7:13" x14ac:dyDescent="0.2">
      <c r="G2591" s="87"/>
      <c r="M2591" s="87"/>
    </row>
    <row r="2592" spans="7:13" x14ac:dyDescent="0.2">
      <c r="G2592" s="87"/>
      <c r="M2592" s="87"/>
    </row>
    <row r="2593" spans="7:13" x14ac:dyDescent="0.2">
      <c r="G2593" s="87"/>
      <c r="M2593" s="87"/>
    </row>
    <row r="2594" spans="7:13" x14ac:dyDescent="0.2">
      <c r="G2594" s="87"/>
      <c r="M2594" s="87"/>
    </row>
    <row r="2595" spans="7:13" x14ac:dyDescent="0.2">
      <c r="G2595" s="87"/>
      <c r="M2595" s="87"/>
    </row>
    <row r="2596" spans="7:13" x14ac:dyDescent="0.2">
      <c r="G2596" s="87"/>
      <c r="M2596" s="87"/>
    </row>
    <row r="2597" spans="7:13" x14ac:dyDescent="0.2">
      <c r="G2597" s="87"/>
      <c r="M2597" s="87"/>
    </row>
    <row r="2598" spans="7:13" x14ac:dyDescent="0.2">
      <c r="G2598" s="87"/>
      <c r="M2598" s="87"/>
    </row>
    <row r="2599" spans="7:13" x14ac:dyDescent="0.2">
      <c r="G2599" s="87"/>
      <c r="M2599" s="87"/>
    </row>
    <row r="2600" spans="7:13" x14ac:dyDescent="0.2">
      <c r="G2600" s="87"/>
      <c r="M2600" s="87"/>
    </row>
    <row r="2601" spans="7:13" x14ac:dyDescent="0.2">
      <c r="G2601" s="87"/>
      <c r="M2601" s="87"/>
    </row>
    <row r="2602" spans="7:13" x14ac:dyDescent="0.2">
      <c r="G2602" s="87"/>
      <c r="M2602" s="87"/>
    </row>
    <row r="2603" spans="7:13" x14ac:dyDescent="0.2">
      <c r="G2603" s="87"/>
      <c r="M2603" s="87"/>
    </row>
    <row r="2604" spans="7:13" x14ac:dyDescent="0.2">
      <c r="G2604" s="87"/>
      <c r="M2604" s="87"/>
    </row>
    <row r="2605" spans="7:13" x14ac:dyDescent="0.2">
      <c r="G2605" s="87"/>
      <c r="M2605" s="87"/>
    </row>
    <row r="2606" spans="7:13" x14ac:dyDescent="0.2">
      <c r="G2606" s="87"/>
      <c r="M2606" s="87"/>
    </row>
    <row r="2607" spans="7:13" x14ac:dyDescent="0.2">
      <c r="G2607" s="87"/>
      <c r="M2607" s="87"/>
    </row>
    <row r="2608" spans="7:13" x14ac:dyDescent="0.2">
      <c r="G2608" s="87"/>
      <c r="M2608" s="87"/>
    </row>
    <row r="2609" spans="7:13" x14ac:dyDescent="0.2">
      <c r="G2609" s="87"/>
      <c r="M2609" s="87"/>
    </row>
    <row r="2610" spans="7:13" x14ac:dyDescent="0.2">
      <c r="G2610" s="87"/>
      <c r="M2610" s="87"/>
    </row>
    <row r="2611" spans="7:13" x14ac:dyDescent="0.2">
      <c r="G2611" s="87"/>
      <c r="M2611" s="87"/>
    </row>
    <row r="2612" spans="7:13" x14ac:dyDescent="0.2">
      <c r="G2612" s="87"/>
      <c r="M2612" s="87"/>
    </row>
    <row r="2613" spans="7:13" x14ac:dyDescent="0.2">
      <c r="G2613" s="87"/>
      <c r="M2613" s="87"/>
    </row>
    <row r="2614" spans="7:13" x14ac:dyDescent="0.2">
      <c r="G2614" s="87"/>
      <c r="M2614" s="87"/>
    </row>
    <row r="2615" spans="7:13" x14ac:dyDescent="0.2">
      <c r="G2615" s="87"/>
      <c r="M2615" s="87"/>
    </row>
    <row r="2616" spans="7:13" x14ac:dyDescent="0.2">
      <c r="G2616" s="87"/>
      <c r="M2616" s="87"/>
    </row>
    <row r="2617" spans="7:13" x14ac:dyDescent="0.2">
      <c r="G2617" s="87"/>
      <c r="M2617" s="87"/>
    </row>
    <row r="2618" spans="7:13" x14ac:dyDescent="0.2">
      <c r="G2618" s="87"/>
      <c r="M2618" s="87"/>
    </row>
    <row r="2619" spans="7:13" x14ac:dyDescent="0.2">
      <c r="G2619" s="87"/>
      <c r="M2619" s="87"/>
    </row>
    <row r="2620" spans="7:13" x14ac:dyDescent="0.2">
      <c r="G2620" s="87"/>
      <c r="M2620" s="87"/>
    </row>
    <row r="2621" spans="7:13" x14ac:dyDescent="0.2">
      <c r="G2621" s="87"/>
      <c r="M2621" s="87"/>
    </row>
    <row r="2622" spans="7:13" x14ac:dyDescent="0.2">
      <c r="G2622" s="87"/>
      <c r="M2622" s="87"/>
    </row>
    <row r="2623" spans="7:13" x14ac:dyDescent="0.2">
      <c r="G2623" s="87"/>
      <c r="M2623" s="87"/>
    </row>
    <row r="2624" spans="7:13" x14ac:dyDescent="0.2">
      <c r="G2624" s="87"/>
      <c r="M2624" s="87"/>
    </row>
    <row r="2625" spans="7:13" x14ac:dyDescent="0.2">
      <c r="G2625" s="87"/>
      <c r="M2625" s="87"/>
    </row>
    <row r="2626" spans="7:13" x14ac:dyDescent="0.2">
      <c r="G2626" s="87"/>
      <c r="M2626" s="87"/>
    </row>
    <row r="2627" spans="7:13" x14ac:dyDescent="0.2">
      <c r="G2627" s="87"/>
      <c r="M2627" s="87"/>
    </row>
    <row r="2628" spans="7:13" x14ac:dyDescent="0.2">
      <c r="G2628" s="87"/>
      <c r="M2628" s="87"/>
    </row>
    <row r="2629" spans="7:13" x14ac:dyDescent="0.2">
      <c r="G2629" s="87"/>
      <c r="M2629" s="87"/>
    </row>
    <row r="2630" spans="7:13" x14ac:dyDescent="0.2">
      <c r="G2630" s="87"/>
      <c r="M2630" s="87"/>
    </row>
    <row r="2631" spans="7:13" x14ac:dyDescent="0.2">
      <c r="G2631" s="87"/>
      <c r="M2631" s="87"/>
    </row>
    <row r="2632" spans="7:13" x14ac:dyDescent="0.2">
      <c r="G2632" s="87"/>
      <c r="M2632" s="87"/>
    </row>
    <row r="2633" spans="7:13" x14ac:dyDescent="0.2">
      <c r="G2633" s="87"/>
      <c r="M2633" s="87"/>
    </row>
    <row r="2634" spans="7:13" x14ac:dyDescent="0.2">
      <c r="G2634" s="87"/>
      <c r="M2634" s="87"/>
    </row>
    <row r="2635" spans="7:13" x14ac:dyDescent="0.2">
      <c r="G2635" s="87"/>
      <c r="M2635" s="87"/>
    </row>
    <row r="2636" spans="7:13" x14ac:dyDescent="0.2">
      <c r="G2636" s="87"/>
      <c r="M2636" s="87"/>
    </row>
    <row r="2637" spans="7:13" x14ac:dyDescent="0.2">
      <c r="G2637" s="87"/>
      <c r="M2637" s="87"/>
    </row>
    <row r="2638" spans="7:13" x14ac:dyDescent="0.2">
      <c r="G2638" s="87"/>
      <c r="M2638" s="87"/>
    </row>
    <row r="2639" spans="7:13" x14ac:dyDescent="0.2">
      <c r="G2639" s="87"/>
      <c r="M2639" s="87"/>
    </row>
    <row r="2640" spans="7:13" x14ac:dyDescent="0.2">
      <c r="G2640" s="87"/>
      <c r="M2640" s="87"/>
    </row>
    <row r="2641" spans="7:13" x14ac:dyDescent="0.2">
      <c r="G2641" s="87"/>
      <c r="M2641" s="87"/>
    </row>
    <row r="2642" spans="7:13" x14ac:dyDescent="0.2">
      <c r="G2642" s="87"/>
      <c r="M2642" s="87"/>
    </row>
    <row r="2643" spans="7:13" x14ac:dyDescent="0.2">
      <c r="G2643" s="87"/>
      <c r="M2643" s="87"/>
    </row>
    <row r="2644" spans="7:13" x14ac:dyDescent="0.2">
      <c r="G2644" s="87"/>
      <c r="M2644" s="87"/>
    </row>
    <row r="2645" spans="7:13" x14ac:dyDescent="0.2">
      <c r="G2645" s="87"/>
      <c r="M2645" s="87"/>
    </row>
    <row r="2646" spans="7:13" x14ac:dyDescent="0.2">
      <c r="G2646" s="87"/>
      <c r="M2646" s="87"/>
    </row>
    <row r="2647" spans="7:13" x14ac:dyDescent="0.2">
      <c r="G2647" s="87"/>
      <c r="M2647" s="87"/>
    </row>
    <row r="2648" spans="7:13" x14ac:dyDescent="0.2">
      <c r="G2648" s="87"/>
      <c r="M2648" s="87"/>
    </row>
    <row r="2649" spans="7:13" x14ac:dyDescent="0.2">
      <c r="G2649" s="87"/>
      <c r="M2649" s="87"/>
    </row>
    <row r="2650" spans="7:13" x14ac:dyDescent="0.2">
      <c r="G2650" s="87"/>
      <c r="M2650" s="87"/>
    </row>
    <row r="2651" spans="7:13" x14ac:dyDescent="0.2">
      <c r="G2651" s="87"/>
      <c r="M2651" s="87"/>
    </row>
    <row r="2652" spans="7:13" x14ac:dyDescent="0.2">
      <c r="G2652" s="87"/>
      <c r="M2652" s="87"/>
    </row>
    <row r="2653" spans="7:13" x14ac:dyDescent="0.2">
      <c r="G2653" s="87"/>
      <c r="M2653" s="87"/>
    </row>
    <row r="2654" spans="7:13" x14ac:dyDescent="0.2">
      <c r="G2654" s="87"/>
      <c r="M2654" s="87"/>
    </row>
    <row r="2655" spans="7:13" x14ac:dyDescent="0.2">
      <c r="G2655" s="87"/>
      <c r="M2655" s="87"/>
    </row>
    <row r="2656" spans="7:13" x14ac:dyDescent="0.2">
      <c r="G2656" s="87"/>
      <c r="M2656" s="87"/>
    </row>
    <row r="2657" spans="7:13" x14ac:dyDescent="0.2">
      <c r="G2657" s="87"/>
      <c r="M2657" s="87"/>
    </row>
    <row r="2658" spans="7:13" x14ac:dyDescent="0.2">
      <c r="G2658" s="87"/>
      <c r="M2658" s="87"/>
    </row>
    <row r="2659" spans="7:13" x14ac:dyDescent="0.2">
      <c r="G2659" s="87"/>
      <c r="M2659" s="87"/>
    </row>
    <row r="2660" spans="7:13" x14ac:dyDescent="0.2">
      <c r="G2660" s="87"/>
      <c r="M2660" s="87"/>
    </row>
    <row r="2661" spans="7:13" x14ac:dyDescent="0.2">
      <c r="G2661" s="87"/>
      <c r="M2661" s="87"/>
    </row>
    <row r="2662" spans="7:13" x14ac:dyDescent="0.2">
      <c r="G2662" s="87"/>
      <c r="M2662" s="87"/>
    </row>
    <row r="2663" spans="7:13" x14ac:dyDescent="0.2">
      <c r="G2663" s="87"/>
      <c r="M2663" s="87"/>
    </row>
    <row r="2664" spans="7:13" x14ac:dyDescent="0.2">
      <c r="G2664" s="87"/>
      <c r="M2664" s="87"/>
    </row>
    <row r="2665" spans="7:13" x14ac:dyDescent="0.2">
      <c r="G2665" s="87"/>
      <c r="M2665" s="87"/>
    </row>
    <row r="2666" spans="7:13" x14ac:dyDescent="0.2">
      <c r="G2666" s="87"/>
      <c r="M2666" s="87"/>
    </row>
    <row r="2667" spans="7:13" x14ac:dyDescent="0.2">
      <c r="G2667" s="87"/>
      <c r="M2667" s="87"/>
    </row>
    <row r="2668" spans="7:13" x14ac:dyDescent="0.2">
      <c r="G2668" s="87"/>
      <c r="M2668" s="87"/>
    </row>
    <row r="2669" spans="7:13" x14ac:dyDescent="0.2">
      <c r="G2669" s="87"/>
      <c r="M2669" s="87"/>
    </row>
    <row r="2670" spans="7:13" x14ac:dyDescent="0.2">
      <c r="G2670" s="87"/>
      <c r="M2670" s="87"/>
    </row>
    <row r="2671" spans="7:13" x14ac:dyDescent="0.2">
      <c r="G2671" s="87"/>
      <c r="M2671" s="87"/>
    </row>
    <row r="2672" spans="7:13" x14ac:dyDescent="0.2">
      <c r="G2672" s="87"/>
      <c r="M2672" s="87"/>
    </row>
    <row r="2673" spans="7:13" x14ac:dyDescent="0.2">
      <c r="G2673" s="87"/>
      <c r="M2673" s="87"/>
    </row>
    <row r="2674" spans="7:13" x14ac:dyDescent="0.2">
      <c r="G2674" s="87"/>
      <c r="M2674" s="87"/>
    </row>
    <row r="2675" spans="7:13" x14ac:dyDescent="0.2">
      <c r="G2675" s="87"/>
      <c r="M2675" s="87"/>
    </row>
    <row r="2676" spans="7:13" x14ac:dyDescent="0.2">
      <c r="G2676" s="87"/>
      <c r="M2676" s="87"/>
    </row>
    <row r="2677" spans="7:13" x14ac:dyDescent="0.2">
      <c r="G2677" s="87"/>
      <c r="M2677" s="87"/>
    </row>
    <row r="2678" spans="7:13" x14ac:dyDescent="0.2">
      <c r="G2678" s="87"/>
      <c r="M2678" s="87"/>
    </row>
    <row r="2679" spans="7:13" x14ac:dyDescent="0.2">
      <c r="G2679" s="87"/>
      <c r="M2679" s="87"/>
    </row>
    <row r="2680" spans="7:13" x14ac:dyDescent="0.2">
      <c r="G2680" s="87"/>
      <c r="M2680" s="87"/>
    </row>
    <row r="2681" spans="7:13" x14ac:dyDescent="0.2">
      <c r="G2681" s="87"/>
      <c r="M2681" s="87"/>
    </row>
    <row r="2682" spans="7:13" x14ac:dyDescent="0.2">
      <c r="G2682" s="87"/>
      <c r="M2682" s="87"/>
    </row>
    <row r="2683" spans="7:13" x14ac:dyDescent="0.2">
      <c r="G2683" s="87"/>
      <c r="M2683" s="87"/>
    </row>
    <row r="2684" spans="7:13" x14ac:dyDescent="0.2">
      <c r="G2684" s="87"/>
      <c r="M2684" s="87"/>
    </row>
    <row r="2685" spans="7:13" x14ac:dyDescent="0.2">
      <c r="G2685" s="87"/>
      <c r="M2685" s="87"/>
    </row>
    <row r="2686" spans="7:13" x14ac:dyDescent="0.2">
      <c r="G2686" s="87"/>
      <c r="M2686" s="87"/>
    </row>
    <row r="2687" spans="7:13" x14ac:dyDescent="0.2">
      <c r="G2687" s="87"/>
      <c r="M2687" s="87"/>
    </row>
    <row r="2688" spans="7:13" x14ac:dyDescent="0.2">
      <c r="G2688" s="87"/>
      <c r="M2688" s="87"/>
    </row>
    <row r="2689" spans="7:13" x14ac:dyDescent="0.2">
      <c r="G2689" s="87"/>
      <c r="M2689" s="87"/>
    </row>
    <row r="2690" spans="7:13" x14ac:dyDescent="0.2">
      <c r="G2690" s="87"/>
      <c r="M2690" s="87"/>
    </row>
    <row r="2691" spans="7:13" x14ac:dyDescent="0.2">
      <c r="G2691" s="87"/>
      <c r="M2691" s="87"/>
    </row>
    <row r="2692" spans="7:13" x14ac:dyDescent="0.2">
      <c r="G2692" s="87"/>
      <c r="M2692" s="87"/>
    </row>
    <row r="2693" spans="7:13" x14ac:dyDescent="0.2">
      <c r="G2693" s="87"/>
      <c r="M2693" s="87"/>
    </row>
    <row r="2694" spans="7:13" x14ac:dyDescent="0.2">
      <c r="G2694" s="87"/>
      <c r="M2694" s="87"/>
    </row>
    <row r="2695" spans="7:13" x14ac:dyDescent="0.2">
      <c r="G2695" s="87"/>
      <c r="M2695" s="87"/>
    </row>
    <row r="2696" spans="7:13" x14ac:dyDescent="0.2">
      <c r="G2696" s="87"/>
      <c r="M2696" s="87"/>
    </row>
    <row r="2697" spans="7:13" x14ac:dyDescent="0.2">
      <c r="G2697" s="87"/>
      <c r="M2697" s="87"/>
    </row>
    <row r="2698" spans="7:13" x14ac:dyDescent="0.2">
      <c r="G2698" s="87"/>
      <c r="M2698" s="87"/>
    </row>
    <row r="2699" spans="7:13" x14ac:dyDescent="0.2">
      <c r="G2699" s="87"/>
      <c r="M2699" s="87"/>
    </row>
    <row r="2700" spans="7:13" x14ac:dyDescent="0.2">
      <c r="G2700" s="87"/>
      <c r="M2700" s="87"/>
    </row>
    <row r="2701" spans="7:13" x14ac:dyDescent="0.2">
      <c r="G2701" s="87"/>
      <c r="M2701" s="87"/>
    </row>
    <row r="2702" spans="7:13" x14ac:dyDescent="0.2">
      <c r="G2702" s="87"/>
      <c r="M2702" s="87"/>
    </row>
    <row r="2703" spans="7:13" x14ac:dyDescent="0.2">
      <c r="G2703" s="87"/>
      <c r="M2703" s="87"/>
    </row>
    <row r="2704" spans="7:13" x14ac:dyDescent="0.2">
      <c r="G2704" s="87"/>
      <c r="M2704" s="87"/>
    </row>
    <row r="2705" spans="7:13" x14ac:dyDescent="0.2">
      <c r="G2705" s="87"/>
      <c r="M2705" s="87"/>
    </row>
    <row r="2706" spans="7:13" x14ac:dyDescent="0.2">
      <c r="G2706" s="87"/>
      <c r="M2706" s="87"/>
    </row>
    <row r="2707" spans="7:13" x14ac:dyDescent="0.2">
      <c r="G2707" s="87"/>
      <c r="M2707" s="87"/>
    </row>
    <row r="2708" spans="7:13" x14ac:dyDescent="0.2">
      <c r="G2708" s="87"/>
      <c r="M2708" s="87"/>
    </row>
    <row r="2709" spans="7:13" x14ac:dyDescent="0.2">
      <c r="G2709" s="87"/>
      <c r="M2709" s="87"/>
    </row>
    <row r="2710" spans="7:13" x14ac:dyDescent="0.2">
      <c r="G2710" s="87"/>
      <c r="M2710" s="87"/>
    </row>
    <row r="2711" spans="7:13" x14ac:dyDescent="0.2">
      <c r="G2711" s="87"/>
      <c r="M2711" s="87"/>
    </row>
    <row r="2712" spans="7:13" x14ac:dyDescent="0.2">
      <c r="G2712" s="87"/>
      <c r="M2712" s="87"/>
    </row>
    <row r="2713" spans="7:13" x14ac:dyDescent="0.2">
      <c r="G2713" s="87"/>
      <c r="M2713" s="87"/>
    </row>
    <row r="2714" spans="7:13" x14ac:dyDescent="0.2">
      <c r="G2714" s="87"/>
      <c r="M2714" s="87"/>
    </row>
    <row r="2715" spans="7:13" x14ac:dyDescent="0.2">
      <c r="G2715" s="87"/>
      <c r="M2715" s="87"/>
    </row>
    <row r="2716" spans="7:13" x14ac:dyDescent="0.2">
      <c r="G2716" s="87"/>
      <c r="M2716" s="87"/>
    </row>
    <row r="2717" spans="7:13" x14ac:dyDescent="0.2">
      <c r="G2717" s="87"/>
      <c r="M2717" s="87"/>
    </row>
    <row r="2718" spans="7:13" x14ac:dyDescent="0.2">
      <c r="G2718" s="87"/>
      <c r="M2718" s="87"/>
    </row>
    <row r="2719" spans="7:13" x14ac:dyDescent="0.2">
      <c r="G2719" s="87"/>
      <c r="M2719" s="87"/>
    </row>
    <row r="2720" spans="7:13" x14ac:dyDescent="0.2">
      <c r="G2720" s="87"/>
      <c r="M2720" s="87"/>
    </row>
    <row r="2721" spans="7:13" x14ac:dyDescent="0.2">
      <c r="G2721" s="87"/>
      <c r="M2721" s="87"/>
    </row>
    <row r="2722" spans="7:13" x14ac:dyDescent="0.2">
      <c r="G2722" s="87"/>
      <c r="M2722" s="87"/>
    </row>
    <row r="2723" spans="7:13" x14ac:dyDescent="0.2">
      <c r="G2723" s="87"/>
      <c r="M2723" s="87"/>
    </row>
    <row r="2724" spans="7:13" x14ac:dyDescent="0.2">
      <c r="G2724" s="87"/>
      <c r="M2724" s="87"/>
    </row>
    <row r="2725" spans="7:13" x14ac:dyDescent="0.2">
      <c r="G2725" s="87"/>
      <c r="M2725" s="87"/>
    </row>
    <row r="2726" spans="7:13" x14ac:dyDescent="0.2">
      <c r="G2726" s="87"/>
      <c r="M2726" s="87"/>
    </row>
    <row r="2727" spans="7:13" x14ac:dyDescent="0.2">
      <c r="G2727" s="87"/>
      <c r="M2727" s="87"/>
    </row>
    <row r="2728" spans="7:13" x14ac:dyDescent="0.2">
      <c r="G2728" s="87"/>
      <c r="M2728" s="87"/>
    </row>
    <row r="2729" spans="7:13" x14ac:dyDescent="0.2">
      <c r="G2729" s="87"/>
      <c r="M2729" s="87"/>
    </row>
    <row r="2730" spans="7:13" x14ac:dyDescent="0.2">
      <c r="G2730" s="87"/>
      <c r="M2730" s="87"/>
    </row>
    <row r="2731" spans="7:13" x14ac:dyDescent="0.2">
      <c r="G2731" s="87"/>
      <c r="M2731" s="87"/>
    </row>
    <row r="2732" spans="7:13" x14ac:dyDescent="0.2">
      <c r="G2732" s="87"/>
      <c r="M2732" s="87"/>
    </row>
    <row r="2733" spans="7:13" x14ac:dyDescent="0.2">
      <c r="G2733" s="87"/>
      <c r="M2733" s="87"/>
    </row>
    <row r="2734" spans="7:13" x14ac:dyDescent="0.2">
      <c r="G2734" s="87"/>
      <c r="M2734" s="87"/>
    </row>
    <row r="2735" spans="7:13" x14ac:dyDescent="0.2">
      <c r="G2735" s="87"/>
      <c r="M2735" s="87"/>
    </row>
    <row r="2736" spans="7:13" x14ac:dyDescent="0.2">
      <c r="G2736" s="87"/>
      <c r="M2736" s="87"/>
    </row>
    <row r="2737" spans="7:13" x14ac:dyDescent="0.2">
      <c r="G2737" s="87"/>
      <c r="M2737" s="87"/>
    </row>
    <row r="2738" spans="7:13" x14ac:dyDescent="0.2">
      <c r="G2738" s="87"/>
      <c r="M2738" s="87"/>
    </row>
    <row r="2739" spans="7:13" x14ac:dyDescent="0.2">
      <c r="G2739" s="87"/>
      <c r="M2739" s="87"/>
    </row>
    <row r="2740" spans="7:13" x14ac:dyDescent="0.2">
      <c r="G2740" s="87"/>
      <c r="M2740" s="87"/>
    </row>
    <row r="2741" spans="7:13" x14ac:dyDescent="0.2">
      <c r="G2741" s="87"/>
      <c r="M2741" s="87"/>
    </row>
    <row r="2742" spans="7:13" x14ac:dyDescent="0.2">
      <c r="G2742" s="87"/>
      <c r="M2742" s="87"/>
    </row>
    <row r="2743" spans="7:13" x14ac:dyDescent="0.2">
      <c r="G2743" s="87"/>
      <c r="M2743" s="87"/>
    </row>
    <row r="2744" spans="7:13" x14ac:dyDescent="0.2">
      <c r="G2744" s="87"/>
      <c r="M2744" s="87"/>
    </row>
    <row r="2745" spans="7:13" x14ac:dyDescent="0.2">
      <c r="G2745" s="87"/>
      <c r="M2745" s="87"/>
    </row>
    <row r="2746" spans="7:13" x14ac:dyDescent="0.2">
      <c r="G2746" s="87"/>
      <c r="M2746" s="87"/>
    </row>
    <row r="2747" spans="7:13" x14ac:dyDescent="0.2">
      <c r="G2747" s="87"/>
      <c r="M2747" s="87"/>
    </row>
    <row r="2748" spans="7:13" x14ac:dyDescent="0.2">
      <c r="G2748" s="87"/>
      <c r="M2748" s="87"/>
    </row>
    <row r="2749" spans="7:13" x14ac:dyDescent="0.2">
      <c r="G2749" s="87"/>
      <c r="M2749" s="87"/>
    </row>
    <row r="2750" spans="7:13" x14ac:dyDescent="0.2">
      <c r="G2750" s="87"/>
      <c r="M2750" s="87"/>
    </row>
    <row r="2751" spans="7:13" x14ac:dyDescent="0.2">
      <c r="G2751" s="87"/>
      <c r="M2751" s="87"/>
    </row>
    <row r="2752" spans="7:13" x14ac:dyDescent="0.2">
      <c r="G2752" s="87"/>
      <c r="M2752" s="87"/>
    </row>
    <row r="2753" spans="7:13" x14ac:dyDescent="0.2">
      <c r="G2753" s="87"/>
      <c r="M2753" s="87"/>
    </row>
    <row r="2754" spans="7:13" x14ac:dyDescent="0.2">
      <c r="G2754" s="87"/>
      <c r="M2754" s="87"/>
    </row>
    <row r="2755" spans="7:13" x14ac:dyDescent="0.2">
      <c r="G2755" s="87"/>
      <c r="M2755" s="87"/>
    </row>
    <row r="2756" spans="7:13" x14ac:dyDescent="0.2">
      <c r="G2756" s="87"/>
      <c r="M2756" s="87"/>
    </row>
    <row r="2757" spans="7:13" x14ac:dyDescent="0.2">
      <c r="G2757" s="87"/>
      <c r="M2757" s="87"/>
    </row>
    <row r="2758" spans="7:13" x14ac:dyDescent="0.2">
      <c r="G2758" s="87"/>
      <c r="M2758" s="87"/>
    </row>
    <row r="2759" spans="7:13" x14ac:dyDescent="0.2">
      <c r="G2759" s="87"/>
      <c r="M2759" s="87"/>
    </row>
    <row r="2760" spans="7:13" x14ac:dyDescent="0.2">
      <c r="G2760" s="87"/>
      <c r="M2760" s="87"/>
    </row>
    <row r="2761" spans="7:13" x14ac:dyDescent="0.2">
      <c r="G2761" s="87"/>
      <c r="M2761" s="87"/>
    </row>
    <row r="2762" spans="7:13" x14ac:dyDescent="0.2">
      <c r="G2762" s="87"/>
      <c r="M2762" s="87"/>
    </row>
    <row r="2763" spans="7:13" x14ac:dyDescent="0.2">
      <c r="G2763" s="87"/>
      <c r="M2763" s="87"/>
    </row>
    <row r="2764" spans="7:13" x14ac:dyDescent="0.2">
      <c r="G2764" s="87"/>
      <c r="M2764" s="87"/>
    </row>
    <row r="2765" spans="7:13" x14ac:dyDescent="0.2">
      <c r="G2765" s="87"/>
      <c r="M2765" s="87"/>
    </row>
    <row r="2766" spans="7:13" x14ac:dyDescent="0.2">
      <c r="G2766" s="87"/>
      <c r="M2766" s="87"/>
    </row>
    <row r="2767" spans="7:13" x14ac:dyDescent="0.2">
      <c r="G2767" s="87"/>
      <c r="M2767" s="87"/>
    </row>
    <row r="2768" spans="7:13" x14ac:dyDescent="0.2">
      <c r="G2768" s="87"/>
      <c r="M2768" s="87"/>
    </row>
    <row r="2769" spans="7:13" x14ac:dyDescent="0.2">
      <c r="G2769" s="87"/>
      <c r="M2769" s="87"/>
    </row>
    <row r="2770" spans="7:13" x14ac:dyDescent="0.2">
      <c r="G2770" s="87"/>
      <c r="M2770" s="87"/>
    </row>
    <row r="2771" spans="7:13" x14ac:dyDescent="0.2">
      <c r="G2771" s="87"/>
      <c r="M2771" s="87"/>
    </row>
    <row r="2772" spans="7:13" x14ac:dyDescent="0.2">
      <c r="G2772" s="87"/>
      <c r="M2772" s="87"/>
    </row>
    <row r="2773" spans="7:13" x14ac:dyDescent="0.2">
      <c r="G2773" s="87"/>
      <c r="M2773" s="87"/>
    </row>
    <row r="2774" spans="7:13" x14ac:dyDescent="0.2">
      <c r="G2774" s="87"/>
      <c r="M2774" s="87"/>
    </row>
    <row r="2775" spans="7:13" x14ac:dyDescent="0.2">
      <c r="G2775" s="87"/>
      <c r="M2775" s="87"/>
    </row>
    <row r="2776" spans="7:13" x14ac:dyDescent="0.2">
      <c r="G2776" s="87"/>
      <c r="M2776" s="87"/>
    </row>
    <row r="2777" spans="7:13" x14ac:dyDescent="0.2">
      <c r="G2777" s="87"/>
      <c r="M2777" s="87"/>
    </row>
    <row r="2778" spans="7:13" x14ac:dyDescent="0.2">
      <c r="G2778" s="87"/>
      <c r="M2778" s="87"/>
    </row>
    <row r="2779" spans="7:13" x14ac:dyDescent="0.2">
      <c r="G2779" s="87"/>
      <c r="M2779" s="87"/>
    </row>
    <row r="2780" spans="7:13" x14ac:dyDescent="0.2">
      <c r="G2780" s="87"/>
      <c r="M2780" s="87"/>
    </row>
    <row r="2781" spans="7:13" x14ac:dyDescent="0.2">
      <c r="G2781" s="87"/>
      <c r="M2781" s="87"/>
    </row>
    <row r="2782" spans="7:13" x14ac:dyDescent="0.2">
      <c r="G2782" s="87"/>
      <c r="M2782" s="87"/>
    </row>
    <row r="2783" spans="7:13" x14ac:dyDescent="0.2">
      <c r="G2783" s="87"/>
      <c r="M2783" s="87"/>
    </row>
    <row r="2784" spans="7:13" x14ac:dyDescent="0.2">
      <c r="G2784" s="87"/>
      <c r="M2784" s="87"/>
    </row>
    <row r="2785" spans="7:13" x14ac:dyDescent="0.2">
      <c r="G2785" s="87"/>
      <c r="M2785" s="87"/>
    </row>
    <row r="2786" spans="7:13" x14ac:dyDescent="0.2">
      <c r="G2786" s="87"/>
      <c r="M2786" s="87"/>
    </row>
    <row r="2787" spans="7:13" x14ac:dyDescent="0.2">
      <c r="G2787" s="87"/>
      <c r="M2787" s="87"/>
    </row>
    <row r="2788" spans="7:13" x14ac:dyDescent="0.2">
      <c r="G2788" s="87"/>
      <c r="M2788" s="87"/>
    </row>
    <row r="2789" spans="7:13" x14ac:dyDescent="0.2">
      <c r="G2789" s="87"/>
      <c r="M2789" s="87"/>
    </row>
    <row r="2790" spans="7:13" x14ac:dyDescent="0.2">
      <c r="G2790" s="87"/>
      <c r="M2790" s="87"/>
    </row>
    <row r="2791" spans="7:13" x14ac:dyDescent="0.2">
      <c r="G2791" s="87"/>
      <c r="M2791" s="87"/>
    </row>
    <row r="2792" spans="7:13" x14ac:dyDescent="0.2">
      <c r="G2792" s="87"/>
      <c r="M2792" s="87"/>
    </row>
    <row r="2793" spans="7:13" x14ac:dyDescent="0.2">
      <c r="G2793" s="87"/>
      <c r="M2793" s="87"/>
    </row>
    <row r="2794" spans="7:13" x14ac:dyDescent="0.2">
      <c r="G2794" s="87"/>
      <c r="M2794" s="87"/>
    </row>
    <row r="2795" spans="7:13" x14ac:dyDescent="0.2">
      <c r="G2795" s="87"/>
      <c r="M2795" s="87"/>
    </row>
    <row r="2796" spans="7:13" x14ac:dyDescent="0.2">
      <c r="G2796" s="87"/>
      <c r="M2796" s="87"/>
    </row>
    <row r="2797" spans="7:13" x14ac:dyDescent="0.2">
      <c r="G2797" s="87"/>
      <c r="M2797" s="87"/>
    </row>
    <row r="2798" spans="7:13" x14ac:dyDescent="0.2">
      <c r="G2798" s="87"/>
      <c r="M2798" s="87"/>
    </row>
    <row r="2799" spans="7:13" x14ac:dyDescent="0.2">
      <c r="G2799" s="87"/>
      <c r="M2799" s="87"/>
    </row>
    <row r="2800" spans="7:13" x14ac:dyDescent="0.2">
      <c r="G2800" s="87"/>
      <c r="M2800" s="87"/>
    </row>
    <row r="2801" spans="7:13" x14ac:dyDescent="0.2">
      <c r="G2801" s="87"/>
      <c r="M2801" s="87"/>
    </row>
    <row r="2802" spans="7:13" x14ac:dyDescent="0.2">
      <c r="G2802" s="87"/>
      <c r="M2802" s="87"/>
    </row>
    <row r="2803" spans="7:13" x14ac:dyDescent="0.2">
      <c r="G2803" s="87"/>
      <c r="M2803" s="87"/>
    </row>
    <row r="2804" spans="7:13" x14ac:dyDescent="0.2">
      <c r="G2804" s="87"/>
      <c r="M2804" s="87"/>
    </row>
    <row r="2805" spans="7:13" x14ac:dyDescent="0.2">
      <c r="G2805" s="87"/>
      <c r="M2805" s="87"/>
    </row>
    <row r="2806" spans="7:13" x14ac:dyDescent="0.2">
      <c r="G2806" s="87"/>
      <c r="M2806" s="87"/>
    </row>
    <row r="2807" spans="7:13" x14ac:dyDescent="0.2">
      <c r="G2807" s="87"/>
      <c r="M2807" s="87"/>
    </row>
    <row r="2808" spans="7:13" x14ac:dyDescent="0.2">
      <c r="G2808" s="87"/>
      <c r="M2808" s="87"/>
    </row>
    <row r="2809" spans="7:13" x14ac:dyDescent="0.2">
      <c r="G2809" s="87"/>
      <c r="M2809" s="87"/>
    </row>
    <row r="2810" spans="7:13" x14ac:dyDescent="0.2">
      <c r="G2810" s="87"/>
      <c r="M2810" s="87"/>
    </row>
    <row r="2811" spans="7:13" x14ac:dyDescent="0.2">
      <c r="G2811" s="87"/>
      <c r="M2811" s="87"/>
    </row>
    <row r="2812" spans="7:13" x14ac:dyDescent="0.2">
      <c r="G2812" s="87"/>
      <c r="M2812" s="87"/>
    </row>
    <row r="2813" spans="7:13" x14ac:dyDescent="0.2">
      <c r="G2813" s="87"/>
      <c r="M2813" s="87"/>
    </row>
    <row r="2814" spans="7:13" x14ac:dyDescent="0.2">
      <c r="G2814" s="87"/>
      <c r="M2814" s="87"/>
    </row>
    <row r="2815" spans="7:13" x14ac:dyDescent="0.2">
      <c r="G2815" s="87"/>
      <c r="M2815" s="87"/>
    </row>
    <row r="2816" spans="7:13" x14ac:dyDescent="0.2">
      <c r="G2816" s="87"/>
      <c r="M2816" s="87"/>
    </row>
    <row r="2817" spans="7:13" x14ac:dyDescent="0.2">
      <c r="G2817" s="87"/>
      <c r="M2817" s="87"/>
    </row>
    <row r="2818" spans="7:13" x14ac:dyDescent="0.2">
      <c r="G2818" s="87"/>
      <c r="M2818" s="87"/>
    </row>
    <row r="2819" spans="7:13" x14ac:dyDescent="0.2">
      <c r="G2819" s="87"/>
      <c r="M2819" s="87"/>
    </row>
    <row r="2820" spans="7:13" x14ac:dyDescent="0.2">
      <c r="G2820" s="87"/>
      <c r="M2820" s="87"/>
    </row>
    <row r="2821" spans="7:13" x14ac:dyDescent="0.2">
      <c r="G2821" s="87"/>
      <c r="M2821" s="87"/>
    </row>
    <row r="2822" spans="7:13" x14ac:dyDescent="0.2">
      <c r="G2822" s="87"/>
      <c r="M2822" s="87"/>
    </row>
    <row r="2823" spans="7:13" x14ac:dyDescent="0.2">
      <c r="G2823" s="87"/>
      <c r="M2823" s="87"/>
    </row>
    <row r="2824" spans="7:13" x14ac:dyDescent="0.2">
      <c r="G2824" s="87"/>
      <c r="M2824" s="87"/>
    </row>
    <row r="2825" spans="7:13" x14ac:dyDescent="0.2">
      <c r="G2825" s="87"/>
      <c r="M2825" s="87"/>
    </row>
    <row r="2826" spans="7:13" x14ac:dyDescent="0.2">
      <c r="G2826" s="87"/>
      <c r="M2826" s="87"/>
    </row>
    <row r="2827" spans="7:13" x14ac:dyDescent="0.2">
      <c r="G2827" s="87"/>
      <c r="M2827" s="87"/>
    </row>
    <row r="2828" spans="7:13" x14ac:dyDescent="0.2">
      <c r="G2828" s="87"/>
      <c r="M2828" s="87"/>
    </row>
    <row r="2829" spans="7:13" x14ac:dyDescent="0.2">
      <c r="G2829" s="87"/>
      <c r="M2829" s="87"/>
    </row>
    <row r="2830" spans="7:13" x14ac:dyDescent="0.2">
      <c r="G2830" s="87"/>
      <c r="M2830" s="87"/>
    </row>
    <row r="2831" spans="7:13" x14ac:dyDescent="0.2">
      <c r="G2831" s="87"/>
      <c r="M2831" s="87"/>
    </row>
    <row r="2832" spans="7:13" x14ac:dyDescent="0.2">
      <c r="G2832" s="87"/>
      <c r="M2832" s="87"/>
    </row>
    <row r="2833" spans="7:13" x14ac:dyDescent="0.2">
      <c r="G2833" s="87"/>
      <c r="M2833" s="87"/>
    </row>
    <row r="2834" spans="7:13" x14ac:dyDescent="0.2">
      <c r="G2834" s="87"/>
      <c r="M2834" s="87"/>
    </row>
    <row r="2835" spans="7:13" x14ac:dyDescent="0.2">
      <c r="G2835" s="87"/>
      <c r="M2835" s="87"/>
    </row>
    <row r="2836" spans="7:13" x14ac:dyDescent="0.2">
      <c r="G2836" s="87"/>
      <c r="M2836" s="87"/>
    </row>
    <row r="2837" spans="7:13" x14ac:dyDescent="0.2">
      <c r="G2837" s="87"/>
      <c r="M2837" s="87"/>
    </row>
    <row r="2838" spans="7:13" x14ac:dyDescent="0.2">
      <c r="G2838" s="87"/>
      <c r="M2838" s="87"/>
    </row>
    <row r="2839" spans="7:13" x14ac:dyDescent="0.2">
      <c r="G2839" s="87"/>
      <c r="M2839" s="87"/>
    </row>
    <row r="2840" spans="7:13" x14ac:dyDescent="0.2">
      <c r="G2840" s="87"/>
      <c r="M2840" s="87"/>
    </row>
    <row r="2841" spans="7:13" x14ac:dyDescent="0.2">
      <c r="G2841" s="87"/>
      <c r="M2841" s="87"/>
    </row>
    <row r="2842" spans="7:13" x14ac:dyDescent="0.2">
      <c r="G2842" s="87"/>
      <c r="M2842" s="87"/>
    </row>
    <row r="2843" spans="7:13" x14ac:dyDescent="0.2">
      <c r="G2843" s="87"/>
      <c r="M2843" s="87"/>
    </row>
    <row r="2844" spans="7:13" x14ac:dyDescent="0.2">
      <c r="G2844" s="87"/>
      <c r="M2844" s="87"/>
    </row>
    <row r="2845" spans="7:13" x14ac:dyDescent="0.2">
      <c r="G2845" s="87"/>
      <c r="M2845" s="87"/>
    </row>
    <row r="2846" spans="7:13" x14ac:dyDescent="0.2">
      <c r="G2846" s="87"/>
      <c r="M2846" s="87"/>
    </row>
    <row r="2847" spans="7:13" x14ac:dyDescent="0.2">
      <c r="G2847" s="87"/>
      <c r="M2847" s="87"/>
    </row>
    <row r="2848" spans="7:13" x14ac:dyDescent="0.2">
      <c r="G2848" s="87"/>
      <c r="M2848" s="87"/>
    </row>
    <row r="2849" spans="7:13" x14ac:dyDescent="0.2">
      <c r="G2849" s="87"/>
      <c r="M2849" s="87"/>
    </row>
    <row r="2850" spans="7:13" x14ac:dyDescent="0.2">
      <c r="G2850" s="87"/>
      <c r="M2850" s="87"/>
    </row>
    <row r="2851" spans="7:13" x14ac:dyDescent="0.2">
      <c r="G2851" s="87"/>
      <c r="M2851" s="87"/>
    </row>
    <row r="2852" spans="7:13" x14ac:dyDescent="0.2">
      <c r="G2852" s="87"/>
      <c r="M2852" s="87"/>
    </row>
    <row r="2853" spans="7:13" x14ac:dyDescent="0.2">
      <c r="G2853" s="87"/>
      <c r="M2853" s="87"/>
    </row>
    <row r="2854" spans="7:13" x14ac:dyDescent="0.2">
      <c r="G2854" s="87"/>
      <c r="M2854" s="87"/>
    </row>
    <row r="2855" spans="7:13" x14ac:dyDescent="0.2">
      <c r="G2855" s="87"/>
      <c r="M2855" s="87"/>
    </row>
    <row r="2856" spans="7:13" x14ac:dyDescent="0.2">
      <c r="G2856" s="87"/>
      <c r="M2856" s="87"/>
    </row>
    <row r="2857" spans="7:13" x14ac:dyDescent="0.2">
      <c r="G2857" s="87"/>
      <c r="M2857" s="87"/>
    </row>
    <row r="2858" spans="7:13" x14ac:dyDescent="0.2">
      <c r="G2858" s="87"/>
      <c r="M2858" s="87"/>
    </row>
    <row r="2859" spans="7:13" x14ac:dyDescent="0.2">
      <c r="G2859" s="87"/>
      <c r="M2859" s="87"/>
    </row>
    <row r="2860" spans="7:13" x14ac:dyDescent="0.2">
      <c r="G2860" s="87"/>
      <c r="M2860" s="87"/>
    </row>
    <row r="2861" spans="7:13" x14ac:dyDescent="0.2">
      <c r="G2861" s="87"/>
      <c r="M2861" s="87"/>
    </row>
    <row r="2862" spans="7:13" x14ac:dyDescent="0.2">
      <c r="G2862" s="87"/>
      <c r="M2862" s="87"/>
    </row>
    <row r="2863" spans="7:13" x14ac:dyDescent="0.2">
      <c r="G2863" s="87"/>
      <c r="M2863" s="87"/>
    </row>
    <row r="2864" spans="7:13" x14ac:dyDescent="0.2">
      <c r="G2864" s="87"/>
      <c r="M2864" s="87"/>
    </row>
    <row r="2865" spans="7:13" x14ac:dyDescent="0.2">
      <c r="G2865" s="87"/>
      <c r="M2865" s="87"/>
    </row>
    <row r="2866" spans="7:13" x14ac:dyDescent="0.2">
      <c r="G2866" s="87"/>
      <c r="M2866" s="87"/>
    </row>
    <row r="2867" spans="7:13" x14ac:dyDescent="0.2">
      <c r="G2867" s="87"/>
      <c r="M2867" s="87"/>
    </row>
    <row r="2868" spans="7:13" x14ac:dyDescent="0.2">
      <c r="G2868" s="87"/>
      <c r="M2868" s="87"/>
    </row>
    <row r="2869" spans="7:13" x14ac:dyDescent="0.2">
      <c r="G2869" s="87"/>
      <c r="M2869" s="87"/>
    </row>
    <row r="2870" spans="7:13" x14ac:dyDescent="0.2">
      <c r="G2870" s="87"/>
      <c r="M2870" s="87"/>
    </row>
    <row r="2871" spans="7:13" x14ac:dyDescent="0.2">
      <c r="G2871" s="87"/>
      <c r="M2871" s="87"/>
    </row>
    <row r="2872" spans="7:13" x14ac:dyDescent="0.2">
      <c r="G2872" s="87"/>
      <c r="M2872" s="87"/>
    </row>
    <row r="2873" spans="7:13" x14ac:dyDescent="0.2">
      <c r="G2873" s="87"/>
      <c r="M2873" s="87"/>
    </row>
    <row r="2874" spans="7:13" x14ac:dyDescent="0.2">
      <c r="G2874" s="87"/>
      <c r="M2874" s="87"/>
    </row>
    <row r="2875" spans="7:13" x14ac:dyDescent="0.2">
      <c r="G2875" s="87"/>
      <c r="M2875" s="87"/>
    </row>
    <row r="2876" spans="7:13" x14ac:dyDescent="0.2">
      <c r="G2876" s="87"/>
      <c r="M2876" s="87"/>
    </row>
    <row r="2877" spans="7:13" x14ac:dyDescent="0.2">
      <c r="G2877" s="87"/>
      <c r="M2877" s="87"/>
    </row>
    <row r="2878" spans="7:13" x14ac:dyDescent="0.2">
      <c r="G2878" s="87"/>
      <c r="M2878" s="87"/>
    </row>
    <row r="2879" spans="7:13" x14ac:dyDescent="0.2">
      <c r="G2879" s="87"/>
      <c r="M2879" s="87"/>
    </row>
    <row r="2880" spans="7:13" x14ac:dyDescent="0.2">
      <c r="G2880" s="87"/>
      <c r="M2880" s="87"/>
    </row>
    <row r="2881" spans="7:13" x14ac:dyDescent="0.2">
      <c r="G2881" s="87"/>
      <c r="M2881" s="87"/>
    </row>
    <row r="2882" spans="7:13" x14ac:dyDescent="0.2">
      <c r="G2882" s="87"/>
      <c r="M2882" s="87"/>
    </row>
    <row r="2883" spans="7:13" x14ac:dyDescent="0.2">
      <c r="G2883" s="87"/>
      <c r="M2883" s="87"/>
    </row>
    <row r="2884" spans="7:13" x14ac:dyDescent="0.2">
      <c r="G2884" s="87"/>
      <c r="M2884" s="87"/>
    </row>
    <row r="2885" spans="7:13" x14ac:dyDescent="0.2">
      <c r="G2885" s="87"/>
      <c r="M2885" s="87"/>
    </row>
    <row r="2886" spans="7:13" x14ac:dyDescent="0.2">
      <c r="G2886" s="87"/>
      <c r="M2886" s="87"/>
    </row>
    <row r="2887" spans="7:13" x14ac:dyDescent="0.2">
      <c r="G2887" s="87"/>
      <c r="M2887" s="87"/>
    </row>
    <row r="2888" spans="7:13" x14ac:dyDescent="0.2">
      <c r="G2888" s="87"/>
      <c r="M2888" s="87"/>
    </row>
    <row r="2889" spans="7:13" x14ac:dyDescent="0.2">
      <c r="G2889" s="87"/>
      <c r="M2889" s="87"/>
    </row>
    <row r="2890" spans="7:13" x14ac:dyDescent="0.2">
      <c r="G2890" s="87"/>
      <c r="M2890" s="87"/>
    </row>
    <row r="2891" spans="7:13" x14ac:dyDescent="0.2">
      <c r="G2891" s="87"/>
      <c r="M2891" s="87"/>
    </row>
    <row r="2892" spans="7:13" x14ac:dyDescent="0.2">
      <c r="G2892" s="87"/>
      <c r="M2892" s="87"/>
    </row>
    <row r="2893" spans="7:13" x14ac:dyDescent="0.2">
      <c r="G2893" s="87"/>
      <c r="M2893" s="87"/>
    </row>
    <row r="2894" spans="7:13" x14ac:dyDescent="0.2">
      <c r="G2894" s="87"/>
      <c r="M2894" s="87"/>
    </row>
    <row r="2895" spans="7:13" x14ac:dyDescent="0.2">
      <c r="G2895" s="87"/>
      <c r="M2895" s="87"/>
    </row>
    <row r="2896" spans="7:13" x14ac:dyDescent="0.2">
      <c r="G2896" s="87"/>
      <c r="M2896" s="87"/>
    </row>
    <row r="2897" spans="7:13" x14ac:dyDescent="0.2">
      <c r="G2897" s="87"/>
      <c r="M2897" s="87"/>
    </row>
    <row r="2898" spans="7:13" x14ac:dyDescent="0.2">
      <c r="G2898" s="87"/>
      <c r="M2898" s="87"/>
    </row>
    <row r="2899" spans="7:13" x14ac:dyDescent="0.2">
      <c r="G2899" s="87"/>
      <c r="M2899" s="87"/>
    </row>
    <row r="2900" spans="7:13" x14ac:dyDescent="0.2">
      <c r="G2900" s="87"/>
      <c r="M2900" s="87"/>
    </row>
    <row r="2901" spans="7:13" x14ac:dyDescent="0.2">
      <c r="G2901" s="87"/>
      <c r="M2901" s="87"/>
    </row>
    <row r="2902" spans="7:13" x14ac:dyDescent="0.2">
      <c r="G2902" s="87"/>
      <c r="M2902" s="87"/>
    </row>
    <row r="2903" spans="7:13" x14ac:dyDescent="0.2">
      <c r="G2903" s="87"/>
      <c r="M2903" s="87"/>
    </row>
    <row r="2904" spans="7:13" x14ac:dyDescent="0.2">
      <c r="G2904" s="87"/>
      <c r="M2904" s="87"/>
    </row>
    <row r="2905" spans="7:13" x14ac:dyDescent="0.2">
      <c r="G2905" s="87"/>
      <c r="M2905" s="87"/>
    </row>
    <row r="2906" spans="7:13" x14ac:dyDescent="0.2">
      <c r="G2906" s="87"/>
      <c r="M2906" s="87"/>
    </row>
    <row r="2907" spans="7:13" x14ac:dyDescent="0.2">
      <c r="G2907" s="87"/>
      <c r="M2907" s="87"/>
    </row>
    <row r="2908" spans="7:13" x14ac:dyDescent="0.2">
      <c r="G2908" s="87"/>
      <c r="M2908" s="87"/>
    </row>
    <row r="2909" spans="7:13" x14ac:dyDescent="0.2">
      <c r="G2909" s="87"/>
      <c r="M2909" s="87"/>
    </row>
    <row r="2910" spans="7:13" x14ac:dyDescent="0.2">
      <c r="G2910" s="87"/>
      <c r="M2910" s="87"/>
    </row>
    <row r="2911" spans="7:13" x14ac:dyDescent="0.2">
      <c r="G2911" s="87"/>
      <c r="M2911" s="87"/>
    </row>
    <row r="2912" spans="7:13" x14ac:dyDescent="0.2">
      <c r="G2912" s="87"/>
      <c r="M2912" s="87"/>
    </row>
    <row r="2913" spans="7:13" x14ac:dyDescent="0.2">
      <c r="G2913" s="87"/>
      <c r="M2913" s="87"/>
    </row>
    <row r="2914" spans="7:13" x14ac:dyDescent="0.2">
      <c r="G2914" s="87"/>
      <c r="M2914" s="87"/>
    </row>
    <row r="2915" spans="7:13" x14ac:dyDescent="0.2">
      <c r="G2915" s="87"/>
      <c r="M2915" s="87"/>
    </row>
    <row r="2916" spans="7:13" x14ac:dyDescent="0.2">
      <c r="G2916" s="87"/>
      <c r="M2916" s="87"/>
    </row>
    <row r="2917" spans="7:13" x14ac:dyDescent="0.2">
      <c r="G2917" s="87"/>
      <c r="M2917" s="87"/>
    </row>
    <row r="2918" spans="7:13" x14ac:dyDescent="0.2">
      <c r="G2918" s="87"/>
      <c r="M2918" s="87"/>
    </row>
    <row r="2919" spans="7:13" x14ac:dyDescent="0.2">
      <c r="G2919" s="87"/>
      <c r="M2919" s="87"/>
    </row>
    <row r="2920" spans="7:13" x14ac:dyDescent="0.2">
      <c r="G2920" s="87"/>
      <c r="M2920" s="87"/>
    </row>
    <row r="2921" spans="7:13" x14ac:dyDescent="0.2">
      <c r="G2921" s="87"/>
      <c r="M2921" s="87"/>
    </row>
    <row r="2922" spans="7:13" x14ac:dyDescent="0.2">
      <c r="G2922" s="87"/>
      <c r="M2922" s="87"/>
    </row>
    <row r="2923" spans="7:13" x14ac:dyDescent="0.2">
      <c r="G2923" s="87"/>
      <c r="M2923" s="87"/>
    </row>
    <row r="2924" spans="7:13" x14ac:dyDescent="0.2">
      <c r="G2924" s="87"/>
      <c r="M2924" s="87"/>
    </row>
    <row r="2925" spans="7:13" x14ac:dyDescent="0.2">
      <c r="G2925" s="87"/>
      <c r="M2925" s="87"/>
    </row>
    <row r="2926" spans="7:13" x14ac:dyDescent="0.2">
      <c r="G2926" s="87"/>
      <c r="M2926" s="87"/>
    </row>
    <row r="2927" spans="7:13" x14ac:dyDescent="0.2">
      <c r="G2927" s="87"/>
      <c r="M2927" s="87"/>
    </row>
    <row r="2928" spans="7:13" x14ac:dyDescent="0.2">
      <c r="G2928" s="87"/>
      <c r="M2928" s="87"/>
    </row>
    <row r="2929" spans="7:13" x14ac:dyDescent="0.2">
      <c r="G2929" s="87"/>
      <c r="M2929" s="87"/>
    </row>
    <row r="2930" spans="7:13" x14ac:dyDescent="0.2">
      <c r="G2930" s="87"/>
      <c r="M2930" s="87"/>
    </row>
    <row r="2931" spans="7:13" x14ac:dyDescent="0.2">
      <c r="G2931" s="87"/>
      <c r="M2931" s="87"/>
    </row>
    <row r="2932" spans="7:13" x14ac:dyDescent="0.2">
      <c r="G2932" s="87"/>
      <c r="M2932" s="87"/>
    </row>
    <row r="2933" spans="7:13" x14ac:dyDescent="0.2">
      <c r="G2933" s="87"/>
      <c r="M2933" s="87"/>
    </row>
    <row r="2934" spans="7:13" x14ac:dyDescent="0.2">
      <c r="G2934" s="87"/>
      <c r="M2934" s="87"/>
    </row>
    <row r="2935" spans="7:13" x14ac:dyDescent="0.2">
      <c r="G2935" s="87"/>
      <c r="M2935" s="87"/>
    </row>
    <row r="2936" spans="7:13" x14ac:dyDescent="0.2">
      <c r="G2936" s="87"/>
      <c r="M2936" s="87"/>
    </row>
    <row r="2937" spans="7:13" x14ac:dyDescent="0.2">
      <c r="G2937" s="87"/>
      <c r="M2937" s="87"/>
    </row>
    <row r="2938" spans="7:13" x14ac:dyDescent="0.2">
      <c r="G2938" s="87"/>
      <c r="M2938" s="87"/>
    </row>
    <row r="2939" spans="7:13" x14ac:dyDescent="0.2">
      <c r="G2939" s="87"/>
      <c r="M2939" s="87"/>
    </row>
    <row r="2940" spans="7:13" x14ac:dyDescent="0.2">
      <c r="G2940" s="87"/>
      <c r="M2940" s="87"/>
    </row>
    <row r="2941" spans="7:13" x14ac:dyDescent="0.2">
      <c r="G2941" s="87"/>
      <c r="M2941" s="87"/>
    </row>
    <row r="2942" spans="7:13" x14ac:dyDescent="0.2">
      <c r="G2942" s="87"/>
      <c r="M2942" s="87"/>
    </row>
    <row r="2943" spans="7:13" x14ac:dyDescent="0.2">
      <c r="G2943" s="87"/>
      <c r="M2943" s="87"/>
    </row>
    <row r="2944" spans="7:13" x14ac:dyDescent="0.2">
      <c r="G2944" s="87"/>
      <c r="M2944" s="87"/>
    </row>
    <row r="2945" spans="7:13" x14ac:dyDescent="0.2">
      <c r="G2945" s="87"/>
      <c r="M2945" s="87"/>
    </row>
    <row r="2946" spans="7:13" x14ac:dyDescent="0.2">
      <c r="G2946" s="87"/>
      <c r="M2946" s="87"/>
    </row>
    <row r="2947" spans="7:13" x14ac:dyDescent="0.2">
      <c r="G2947" s="87"/>
      <c r="M2947" s="87"/>
    </row>
    <row r="2948" spans="7:13" x14ac:dyDescent="0.2">
      <c r="G2948" s="87"/>
      <c r="M2948" s="87"/>
    </row>
    <row r="2949" spans="7:13" x14ac:dyDescent="0.2">
      <c r="G2949" s="87"/>
      <c r="M2949" s="87"/>
    </row>
    <row r="2950" spans="7:13" x14ac:dyDescent="0.2">
      <c r="G2950" s="87"/>
      <c r="M2950" s="87"/>
    </row>
    <row r="2951" spans="7:13" x14ac:dyDescent="0.2">
      <c r="G2951" s="87"/>
      <c r="M2951" s="87"/>
    </row>
    <row r="2952" spans="7:13" x14ac:dyDescent="0.2">
      <c r="G2952" s="87"/>
      <c r="M2952" s="87"/>
    </row>
    <row r="2953" spans="7:13" x14ac:dyDescent="0.2">
      <c r="G2953" s="87"/>
      <c r="M2953" s="87"/>
    </row>
    <row r="2954" spans="7:13" x14ac:dyDescent="0.2">
      <c r="G2954" s="87"/>
      <c r="M2954" s="87"/>
    </row>
    <row r="2955" spans="7:13" x14ac:dyDescent="0.2">
      <c r="G2955" s="87"/>
      <c r="M2955" s="87"/>
    </row>
    <row r="2956" spans="7:13" x14ac:dyDescent="0.2">
      <c r="G2956" s="87"/>
      <c r="M2956" s="87"/>
    </row>
    <row r="2957" spans="7:13" x14ac:dyDescent="0.2">
      <c r="G2957" s="87"/>
      <c r="M2957" s="87"/>
    </row>
    <row r="2958" spans="7:13" x14ac:dyDescent="0.2">
      <c r="G2958" s="87"/>
      <c r="M2958" s="87"/>
    </row>
    <row r="2959" spans="7:13" x14ac:dyDescent="0.2">
      <c r="G2959" s="87"/>
      <c r="M2959" s="87"/>
    </row>
    <row r="2960" spans="7:13" x14ac:dyDescent="0.2">
      <c r="G2960" s="87"/>
      <c r="M2960" s="87"/>
    </row>
    <row r="2961" spans="7:13" x14ac:dyDescent="0.2">
      <c r="G2961" s="87"/>
      <c r="M2961" s="87"/>
    </row>
    <row r="2962" spans="7:13" x14ac:dyDescent="0.2">
      <c r="G2962" s="87"/>
      <c r="M2962" s="87"/>
    </row>
    <row r="2963" spans="7:13" x14ac:dyDescent="0.2">
      <c r="G2963" s="87"/>
      <c r="M2963" s="87"/>
    </row>
    <row r="2964" spans="7:13" x14ac:dyDescent="0.2">
      <c r="G2964" s="87"/>
      <c r="M2964" s="87"/>
    </row>
    <row r="2965" spans="7:13" x14ac:dyDescent="0.2">
      <c r="G2965" s="87"/>
      <c r="M2965" s="87"/>
    </row>
    <row r="2966" spans="7:13" x14ac:dyDescent="0.2">
      <c r="G2966" s="87"/>
      <c r="M2966" s="87"/>
    </row>
    <row r="2967" spans="7:13" x14ac:dyDescent="0.2">
      <c r="G2967" s="87"/>
      <c r="M2967" s="87"/>
    </row>
    <row r="2968" spans="7:13" x14ac:dyDescent="0.2">
      <c r="G2968" s="87"/>
      <c r="M2968" s="87"/>
    </row>
    <row r="2969" spans="7:13" x14ac:dyDescent="0.2">
      <c r="G2969" s="87"/>
      <c r="M2969" s="87"/>
    </row>
    <row r="2970" spans="7:13" x14ac:dyDescent="0.2">
      <c r="G2970" s="87"/>
      <c r="M2970" s="87"/>
    </row>
    <row r="2971" spans="7:13" x14ac:dyDescent="0.2">
      <c r="G2971" s="87"/>
      <c r="M2971" s="87"/>
    </row>
    <row r="2972" spans="7:13" x14ac:dyDescent="0.2">
      <c r="G2972" s="87"/>
      <c r="M2972" s="87"/>
    </row>
    <row r="2973" spans="7:13" x14ac:dyDescent="0.2">
      <c r="G2973" s="87"/>
      <c r="M2973" s="87"/>
    </row>
    <row r="2974" spans="7:13" x14ac:dyDescent="0.2">
      <c r="G2974" s="87"/>
      <c r="M2974" s="87"/>
    </row>
    <row r="2975" spans="7:13" x14ac:dyDescent="0.2">
      <c r="G2975" s="87"/>
      <c r="M2975" s="87"/>
    </row>
    <row r="2976" spans="7:13" x14ac:dyDescent="0.2">
      <c r="G2976" s="87"/>
      <c r="M2976" s="87"/>
    </row>
    <row r="2977" spans="7:13" x14ac:dyDescent="0.2">
      <c r="G2977" s="87"/>
      <c r="M2977" s="87"/>
    </row>
    <row r="2978" spans="7:13" x14ac:dyDescent="0.2">
      <c r="G2978" s="87"/>
      <c r="M2978" s="87"/>
    </row>
    <row r="2979" spans="7:13" x14ac:dyDescent="0.2">
      <c r="G2979" s="87"/>
      <c r="M2979" s="87"/>
    </row>
    <row r="2980" spans="7:13" x14ac:dyDescent="0.2">
      <c r="G2980" s="87"/>
      <c r="M2980" s="87"/>
    </row>
    <row r="2981" spans="7:13" x14ac:dyDescent="0.2">
      <c r="G2981" s="87"/>
      <c r="M2981" s="87"/>
    </row>
    <row r="2982" spans="7:13" x14ac:dyDescent="0.2">
      <c r="G2982" s="87"/>
      <c r="M2982" s="87"/>
    </row>
    <row r="2983" spans="7:13" x14ac:dyDescent="0.2">
      <c r="G2983" s="87"/>
      <c r="M2983" s="87"/>
    </row>
    <row r="2984" spans="7:13" x14ac:dyDescent="0.2">
      <c r="G2984" s="87"/>
      <c r="M2984" s="87"/>
    </row>
    <row r="2985" spans="7:13" x14ac:dyDescent="0.2">
      <c r="G2985" s="87"/>
      <c r="M2985" s="87"/>
    </row>
    <row r="2986" spans="7:13" x14ac:dyDescent="0.2">
      <c r="G2986" s="87"/>
      <c r="M2986" s="87"/>
    </row>
    <row r="2987" spans="7:13" x14ac:dyDescent="0.2">
      <c r="G2987" s="87"/>
      <c r="M2987" s="87"/>
    </row>
    <row r="2988" spans="7:13" x14ac:dyDescent="0.2">
      <c r="G2988" s="87"/>
      <c r="M2988" s="87"/>
    </row>
    <row r="2989" spans="7:13" x14ac:dyDescent="0.2">
      <c r="G2989" s="87"/>
      <c r="M2989" s="87"/>
    </row>
    <row r="2990" spans="7:13" x14ac:dyDescent="0.2">
      <c r="G2990" s="87"/>
      <c r="M2990" s="87"/>
    </row>
    <row r="2991" spans="7:13" x14ac:dyDescent="0.2">
      <c r="G2991" s="87"/>
      <c r="M2991" s="87"/>
    </row>
    <row r="2992" spans="7:13" x14ac:dyDescent="0.2">
      <c r="G2992" s="87"/>
      <c r="M2992" s="87"/>
    </row>
    <row r="2993" spans="7:13" x14ac:dyDescent="0.2">
      <c r="G2993" s="87"/>
      <c r="M2993" s="87"/>
    </row>
    <row r="2994" spans="7:13" x14ac:dyDescent="0.2">
      <c r="G2994" s="87"/>
      <c r="M2994" s="87"/>
    </row>
    <row r="2995" spans="7:13" x14ac:dyDescent="0.2">
      <c r="G2995" s="87"/>
      <c r="M2995" s="87"/>
    </row>
    <row r="2996" spans="7:13" x14ac:dyDescent="0.2">
      <c r="G2996" s="87"/>
      <c r="M2996" s="87"/>
    </row>
    <row r="2997" spans="7:13" x14ac:dyDescent="0.2">
      <c r="G2997" s="87"/>
      <c r="M2997" s="87"/>
    </row>
    <row r="2998" spans="7:13" x14ac:dyDescent="0.2">
      <c r="G2998" s="87"/>
      <c r="M2998" s="87"/>
    </row>
    <row r="2999" spans="7:13" x14ac:dyDescent="0.2">
      <c r="G2999" s="87"/>
      <c r="M2999" s="87"/>
    </row>
    <row r="3000" spans="7:13" x14ac:dyDescent="0.2">
      <c r="G3000" s="87"/>
      <c r="M3000" s="87"/>
    </row>
    <row r="3001" spans="7:13" x14ac:dyDescent="0.2">
      <c r="G3001" s="87"/>
      <c r="M3001" s="87"/>
    </row>
    <row r="3002" spans="7:13" x14ac:dyDescent="0.2">
      <c r="G3002" s="87"/>
      <c r="M3002" s="87"/>
    </row>
    <row r="3003" spans="7:13" x14ac:dyDescent="0.2">
      <c r="G3003" s="87"/>
      <c r="M3003" s="87"/>
    </row>
    <row r="3004" spans="7:13" x14ac:dyDescent="0.2">
      <c r="G3004" s="87"/>
      <c r="M3004" s="87"/>
    </row>
    <row r="3005" spans="7:13" x14ac:dyDescent="0.2">
      <c r="G3005" s="87"/>
      <c r="M3005" s="87"/>
    </row>
    <row r="3006" spans="7:13" x14ac:dyDescent="0.2">
      <c r="G3006" s="87"/>
      <c r="M3006" s="87"/>
    </row>
    <row r="3007" spans="7:13" x14ac:dyDescent="0.2">
      <c r="G3007" s="87"/>
      <c r="M3007" s="87"/>
    </row>
    <row r="3008" spans="7:13" x14ac:dyDescent="0.2">
      <c r="G3008" s="87"/>
      <c r="M3008" s="87"/>
    </row>
    <row r="3009" spans="7:13" x14ac:dyDescent="0.2">
      <c r="G3009" s="87"/>
      <c r="M3009" s="87"/>
    </row>
    <row r="3010" spans="7:13" x14ac:dyDescent="0.2">
      <c r="G3010" s="87"/>
      <c r="M3010" s="87"/>
    </row>
    <row r="3011" spans="7:13" x14ac:dyDescent="0.2">
      <c r="G3011" s="87"/>
      <c r="M3011" s="87"/>
    </row>
    <row r="3012" spans="7:13" x14ac:dyDescent="0.2">
      <c r="G3012" s="87"/>
      <c r="M3012" s="87"/>
    </row>
    <row r="3013" spans="7:13" x14ac:dyDescent="0.2">
      <c r="G3013" s="87"/>
      <c r="M3013" s="87"/>
    </row>
    <row r="3014" spans="7:13" x14ac:dyDescent="0.2">
      <c r="G3014" s="87"/>
      <c r="M3014" s="87"/>
    </row>
    <row r="3015" spans="7:13" x14ac:dyDescent="0.2">
      <c r="G3015" s="87"/>
      <c r="M3015" s="87"/>
    </row>
    <row r="3016" spans="7:13" x14ac:dyDescent="0.2">
      <c r="G3016" s="87"/>
      <c r="M3016" s="87"/>
    </row>
    <row r="3017" spans="7:13" x14ac:dyDescent="0.2">
      <c r="G3017" s="87"/>
      <c r="M3017" s="87"/>
    </row>
    <row r="3018" spans="7:13" x14ac:dyDescent="0.2">
      <c r="G3018" s="87"/>
      <c r="M3018" s="87"/>
    </row>
    <row r="3019" spans="7:13" x14ac:dyDescent="0.2">
      <c r="G3019" s="87"/>
      <c r="M3019" s="87"/>
    </row>
    <row r="3020" spans="7:13" x14ac:dyDescent="0.2">
      <c r="G3020" s="87"/>
      <c r="M3020" s="87"/>
    </row>
    <row r="3021" spans="7:13" x14ac:dyDescent="0.2">
      <c r="G3021" s="87"/>
      <c r="M3021" s="87"/>
    </row>
    <row r="3022" spans="7:13" x14ac:dyDescent="0.2">
      <c r="G3022" s="87"/>
      <c r="M3022" s="87"/>
    </row>
    <row r="3023" spans="7:13" x14ac:dyDescent="0.2">
      <c r="G3023" s="87"/>
      <c r="M3023" s="87"/>
    </row>
    <row r="3024" spans="7:13" x14ac:dyDescent="0.2">
      <c r="G3024" s="87"/>
      <c r="M3024" s="87"/>
    </row>
    <row r="3025" spans="7:13" x14ac:dyDescent="0.2">
      <c r="G3025" s="87"/>
      <c r="M3025" s="87"/>
    </row>
    <row r="3026" spans="7:13" x14ac:dyDescent="0.2">
      <c r="G3026" s="87"/>
      <c r="M3026" s="87"/>
    </row>
    <row r="3027" spans="7:13" x14ac:dyDescent="0.2">
      <c r="G3027" s="87"/>
      <c r="M3027" s="87"/>
    </row>
    <row r="3028" spans="7:13" x14ac:dyDescent="0.2">
      <c r="G3028" s="87"/>
      <c r="M3028" s="87"/>
    </row>
    <row r="3029" spans="7:13" x14ac:dyDescent="0.2">
      <c r="G3029" s="87"/>
      <c r="M3029" s="87"/>
    </row>
    <row r="3030" spans="7:13" x14ac:dyDescent="0.2">
      <c r="G3030" s="87"/>
      <c r="M3030" s="87"/>
    </row>
    <row r="3031" spans="7:13" x14ac:dyDescent="0.2">
      <c r="G3031" s="87"/>
      <c r="M3031" s="87"/>
    </row>
    <row r="3032" spans="7:13" x14ac:dyDescent="0.2">
      <c r="G3032" s="87"/>
      <c r="M3032" s="87"/>
    </row>
    <row r="3033" spans="7:13" x14ac:dyDescent="0.2">
      <c r="G3033" s="87"/>
      <c r="M3033" s="87"/>
    </row>
    <row r="3034" spans="7:13" x14ac:dyDescent="0.2">
      <c r="G3034" s="87"/>
      <c r="M3034" s="87"/>
    </row>
    <row r="3035" spans="7:13" x14ac:dyDescent="0.2">
      <c r="G3035" s="87"/>
      <c r="M3035" s="87"/>
    </row>
    <row r="3036" spans="7:13" x14ac:dyDescent="0.2">
      <c r="G3036" s="87"/>
      <c r="M3036" s="87"/>
    </row>
    <row r="3037" spans="7:13" x14ac:dyDescent="0.2">
      <c r="G3037" s="87"/>
      <c r="M3037" s="87"/>
    </row>
    <row r="3038" spans="7:13" x14ac:dyDescent="0.2">
      <c r="G3038" s="87"/>
      <c r="M3038" s="87"/>
    </row>
    <row r="3039" spans="7:13" x14ac:dyDescent="0.2">
      <c r="G3039" s="87"/>
      <c r="M3039" s="87"/>
    </row>
    <row r="3040" spans="7:13" x14ac:dyDescent="0.2">
      <c r="G3040" s="87"/>
      <c r="M3040" s="87"/>
    </row>
    <row r="3041" spans="7:13" x14ac:dyDescent="0.2">
      <c r="G3041" s="87"/>
      <c r="M3041" s="87"/>
    </row>
    <row r="3042" spans="7:13" x14ac:dyDescent="0.2">
      <c r="G3042" s="87"/>
      <c r="M3042" s="87"/>
    </row>
    <row r="3043" spans="7:13" x14ac:dyDescent="0.2">
      <c r="G3043" s="87"/>
      <c r="M3043" s="87"/>
    </row>
    <row r="3044" spans="7:13" x14ac:dyDescent="0.2">
      <c r="G3044" s="87"/>
      <c r="M3044" s="87"/>
    </row>
    <row r="3045" spans="7:13" x14ac:dyDescent="0.2">
      <c r="G3045" s="87"/>
      <c r="M3045" s="87"/>
    </row>
    <row r="3046" spans="7:13" x14ac:dyDescent="0.2">
      <c r="G3046" s="87"/>
      <c r="M3046" s="87"/>
    </row>
    <row r="3047" spans="7:13" x14ac:dyDescent="0.2">
      <c r="G3047" s="87"/>
      <c r="M3047" s="87"/>
    </row>
    <row r="3048" spans="7:13" x14ac:dyDescent="0.2">
      <c r="G3048" s="87"/>
      <c r="M3048" s="87"/>
    </row>
    <row r="3049" spans="7:13" x14ac:dyDescent="0.2">
      <c r="G3049" s="87"/>
      <c r="M3049" s="87"/>
    </row>
    <row r="3050" spans="7:13" x14ac:dyDescent="0.2">
      <c r="G3050" s="87"/>
      <c r="M3050" s="87"/>
    </row>
    <row r="3051" spans="7:13" x14ac:dyDescent="0.2">
      <c r="G3051" s="87"/>
      <c r="M3051" s="87"/>
    </row>
    <row r="3052" spans="7:13" x14ac:dyDescent="0.2">
      <c r="G3052" s="87"/>
      <c r="M3052" s="87"/>
    </row>
    <row r="3053" spans="7:13" x14ac:dyDescent="0.2">
      <c r="G3053" s="87"/>
      <c r="M3053" s="87"/>
    </row>
    <row r="3054" spans="7:13" x14ac:dyDescent="0.2">
      <c r="G3054" s="87"/>
      <c r="M3054" s="87"/>
    </row>
    <row r="3055" spans="7:13" x14ac:dyDescent="0.2">
      <c r="G3055" s="87"/>
      <c r="M3055" s="87"/>
    </row>
    <row r="3056" spans="7:13" x14ac:dyDescent="0.2">
      <c r="G3056" s="87"/>
      <c r="M3056" s="87"/>
    </row>
    <row r="3057" spans="7:13" x14ac:dyDescent="0.2">
      <c r="G3057" s="87"/>
      <c r="M3057" s="87"/>
    </row>
    <row r="3058" spans="7:13" x14ac:dyDescent="0.2">
      <c r="G3058" s="87"/>
      <c r="M3058" s="87"/>
    </row>
    <row r="3059" spans="7:13" x14ac:dyDescent="0.2">
      <c r="G3059" s="87"/>
      <c r="M3059" s="87"/>
    </row>
    <row r="3060" spans="7:13" x14ac:dyDescent="0.2">
      <c r="G3060" s="87"/>
      <c r="M3060" s="87"/>
    </row>
    <row r="3061" spans="7:13" x14ac:dyDescent="0.2">
      <c r="G3061" s="87"/>
      <c r="M3061" s="87"/>
    </row>
    <row r="3062" spans="7:13" x14ac:dyDescent="0.2">
      <c r="G3062" s="87"/>
      <c r="M3062" s="87"/>
    </row>
    <row r="3063" spans="7:13" x14ac:dyDescent="0.2">
      <c r="G3063" s="87"/>
      <c r="M3063" s="87"/>
    </row>
    <row r="3064" spans="7:13" x14ac:dyDescent="0.2">
      <c r="G3064" s="87"/>
      <c r="M3064" s="87"/>
    </row>
    <row r="3065" spans="7:13" x14ac:dyDescent="0.2">
      <c r="G3065" s="87"/>
      <c r="M3065" s="87"/>
    </row>
    <row r="3066" spans="7:13" x14ac:dyDescent="0.2">
      <c r="G3066" s="87"/>
      <c r="M3066" s="87"/>
    </row>
    <row r="3067" spans="7:13" x14ac:dyDescent="0.2">
      <c r="G3067" s="87"/>
      <c r="M3067" s="87"/>
    </row>
    <row r="3068" spans="7:13" x14ac:dyDescent="0.2">
      <c r="G3068" s="87"/>
      <c r="M3068" s="87"/>
    </row>
    <row r="3069" spans="7:13" x14ac:dyDescent="0.2">
      <c r="G3069" s="87"/>
      <c r="M3069" s="87"/>
    </row>
    <row r="3070" spans="7:13" x14ac:dyDescent="0.2">
      <c r="G3070" s="87"/>
      <c r="M3070" s="87"/>
    </row>
    <row r="3071" spans="7:13" x14ac:dyDescent="0.2">
      <c r="G3071" s="87"/>
      <c r="M3071" s="87"/>
    </row>
    <row r="3072" spans="7:13" x14ac:dyDescent="0.2">
      <c r="G3072" s="87"/>
      <c r="M3072" s="87"/>
    </row>
    <row r="3073" spans="7:13" x14ac:dyDescent="0.2">
      <c r="G3073" s="87"/>
      <c r="M3073" s="87"/>
    </row>
    <row r="3074" spans="7:13" x14ac:dyDescent="0.2">
      <c r="G3074" s="87"/>
      <c r="M3074" s="87"/>
    </row>
    <row r="3075" spans="7:13" x14ac:dyDescent="0.2">
      <c r="G3075" s="87"/>
      <c r="M3075" s="87"/>
    </row>
    <row r="3076" spans="7:13" x14ac:dyDescent="0.2">
      <c r="G3076" s="87"/>
      <c r="M3076" s="87"/>
    </row>
    <row r="3077" spans="7:13" x14ac:dyDescent="0.2">
      <c r="G3077" s="87"/>
      <c r="M3077" s="87"/>
    </row>
    <row r="3078" spans="7:13" x14ac:dyDescent="0.2">
      <c r="G3078" s="87"/>
      <c r="M3078" s="87"/>
    </row>
    <row r="3079" spans="7:13" x14ac:dyDescent="0.2">
      <c r="G3079" s="87"/>
      <c r="M3079" s="87"/>
    </row>
    <row r="3080" spans="7:13" x14ac:dyDescent="0.2">
      <c r="G3080" s="87"/>
      <c r="M3080" s="87"/>
    </row>
    <row r="3081" spans="7:13" x14ac:dyDescent="0.2">
      <c r="G3081" s="87"/>
      <c r="M3081" s="87"/>
    </row>
    <row r="3082" spans="7:13" x14ac:dyDescent="0.2">
      <c r="G3082" s="87"/>
      <c r="M3082" s="87"/>
    </row>
    <row r="3083" spans="7:13" x14ac:dyDescent="0.2">
      <c r="G3083" s="87"/>
      <c r="M3083" s="87"/>
    </row>
    <row r="3084" spans="7:13" x14ac:dyDescent="0.2">
      <c r="G3084" s="87"/>
      <c r="M3084" s="87"/>
    </row>
    <row r="3085" spans="7:13" x14ac:dyDescent="0.2">
      <c r="G3085" s="87"/>
      <c r="M3085" s="87"/>
    </row>
    <row r="3086" spans="7:13" x14ac:dyDescent="0.2">
      <c r="G3086" s="87"/>
      <c r="M3086" s="87"/>
    </row>
    <row r="3087" spans="7:13" x14ac:dyDescent="0.2">
      <c r="G3087" s="87"/>
      <c r="M3087" s="87"/>
    </row>
    <row r="3088" spans="7:13" x14ac:dyDescent="0.2">
      <c r="G3088" s="87"/>
      <c r="M3088" s="87"/>
    </row>
    <row r="3089" spans="7:13" x14ac:dyDescent="0.2">
      <c r="G3089" s="87"/>
      <c r="M3089" s="87"/>
    </row>
    <row r="3090" spans="7:13" x14ac:dyDescent="0.2">
      <c r="G3090" s="87"/>
      <c r="M3090" s="87"/>
    </row>
    <row r="3091" spans="7:13" x14ac:dyDescent="0.2">
      <c r="G3091" s="87"/>
      <c r="M3091" s="87"/>
    </row>
    <row r="3092" spans="7:13" x14ac:dyDescent="0.2">
      <c r="G3092" s="87"/>
      <c r="M3092" s="87"/>
    </row>
    <row r="3093" spans="7:13" x14ac:dyDescent="0.2">
      <c r="G3093" s="87"/>
      <c r="M3093" s="87"/>
    </row>
    <row r="3094" spans="7:13" x14ac:dyDescent="0.2">
      <c r="G3094" s="87"/>
      <c r="M3094" s="87"/>
    </row>
    <row r="3095" spans="7:13" x14ac:dyDescent="0.2">
      <c r="G3095" s="87"/>
      <c r="M3095" s="87"/>
    </row>
    <row r="3096" spans="7:13" x14ac:dyDescent="0.2">
      <c r="G3096" s="87"/>
      <c r="M3096" s="87"/>
    </row>
    <row r="3097" spans="7:13" x14ac:dyDescent="0.2">
      <c r="G3097" s="87"/>
      <c r="M3097" s="87"/>
    </row>
    <row r="3098" spans="7:13" x14ac:dyDescent="0.2">
      <c r="G3098" s="87"/>
      <c r="M3098" s="87"/>
    </row>
    <row r="3099" spans="7:13" x14ac:dyDescent="0.2">
      <c r="G3099" s="87"/>
      <c r="M3099" s="87"/>
    </row>
    <row r="3100" spans="7:13" x14ac:dyDescent="0.2">
      <c r="G3100" s="87"/>
      <c r="M3100" s="87"/>
    </row>
    <row r="3101" spans="7:13" x14ac:dyDescent="0.2">
      <c r="G3101" s="87"/>
      <c r="M3101" s="87"/>
    </row>
    <row r="3102" spans="7:13" x14ac:dyDescent="0.2">
      <c r="G3102" s="87"/>
      <c r="M3102" s="87"/>
    </row>
    <row r="3103" spans="7:13" x14ac:dyDescent="0.2">
      <c r="G3103" s="87"/>
      <c r="M3103" s="87"/>
    </row>
    <row r="3104" spans="7:13" x14ac:dyDescent="0.2">
      <c r="G3104" s="87"/>
      <c r="M3104" s="87"/>
    </row>
    <row r="3105" spans="7:13" x14ac:dyDescent="0.2">
      <c r="G3105" s="87"/>
      <c r="M3105" s="87"/>
    </row>
    <row r="3106" spans="7:13" x14ac:dyDescent="0.2">
      <c r="G3106" s="87"/>
      <c r="M3106" s="87"/>
    </row>
    <row r="3107" spans="7:13" x14ac:dyDescent="0.2">
      <c r="G3107" s="87"/>
      <c r="M3107" s="87"/>
    </row>
    <row r="3108" spans="7:13" x14ac:dyDescent="0.2">
      <c r="G3108" s="87"/>
      <c r="M3108" s="87"/>
    </row>
    <row r="3109" spans="7:13" x14ac:dyDescent="0.2">
      <c r="G3109" s="87"/>
      <c r="M3109" s="87"/>
    </row>
    <row r="3110" spans="7:13" x14ac:dyDescent="0.2">
      <c r="G3110" s="87"/>
      <c r="M3110" s="87"/>
    </row>
    <row r="3111" spans="7:13" x14ac:dyDescent="0.2">
      <c r="G3111" s="87"/>
      <c r="M3111" s="87"/>
    </row>
    <row r="3112" spans="7:13" x14ac:dyDescent="0.2">
      <c r="G3112" s="87"/>
      <c r="M3112" s="87"/>
    </row>
    <row r="3113" spans="7:13" x14ac:dyDescent="0.2">
      <c r="G3113" s="87"/>
      <c r="M3113" s="87"/>
    </row>
    <row r="3114" spans="7:13" x14ac:dyDescent="0.2">
      <c r="G3114" s="87"/>
      <c r="M3114" s="87"/>
    </row>
    <row r="3115" spans="7:13" x14ac:dyDescent="0.2">
      <c r="G3115" s="87"/>
      <c r="M3115" s="87"/>
    </row>
    <row r="3116" spans="7:13" x14ac:dyDescent="0.2">
      <c r="G3116" s="87"/>
      <c r="M3116" s="87"/>
    </row>
    <row r="3117" spans="7:13" x14ac:dyDescent="0.2">
      <c r="G3117" s="87"/>
      <c r="M3117" s="87"/>
    </row>
    <row r="3118" spans="7:13" x14ac:dyDescent="0.2">
      <c r="G3118" s="87"/>
      <c r="M3118" s="87"/>
    </row>
    <row r="3119" spans="7:13" x14ac:dyDescent="0.2">
      <c r="G3119" s="87"/>
      <c r="M3119" s="87"/>
    </row>
    <row r="3120" spans="7:13" x14ac:dyDescent="0.2">
      <c r="G3120" s="87"/>
      <c r="M3120" s="87"/>
    </row>
    <row r="3121" spans="7:13" x14ac:dyDescent="0.2">
      <c r="G3121" s="87"/>
      <c r="M3121" s="87"/>
    </row>
    <row r="3122" spans="7:13" x14ac:dyDescent="0.2">
      <c r="G3122" s="87"/>
      <c r="M3122" s="87"/>
    </row>
    <row r="3123" spans="7:13" x14ac:dyDescent="0.2">
      <c r="G3123" s="87"/>
      <c r="M3123" s="87"/>
    </row>
    <row r="3124" spans="7:13" x14ac:dyDescent="0.2">
      <c r="G3124" s="87"/>
      <c r="M3124" s="87"/>
    </row>
    <row r="3125" spans="7:13" x14ac:dyDescent="0.2">
      <c r="G3125" s="87"/>
      <c r="M3125" s="87"/>
    </row>
    <row r="3126" spans="7:13" x14ac:dyDescent="0.2">
      <c r="G3126" s="87"/>
      <c r="M3126" s="87"/>
    </row>
    <row r="3127" spans="7:13" x14ac:dyDescent="0.2">
      <c r="G3127" s="87"/>
      <c r="M3127" s="87"/>
    </row>
    <row r="3128" spans="7:13" x14ac:dyDescent="0.2">
      <c r="G3128" s="87"/>
      <c r="M3128" s="87"/>
    </row>
    <row r="3129" spans="7:13" x14ac:dyDescent="0.2">
      <c r="G3129" s="87"/>
      <c r="M3129" s="87"/>
    </row>
    <row r="3130" spans="7:13" x14ac:dyDescent="0.2">
      <c r="G3130" s="87"/>
      <c r="M3130" s="87"/>
    </row>
    <row r="3131" spans="7:13" x14ac:dyDescent="0.2">
      <c r="G3131" s="87"/>
      <c r="M3131" s="87"/>
    </row>
    <row r="3132" spans="7:13" x14ac:dyDescent="0.2">
      <c r="G3132" s="87"/>
      <c r="M3132" s="87"/>
    </row>
    <row r="3133" spans="7:13" x14ac:dyDescent="0.2">
      <c r="G3133" s="87"/>
      <c r="M3133" s="87"/>
    </row>
    <row r="3134" spans="7:13" x14ac:dyDescent="0.2">
      <c r="G3134" s="87"/>
      <c r="M3134" s="87"/>
    </row>
    <row r="3135" spans="7:13" x14ac:dyDescent="0.2">
      <c r="G3135" s="87"/>
      <c r="M3135" s="87"/>
    </row>
    <row r="3136" spans="7:13" x14ac:dyDescent="0.2">
      <c r="G3136" s="87"/>
      <c r="M3136" s="87"/>
    </row>
    <row r="3137" spans="7:13" x14ac:dyDescent="0.2">
      <c r="G3137" s="87"/>
      <c r="M3137" s="87"/>
    </row>
    <row r="3138" spans="7:13" x14ac:dyDescent="0.2">
      <c r="G3138" s="87"/>
      <c r="M3138" s="87"/>
    </row>
    <row r="3139" spans="7:13" x14ac:dyDescent="0.2">
      <c r="G3139" s="87"/>
      <c r="M3139" s="87"/>
    </row>
    <row r="3140" spans="7:13" x14ac:dyDescent="0.2">
      <c r="G3140" s="87"/>
      <c r="M3140" s="87"/>
    </row>
    <row r="3141" spans="7:13" x14ac:dyDescent="0.2">
      <c r="G3141" s="87"/>
      <c r="M3141" s="87"/>
    </row>
    <row r="3142" spans="7:13" x14ac:dyDescent="0.2">
      <c r="G3142" s="87"/>
      <c r="M3142" s="87"/>
    </row>
    <row r="3143" spans="7:13" x14ac:dyDescent="0.2">
      <c r="G3143" s="87"/>
      <c r="M3143" s="87"/>
    </row>
    <row r="3144" spans="7:13" x14ac:dyDescent="0.2">
      <c r="G3144" s="87"/>
      <c r="M3144" s="87"/>
    </row>
    <row r="3145" spans="7:13" x14ac:dyDescent="0.2">
      <c r="G3145" s="87"/>
      <c r="M3145" s="87"/>
    </row>
    <row r="3146" spans="7:13" x14ac:dyDescent="0.2">
      <c r="G3146" s="87"/>
      <c r="M3146" s="87"/>
    </row>
    <row r="3147" spans="7:13" x14ac:dyDescent="0.2">
      <c r="G3147" s="87"/>
      <c r="M3147" s="87"/>
    </row>
    <row r="3148" spans="7:13" x14ac:dyDescent="0.2">
      <c r="G3148" s="87"/>
      <c r="M3148" s="87"/>
    </row>
    <row r="3149" spans="7:13" x14ac:dyDescent="0.2">
      <c r="G3149" s="87"/>
      <c r="M3149" s="87"/>
    </row>
    <row r="3150" spans="7:13" x14ac:dyDescent="0.2">
      <c r="G3150" s="87"/>
      <c r="M3150" s="87"/>
    </row>
    <row r="3151" spans="7:13" x14ac:dyDescent="0.2">
      <c r="G3151" s="87"/>
      <c r="M3151" s="87"/>
    </row>
    <row r="3152" spans="7:13" x14ac:dyDescent="0.2">
      <c r="G3152" s="87"/>
      <c r="M3152" s="87"/>
    </row>
    <row r="3153" spans="7:13" x14ac:dyDescent="0.2">
      <c r="G3153" s="87"/>
      <c r="M3153" s="87"/>
    </row>
    <row r="3154" spans="7:13" x14ac:dyDescent="0.2">
      <c r="G3154" s="87"/>
      <c r="M3154" s="87"/>
    </row>
    <row r="3155" spans="7:13" x14ac:dyDescent="0.2">
      <c r="G3155" s="87"/>
      <c r="M3155" s="87"/>
    </row>
    <row r="3156" spans="7:13" x14ac:dyDescent="0.2">
      <c r="G3156" s="87"/>
      <c r="M3156" s="87"/>
    </row>
    <row r="3157" spans="7:13" x14ac:dyDescent="0.2">
      <c r="G3157" s="87"/>
      <c r="M3157" s="87"/>
    </row>
    <row r="3158" spans="7:13" x14ac:dyDescent="0.2">
      <c r="G3158" s="87"/>
      <c r="M3158" s="87"/>
    </row>
    <row r="3159" spans="7:13" x14ac:dyDescent="0.2">
      <c r="G3159" s="87"/>
      <c r="M3159" s="87"/>
    </row>
    <row r="3160" spans="7:13" x14ac:dyDescent="0.2">
      <c r="G3160" s="87"/>
      <c r="M3160" s="87"/>
    </row>
    <row r="3161" spans="7:13" x14ac:dyDescent="0.2">
      <c r="G3161" s="87"/>
      <c r="M3161" s="87"/>
    </row>
    <row r="3162" spans="7:13" x14ac:dyDescent="0.2">
      <c r="G3162" s="87"/>
      <c r="M3162" s="87"/>
    </row>
    <row r="3163" spans="7:13" x14ac:dyDescent="0.2">
      <c r="G3163" s="87"/>
      <c r="M3163" s="87"/>
    </row>
    <row r="3164" spans="7:13" x14ac:dyDescent="0.2">
      <c r="G3164" s="87"/>
      <c r="M3164" s="87"/>
    </row>
    <row r="3165" spans="7:13" x14ac:dyDescent="0.2">
      <c r="G3165" s="87"/>
      <c r="M3165" s="87"/>
    </row>
    <row r="3166" spans="7:13" x14ac:dyDescent="0.2">
      <c r="G3166" s="87"/>
      <c r="M3166" s="87"/>
    </row>
    <row r="3167" spans="7:13" x14ac:dyDescent="0.2">
      <c r="G3167" s="87"/>
      <c r="M3167" s="87"/>
    </row>
    <row r="3168" spans="7:13" x14ac:dyDescent="0.2">
      <c r="G3168" s="87"/>
      <c r="M3168" s="87"/>
    </row>
    <row r="3169" spans="7:13" x14ac:dyDescent="0.2">
      <c r="G3169" s="87"/>
      <c r="M3169" s="87"/>
    </row>
    <row r="3170" spans="7:13" x14ac:dyDescent="0.2">
      <c r="G3170" s="87"/>
      <c r="M3170" s="87"/>
    </row>
    <row r="3171" spans="7:13" x14ac:dyDescent="0.2">
      <c r="G3171" s="87"/>
      <c r="M3171" s="87"/>
    </row>
    <row r="3172" spans="7:13" x14ac:dyDescent="0.2">
      <c r="G3172" s="87"/>
      <c r="M3172" s="87"/>
    </row>
    <row r="3173" spans="7:13" x14ac:dyDescent="0.2">
      <c r="G3173" s="87"/>
      <c r="M3173" s="87"/>
    </row>
    <row r="3174" spans="7:13" x14ac:dyDescent="0.2">
      <c r="G3174" s="87"/>
      <c r="M3174" s="87"/>
    </row>
    <row r="3175" spans="7:13" x14ac:dyDescent="0.2">
      <c r="G3175" s="87"/>
      <c r="M3175" s="87"/>
    </row>
    <row r="3176" spans="7:13" x14ac:dyDescent="0.2">
      <c r="G3176" s="87"/>
      <c r="M3176" s="87"/>
    </row>
    <row r="3177" spans="7:13" x14ac:dyDescent="0.2">
      <c r="G3177" s="87"/>
      <c r="M3177" s="87"/>
    </row>
    <row r="3178" spans="7:13" x14ac:dyDescent="0.2">
      <c r="G3178" s="87"/>
      <c r="M3178" s="87"/>
    </row>
    <row r="3179" spans="7:13" x14ac:dyDescent="0.2">
      <c r="G3179" s="87"/>
      <c r="M3179" s="87"/>
    </row>
    <row r="3180" spans="7:13" x14ac:dyDescent="0.2">
      <c r="G3180" s="87"/>
      <c r="M3180" s="87"/>
    </row>
    <row r="3181" spans="7:13" x14ac:dyDescent="0.2">
      <c r="G3181" s="87"/>
      <c r="M3181" s="87"/>
    </row>
    <row r="3182" spans="7:13" x14ac:dyDescent="0.2">
      <c r="G3182" s="87"/>
      <c r="M3182" s="87"/>
    </row>
    <row r="3183" spans="7:13" x14ac:dyDescent="0.2">
      <c r="G3183" s="87"/>
      <c r="M3183" s="87"/>
    </row>
    <row r="3184" spans="7:13" x14ac:dyDescent="0.2">
      <c r="G3184" s="87"/>
      <c r="M3184" s="87"/>
    </row>
    <row r="3185" spans="7:13" x14ac:dyDescent="0.2">
      <c r="G3185" s="87"/>
      <c r="M3185" s="87"/>
    </row>
    <row r="3186" spans="7:13" x14ac:dyDescent="0.2">
      <c r="G3186" s="87"/>
      <c r="M3186" s="87"/>
    </row>
    <row r="3187" spans="7:13" x14ac:dyDescent="0.2">
      <c r="G3187" s="87"/>
      <c r="M3187" s="87"/>
    </row>
    <row r="3188" spans="7:13" x14ac:dyDescent="0.2">
      <c r="G3188" s="87"/>
      <c r="M3188" s="87"/>
    </row>
    <row r="3189" spans="7:13" x14ac:dyDescent="0.2">
      <c r="G3189" s="87"/>
      <c r="M3189" s="87"/>
    </row>
    <row r="3190" spans="7:13" x14ac:dyDescent="0.2">
      <c r="G3190" s="87"/>
      <c r="M3190" s="87"/>
    </row>
    <row r="3191" spans="7:13" x14ac:dyDescent="0.2">
      <c r="G3191" s="87"/>
      <c r="M3191" s="87"/>
    </row>
    <row r="3192" spans="7:13" x14ac:dyDescent="0.2">
      <c r="G3192" s="87"/>
      <c r="M3192" s="87"/>
    </row>
    <row r="3193" spans="7:13" x14ac:dyDescent="0.2">
      <c r="G3193" s="87"/>
      <c r="M3193" s="87"/>
    </row>
    <row r="3194" spans="7:13" x14ac:dyDescent="0.2">
      <c r="G3194" s="87"/>
      <c r="M3194" s="87"/>
    </row>
    <row r="3195" spans="7:13" x14ac:dyDescent="0.2">
      <c r="G3195" s="87"/>
      <c r="M3195" s="87"/>
    </row>
    <row r="3196" spans="7:13" x14ac:dyDescent="0.2">
      <c r="G3196" s="87"/>
      <c r="M3196" s="87"/>
    </row>
    <row r="3197" spans="7:13" x14ac:dyDescent="0.2">
      <c r="G3197" s="87"/>
      <c r="M3197" s="87"/>
    </row>
    <row r="3198" spans="7:13" x14ac:dyDescent="0.2">
      <c r="G3198" s="87"/>
      <c r="M3198" s="87"/>
    </row>
    <row r="3199" spans="7:13" x14ac:dyDescent="0.2">
      <c r="G3199" s="87"/>
      <c r="M3199" s="87"/>
    </row>
    <row r="3200" spans="7:13" x14ac:dyDescent="0.2">
      <c r="G3200" s="87"/>
      <c r="M3200" s="87"/>
    </row>
    <row r="3201" spans="7:13" x14ac:dyDescent="0.2">
      <c r="G3201" s="87"/>
      <c r="M3201" s="87"/>
    </row>
    <row r="3202" spans="7:13" x14ac:dyDescent="0.2">
      <c r="G3202" s="87"/>
      <c r="M3202" s="87"/>
    </row>
    <row r="3203" spans="7:13" x14ac:dyDescent="0.2">
      <c r="G3203" s="87"/>
      <c r="M3203" s="87"/>
    </row>
    <row r="3204" spans="7:13" x14ac:dyDescent="0.2">
      <c r="G3204" s="87"/>
      <c r="M3204" s="87"/>
    </row>
    <row r="3205" spans="7:13" x14ac:dyDescent="0.2">
      <c r="G3205" s="87"/>
      <c r="M3205" s="87"/>
    </row>
    <row r="3206" spans="7:13" x14ac:dyDescent="0.2">
      <c r="G3206" s="87"/>
      <c r="M3206" s="87"/>
    </row>
    <row r="3207" spans="7:13" x14ac:dyDescent="0.2">
      <c r="G3207" s="87"/>
      <c r="M3207" s="87"/>
    </row>
    <row r="3208" spans="7:13" x14ac:dyDescent="0.2">
      <c r="G3208" s="87"/>
      <c r="M3208" s="87"/>
    </row>
    <row r="3209" spans="7:13" x14ac:dyDescent="0.2">
      <c r="G3209" s="87"/>
      <c r="M3209" s="87"/>
    </row>
    <row r="3210" spans="7:13" x14ac:dyDescent="0.2">
      <c r="G3210" s="87"/>
      <c r="M3210" s="87"/>
    </row>
    <row r="3211" spans="7:13" x14ac:dyDescent="0.2">
      <c r="G3211" s="87"/>
      <c r="M3211" s="87"/>
    </row>
    <row r="3212" spans="7:13" x14ac:dyDescent="0.2">
      <c r="G3212" s="87"/>
      <c r="M3212" s="87"/>
    </row>
    <row r="3213" spans="7:13" x14ac:dyDescent="0.2">
      <c r="G3213" s="87"/>
      <c r="M3213" s="87"/>
    </row>
    <row r="3214" spans="7:13" x14ac:dyDescent="0.2">
      <c r="G3214" s="87"/>
      <c r="M3214" s="87"/>
    </row>
    <row r="3215" spans="7:13" x14ac:dyDescent="0.2">
      <c r="G3215" s="87"/>
      <c r="M3215" s="87"/>
    </row>
    <row r="3216" spans="7:13" x14ac:dyDescent="0.2">
      <c r="G3216" s="87"/>
      <c r="M3216" s="87"/>
    </row>
    <row r="3217" spans="7:13" x14ac:dyDescent="0.2">
      <c r="G3217" s="87"/>
      <c r="M3217" s="87"/>
    </row>
    <row r="3218" spans="7:13" x14ac:dyDescent="0.2">
      <c r="G3218" s="87"/>
      <c r="M3218" s="87"/>
    </row>
    <row r="3219" spans="7:13" x14ac:dyDescent="0.2">
      <c r="G3219" s="87"/>
      <c r="M3219" s="87"/>
    </row>
    <row r="3220" spans="7:13" x14ac:dyDescent="0.2">
      <c r="G3220" s="87"/>
      <c r="M3220" s="87"/>
    </row>
    <row r="3221" spans="7:13" x14ac:dyDescent="0.2">
      <c r="G3221" s="87"/>
      <c r="M3221" s="87"/>
    </row>
    <row r="3222" spans="7:13" x14ac:dyDescent="0.2">
      <c r="G3222" s="87"/>
      <c r="M3222" s="87"/>
    </row>
    <row r="3223" spans="7:13" x14ac:dyDescent="0.2">
      <c r="G3223" s="87"/>
      <c r="M3223" s="87"/>
    </row>
    <row r="3224" spans="7:13" x14ac:dyDescent="0.2">
      <c r="G3224" s="87"/>
      <c r="M3224" s="87"/>
    </row>
    <row r="3225" spans="7:13" x14ac:dyDescent="0.2">
      <c r="G3225" s="87"/>
      <c r="M3225" s="87"/>
    </row>
    <row r="3226" spans="7:13" x14ac:dyDescent="0.2">
      <c r="G3226" s="87"/>
      <c r="M3226" s="87"/>
    </row>
    <row r="3227" spans="7:13" x14ac:dyDescent="0.2">
      <c r="G3227" s="87"/>
      <c r="M3227" s="87"/>
    </row>
    <row r="3228" spans="7:13" x14ac:dyDescent="0.2">
      <c r="G3228" s="87"/>
      <c r="M3228" s="87"/>
    </row>
    <row r="3229" spans="7:13" x14ac:dyDescent="0.2">
      <c r="G3229" s="87"/>
      <c r="M3229" s="87"/>
    </row>
    <row r="3230" spans="7:13" x14ac:dyDescent="0.2">
      <c r="G3230" s="87"/>
      <c r="M3230" s="87"/>
    </row>
    <row r="3231" spans="7:13" x14ac:dyDescent="0.2">
      <c r="G3231" s="87"/>
      <c r="M3231" s="87"/>
    </row>
    <row r="3232" spans="7:13" x14ac:dyDescent="0.2">
      <c r="G3232" s="87"/>
      <c r="M3232" s="87"/>
    </row>
    <row r="3233" spans="7:13" x14ac:dyDescent="0.2">
      <c r="G3233" s="87"/>
      <c r="M3233" s="87"/>
    </row>
    <row r="3234" spans="7:13" x14ac:dyDescent="0.2">
      <c r="G3234" s="87"/>
      <c r="M3234" s="87"/>
    </row>
    <row r="3235" spans="7:13" x14ac:dyDescent="0.2">
      <c r="G3235" s="87"/>
      <c r="M3235" s="87"/>
    </row>
    <row r="3236" spans="7:13" x14ac:dyDescent="0.2">
      <c r="G3236" s="87"/>
      <c r="M3236" s="87"/>
    </row>
    <row r="3237" spans="7:13" x14ac:dyDescent="0.2">
      <c r="G3237" s="87"/>
      <c r="M3237" s="87"/>
    </row>
    <row r="3238" spans="7:13" x14ac:dyDescent="0.2">
      <c r="G3238" s="87"/>
      <c r="M3238" s="87"/>
    </row>
    <row r="3239" spans="7:13" x14ac:dyDescent="0.2">
      <c r="G3239" s="87"/>
      <c r="M3239" s="87"/>
    </row>
    <row r="3240" spans="7:13" x14ac:dyDescent="0.2">
      <c r="G3240" s="87"/>
      <c r="M3240" s="87"/>
    </row>
    <row r="3241" spans="7:13" x14ac:dyDescent="0.2">
      <c r="G3241" s="87"/>
      <c r="M3241" s="87"/>
    </row>
    <row r="3242" spans="7:13" x14ac:dyDescent="0.2">
      <c r="G3242" s="87"/>
      <c r="M3242" s="87"/>
    </row>
    <row r="3243" spans="7:13" x14ac:dyDescent="0.2">
      <c r="G3243" s="87"/>
      <c r="M3243" s="87"/>
    </row>
    <row r="3244" spans="7:13" x14ac:dyDescent="0.2">
      <c r="G3244" s="87"/>
      <c r="M3244" s="87"/>
    </row>
    <row r="3245" spans="7:13" x14ac:dyDescent="0.2">
      <c r="G3245" s="87"/>
      <c r="M3245" s="87"/>
    </row>
    <row r="3246" spans="7:13" x14ac:dyDescent="0.2">
      <c r="G3246" s="87"/>
      <c r="M3246" s="87"/>
    </row>
    <row r="3247" spans="7:13" x14ac:dyDescent="0.2">
      <c r="G3247" s="87"/>
      <c r="M3247" s="87"/>
    </row>
    <row r="3248" spans="7:13" x14ac:dyDescent="0.2">
      <c r="G3248" s="87"/>
      <c r="M3248" s="87"/>
    </row>
    <row r="3249" spans="7:13" x14ac:dyDescent="0.2">
      <c r="G3249" s="87"/>
      <c r="M3249" s="87"/>
    </row>
    <row r="3250" spans="7:13" x14ac:dyDescent="0.2">
      <c r="G3250" s="87"/>
      <c r="M3250" s="87"/>
    </row>
    <row r="3251" spans="7:13" x14ac:dyDescent="0.2">
      <c r="G3251" s="87"/>
      <c r="M3251" s="87"/>
    </row>
    <row r="3252" spans="7:13" x14ac:dyDescent="0.2">
      <c r="G3252" s="87"/>
      <c r="M3252" s="87"/>
    </row>
    <row r="3253" spans="7:13" x14ac:dyDescent="0.2">
      <c r="G3253" s="87"/>
      <c r="M3253" s="87"/>
    </row>
    <row r="3254" spans="7:13" x14ac:dyDescent="0.2">
      <c r="G3254" s="87"/>
      <c r="M3254" s="87"/>
    </row>
    <row r="3255" spans="7:13" x14ac:dyDescent="0.2">
      <c r="G3255" s="87"/>
      <c r="M3255" s="87"/>
    </row>
    <row r="3256" spans="7:13" x14ac:dyDescent="0.2">
      <c r="G3256" s="87"/>
      <c r="M3256" s="87"/>
    </row>
    <row r="3257" spans="7:13" x14ac:dyDescent="0.2">
      <c r="G3257" s="87"/>
      <c r="M3257" s="87"/>
    </row>
    <row r="3258" spans="7:13" x14ac:dyDescent="0.2">
      <c r="G3258" s="87"/>
      <c r="M3258" s="87"/>
    </row>
    <row r="3259" spans="7:13" x14ac:dyDescent="0.2">
      <c r="G3259" s="87"/>
      <c r="M3259" s="87"/>
    </row>
    <row r="3260" spans="7:13" x14ac:dyDescent="0.2">
      <c r="G3260" s="87"/>
      <c r="M3260" s="87"/>
    </row>
    <row r="3261" spans="7:13" x14ac:dyDescent="0.2">
      <c r="G3261" s="87"/>
      <c r="M3261" s="87"/>
    </row>
    <row r="3262" spans="7:13" x14ac:dyDescent="0.2">
      <c r="G3262" s="87"/>
      <c r="M3262" s="87"/>
    </row>
    <row r="3263" spans="7:13" x14ac:dyDescent="0.2">
      <c r="G3263" s="87"/>
      <c r="M3263" s="87"/>
    </row>
    <row r="3264" spans="7:13" x14ac:dyDescent="0.2">
      <c r="G3264" s="87"/>
      <c r="M3264" s="87"/>
    </row>
    <row r="3265" spans="7:13" x14ac:dyDescent="0.2">
      <c r="G3265" s="87"/>
      <c r="M3265" s="87"/>
    </row>
    <row r="3266" spans="7:13" x14ac:dyDescent="0.2">
      <c r="G3266" s="87"/>
      <c r="M3266" s="87"/>
    </row>
    <row r="3267" spans="7:13" x14ac:dyDescent="0.2">
      <c r="G3267" s="87"/>
      <c r="M3267" s="87"/>
    </row>
    <row r="3268" spans="7:13" x14ac:dyDescent="0.2">
      <c r="G3268" s="87"/>
      <c r="M3268" s="87"/>
    </row>
    <row r="3269" spans="7:13" x14ac:dyDescent="0.2">
      <c r="G3269" s="87"/>
      <c r="M3269" s="87"/>
    </row>
    <row r="3270" spans="7:13" x14ac:dyDescent="0.2">
      <c r="G3270" s="87"/>
      <c r="M3270" s="87"/>
    </row>
    <row r="3271" spans="7:13" x14ac:dyDescent="0.2">
      <c r="G3271" s="87"/>
      <c r="M3271" s="87"/>
    </row>
    <row r="3272" spans="7:13" x14ac:dyDescent="0.2">
      <c r="G3272" s="87"/>
      <c r="M3272" s="87"/>
    </row>
    <row r="3273" spans="7:13" x14ac:dyDescent="0.2">
      <c r="G3273" s="87"/>
      <c r="M3273" s="87"/>
    </row>
    <row r="3274" spans="7:13" x14ac:dyDescent="0.2">
      <c r="G3274" s="87"/>
      <c r="M3274" s="87"/>
    </row>
    <row r="3275" spans="7:13" x14ac:dyDescent="0.2">
      <c r="G3275" s="87"/>
      <c r="M3275" s="87"/>
    </row>
    <row r="3276" spans="7:13" x14ac:dyDescent="0.2">
      <c r="G3276" s="87"/>
      <c r="M3276" s="87"/>
    </row>
    <row r="3277" spans="7:13" x14ac:dyDescent="0.2">
      <c r="G3277" s="87"/>
      <c r="M3277" s="87"/>
    </row>
    <row r="3278" spans="7:13" x14ac:dyDescent="0.2">
      <c r="G3278" s="87"/>
      <c r="M3278" s="87"/>
    </row>
    <row r="3279" spans="7:13" x14ac:dyDescent="0.2">
      <c r="G3279" s="87"/>
      <c r="M3279" s="87"/>
    </row>
    <row r="3280" spans="7:13" x14ac:dyDescent="0.2">
      <c r="G3280" s="87"/>
      <c r="M3280" s="87"/>
    </row>
    <row r="3281" spans="7:13" x14ac:dyDescent="0.2">
      <c r="G3281" s="87"/>
      <c r="M3281" s="87"/>
    </row>
    <row r="3282" spans="7:13" x14ac:dyDescent="0.2">
      <c r="G3282" s="87"/>
      <c r="M3282" s="87"/>
    </row>
    <row r="3283" spans="7:13" x14ac:dyDescent="0.2">
      <c r="G3283" s="87"/>
      <c r="M3283" s="87"/>
    </row>
    <row r="3284" spans="7:13" x14ac:dyDescent="0.2">
      <c r="G3284" s="87"/>
      <c r="M3284" s="87"/>
    </row>
    <row r="3285" spans="7:13" x14ac:dyDescent="0.2">
      <c r="G3285" s="87"/>
      <c r="M3285" s="87"/>
    </row>
    <row r="3286" spans="7:13" x14ac:dyDescent="0.2">
      <c r="G3286" s="87"/>
      <c r="M3286" s="87"/>
    </row>
    <row r="3287" spans="7:13" x14ac:dyDescent="0.2">
      <c r="G3287" s="87"/>
      <c r="M3287" s="87"/>
    </row>
    <row r="3288" spans="7:13" x14ac:dyDescent="0.2">
      <c r="G3288" s="87"/>
      <c r="M3288" s="87"/>
    </row>
    <row r="3289" spans="7:13" x14ac:dyDescent="0.2">
      <c r="G3289" s="87"/>
      <c r="M3289" s="87"/>
    </row>
    <row r="3290" spans="7:13" x14ac:dyDescent="0.2">
      <c r="G3290" s="87"/>
      <c r="M3290" s="87"/>
    </row>
    <row r="3291" spans="7:13" x14ac:dyDescent="0.2">
      <c r="G3291" s="87"/>
      <c r="M3291" s="87"/>
    </row>
    <row r="3292" spans="7:13" x14ac:dyDescent="0.2">
      <c r="G3292" s="87"/>
      <c r="M3292" s="87"/>
    </row>
    <row r="3293" spans="7:13" x14ac:dyDescent="0.2">
      <c r="G3293" s="87"/>
      <c r="M3293" s="87"/>
    </row>
    <row r="3294" spans="7:13" x14ac:dyDescent="0.2">
      <c r="G3294" s="87"/>
      <c r="M3294" s="87"/>
    </row>
    <row r="3295" spans="7:13" x14ac:dyDescent="0.2">
      <c r="G3295" s="87"/>
      <c r="M3295" s="87"/>
    </row>
    <row r="3296" spans="7:13" x14ac:dyDescent="0.2">
      <c r="G3296" s="87"/>
      <c r="M3296" s="87"/>
    </row>
    <row r="3297" spans="7:13" x14ac:dyDescent="0.2">
      <c r="G3297" s="87"/>
      <c r="M3297" s="87"/>
    </row>
    <row r="3298" spans="7:13" x14ac:dyDescent="0.2">
      <c r="G3298" s="87"/>
      <c r="M3298" s="87"/>
    </row>
    <row r="3299" spans="7:13" x14ac:dyDescent="0.2">
      <c r="G3299" s="87"/>
      <c r="M3299" s="87"/>
    </row>
    <row r="3300" spans="7:13" x14ac:dyDescent="0.2">
      <c r="G3300" s="87"/>
      <c r="M3300" s="87"/>
    </row>
    <row r="3301" spans="7:13" x14ac:dyDescent="0.2">
      <c r="G3301" s="87"/>
      <c r="M3301" s="87"/>
    </row>
    <row r="3302" spans="7:13" x14ac:dyDescent="0.2">
      <c r="G3302" s="87"/>
      <c r="M3302" s="87"/>
    </row>
    <row r="3303" spans="7:13" x14ac:dyDescent="0.2">
      <c r="G3303" s="87"/>
      <c r="M3303" s="87"/>
    </row>
    <row r="3304" spans="7:13" x14ac:dyDescent="0.2">
      <c r="G3304" s="87"/>
      <c r="M3304" s="87"/>
    </row>
    <row r="3305" spans="7:13" x14ac:dyDescent="0.2">
      <c r="G3305" s="87"/>
      <c r="M3305" s="87"/>
    </row>
    <row r="3306" spans="7:13" x14ac:dyDescent="0.2">
      <c r="G3306" s="87"/>
      <c r="M3306" s="87"/>
    </row>
    <row r="3307" spans="7:13" x14ac:dyDescent="0.2">
      <c r="G3307" s="87"/>
      <c r="M3307" s="87"/>
    </row>
    <row r="3308" spans="7:13" x14ac:dyDescent="0.2">
      <c r="G3308" s="87"/>
      <c r="M3308" s="87"/>
    </row>
    <row r="3309" spans="7:13" x14ac:dyDescent="0.2">
      <c r="G3309" s="87"/>
      <c r="M3309" s="87"/>
    </row>
    <row r="3310" spans="7:13" x14ac:dyDescent="0.2">
      <c r="G3310" s="87"/>
      <c r="M3310" s="87"/>
    </row>
    <row r="3311" spans="7:13" x14ac:dyDescent="0.2">
      <c r="G3311" s="87"/>
      <c r="M3311" s="87"/>
    </row>
    <row r="3312" spans="7:13" x14ac:dyDescent="0.2">
      <c r="G3312" s="87"/>
      <c r="M3312" s="87"/>
    </row>
    <row r="3313" spans="7:13" x14ac:dyDescent="0.2">
      <c r="G3313" s="87"/>
      <c r="M3313" s="87"/>
    </row>
    <row r="3314" spans="7:13" x14ac:dyDescent="0.2">
      <c r="G3314" s="87"/>
      <c r="M3314" s="87"/>
    </row>
    <row r="3315" spans="7:13" x14ac:dyDescent="0.2">
      <c r="G3315" s="87"/>
      <c r="M3315" s="87"/>
    </row>
    <row r="3316" spans="7:13" x14ac:dyDescent="0.2">
      <c r="G3316" s="87"/>
      <c r="M3316" s="87"/>
    </row>
    <row r="3317" spans="7:13" x14ac:dyDescent="0.2">
      <c r="G3317" s="87"/>
      <c r="M3317" s="87"/>
    </row>
    <row r="3318" spans="7:13" x14ac:dyDescent="0.2">
      <c r="G3318" s="87"/>
      <c r="M3318" s="87"/>
    </row>
    <row r="3319" spans="7:13" x14ac:dyDescent="0.2">
      <c r="G3319" s="87"/>
      <c r="M3319" s="87"/>
    </row>
    <row r="3320" spans="7:13" x14ac:dyDescent="0.2">
      <c r="G3320" s="87"/>
      <c r="M3320" s="87"/>
    </row>
    <row r="3321" spans="7:13" x14ac:dyDescent="0.2">
      <c r="G3321" s="87"/>
      <c r="M3321" s="87"/>
    </row>
    <row r="3322" spans="7:13" x14ac:dyDescent="0.2">
      <c r="G3322" s="87"/>
      <c r="M3322" s="87"/>
    </row>
    <row r="3323" spans="7:13" x14ac:dyDescent="0.2">
      <c r="G3323" s="87"/>
      <c r="M3323" s="87"/>
    </row>
    <row r="3324" spans="7:13" x14ac:dyDescent="0.2">
      <c r="G3324" s="87"/>
      <c r="M3324" s="87"/>
    </row>
    <row r="3325" spans="7:13" x14ac:dyDescent="0.2">
      <c r="G3325" s="87"/>
      <c r="M3325" s="87"/>
    </row>
    <row r="3326" spans="7:13" x14ac:dyDescent="0.2">
      <c r="G3326" s="87"/>
      <c r="M3326" s="87"/>
    </row>
    <row r="3327" spans="7:13" x14ac:dyDescent="0.2">
      <c r="G3327" s="87"/>
      <c r="M3327" s="87"/>
    </row>
    <row r="3328" spans="7:13" x14ac:dyDescent="0.2">
      <c r="G3328" s="87"/>
      <c r="M3328" s="87"/>
    </row>
    <row r="3329" spans="7:13" x14ac:dyDescent="0.2">
      <c r="G3329" s="87"/>
      <c r="M3329" s="87"/>
    </row>
    <row r="3330" spans="7:13" x14ac:dyDescent="0.2">
      <c r="G3330" s="87"/>
      <c r="M3330" s="87"/>
    </row>
    <row r="3331" spans="7:13" x14ac:dyDescent="0.2">
      <c r="G3331" s="87"/>
      <c r="M3331" s="87"/>
    </row>
    <row r="3332" spans="7:13" x14ac:dyDescent="0.2">
      <c r="G3332" s="87"/>
      <c r="M3332" s="87"/>
    </row>
    <row r="3333" spans="7:13" x14ac:dyDescent="0.2">
      <c r="G3333" s="87"/>
      <c r="M3333" s="87"/>
    </row>
    <row r="3334" spans="7:13" x14ac:dyDescent="0.2">
      <c r="G3334" s="87"/>
      <c r="M3334" s="87"/>
    </row>
    <row r="3335" spans="7:13" x14ac:dyDescent="0.2">
      <c r="G3335" s="87"/>
      <c r="M3335" s="87"/>
    </row>
    <row r="3336" spans="7:13" x14ac:dyDescent="0.2">
      <c r="G3336" s="87"/>
      <c r="M3336" s="87"/>
    </row>
    <row r="3337" spans="7:13" x14ac:dyDescent="0.2">
      <c r="G3337" s="87"/>
      <c r="M3337" s="87"/>
    </row>
    <row r="3338" spans="7:13" x14ac:dyDescent="0.2">
      <c r="G3338" s="87"/>
      <c r="M3338" s="87"/>
    </row>
    <row r="3339" spans="7:13" x14ac:dyDescent="0.2">
      <c r="G3339" s="87"/>
      <c r="M3339" s="87"/>
    </row>
    <row r="3340" spans="7:13" x14ac:dyDescent="0.2">
      <c r="G3340" s="87"/>
      <c r="M3340" s="87"/>
    </row>
    <row r="3341" spans="7:13" x14ac:dyDescent="0.2">
      <c r="G3341" s="87"/>
      <c r="M3341" s="87"/>
    </row>
    <row r="3342" spans="7:13" x14ac:dyDescent="0.2">
      <c r="G3342" s="87"/>
      <c r="M3342" s="87"/>
    </row>
    <row r="3343" spans="7:13" x14ac:dyDescent="0.2">
      <c r="G3343" s="87"/>
      <c r="M3343" s="87"/>
    </row>
    <row r="3344" spans="7:13" x14ac:dyDescent="0.2">
      <c r="G3344" s="87"/>
      <c r="M3344" s="87"/>
    </row>
    <row r="3345" spans="7:13" x14ac:dyDescent="0.2">
      <c r="G3345" s="87"/>
      <c r="M3345" s="87"/>
    </row>
    <row r="3346" spans="7:13" x14ac:dyDescent="0.2">
      <c r="G3346" s="87"/>
      <c r="M3346" s="87"/>
    </row>
    <row r="3347" spans="7:13" x14ac:dyDescent="0.2">
      <c r="G3347" s="87"/>
      <c r="M3347" s="87"/>
    </row>
    <row r="3348" spans="7:13" x14ac:dyDescent="0.2">
      <c r="G3348" s="87"/>
      <c r="M3348" s="87"/>
    </row>
    <row r="3349" spans="7:13" x14ac:dyDescent="0.2">
      <c r="G3349" s="87"/>
      <c r="M3349" s="87"/>
    </row>
    <row r="3350" spans="7:13" x14ac:dyDescent="0.2">
      <c r="G3350" s="87"/>
      <c r="M3350" s="87"/>
    </row>
    <row r="3351" spans="7:13" x14ac:dyDescent="0.2">
      <c r="G3351" s="87"/>
      <c r="M3351" s="87"/>
    </row>
    <row r="3352" spans="7:13" x14ac:dyDescent="0.2">
      <c r="G3352" s="87"/>
      <c r="M3352" s="87"/>
    </row>
    <row r="3353" spans="7:13" x14ac:dyDescent="0.2">
      <c r="G3353" s="87"/>
      <c r="M3353" s="87"/>
    </row>
    <row r="3354" spans="7:13" x14ac:dyDescent="0.2">
      <c r="G3354" s="87"/>
      <c r="M3354" s="87"/>
    </row>
    <row r="3355" spans="7:13" x14ac:dyDescent="0.2">
      <c r="G3355" s="87"/>
      <c r="M3355" s="87"/>
    </row>
    <row r="3356" spans="7:13" x14ac:dyDescent="0.2">
      <c r="G3356" s="87"/>
      <c r="M3356" s="87"/>
    </row>
    <row r="3357" spans="7:13" x14ac:dyDescent="0.2">
      <c r="G3357" s="87"/>
      <c r="M3357" s="87"/>
    </row>
    <row r="3358" spans="7:13" x14ac:dyDescent="0.2">
      <c r="G3358" s="87"/>
      <c r="M3358" s="87"/>
    </row>
    <row r="3359" spans="7:13" x14ac:dyDescent="0.2">
      <c r="G3359" s="87"/>
      <c r="M3359" s="87"/>
    </row>
    <row r="3360" spans="7:13" x14ac:dyDescent="0.2">
      <c r="G3360" s="87"/>
      <c r="M3360" s="87"/>
    </row>
    <row r="3361" spans="7:13" x14ac:dyDescent="0.2">
      <c r="G3361" s="87"/>
      <c r="M3361" s="87"/>
    </row>
    <row r="3362" spans="7:13" x14ac:dyDescent="0.2">
      <c r="G3362" s="87"/>
      <c r="M3362" s="87"/>
    </row>
    <row r="3363" spans="7:13" x14ac:dyDescent="0.2">
      <c r="G3363" s="87"/>
      <c r="M3363" s="87"/>
    </row>
    <row r="3364" spans="7:13" x14ac:dyDescent="0.2">
      <c r="G3364" s="87"/>
      <c r="M3364" s="87"/>
    </row>
    <row r="3365" spans="7:13" x14ac:dyDescent="0.2">
      <c r="G3365" s="87"/>
      <c r="M3365" s="87"/>
    </row>
    <row r="3366" spans="7:13" x14ac:dyDescent="0.2">
      <c r="G3366" s="87"/>
      <c r="M3366" s="87"/>
    </row>
    <row r="3367" spans="7:13" x14ac:dyDescent="0.2">
      <c r="G3367" s="87"/>
      <c r="M3367" s="87"/>
    </row>
    <row r="3368" spans="7:13" x14ac:dyDescent="0.2">
      <c r="G3368" s="87"/>
      <c r="M3368" s="87"/>
    </row>
    <row r="3369" spans="7:13" x14ac:dyDescent="0.2">
      <c r="G3369" s="87"/>
      <c r="M3369" s="87"/>
    </row>
    <row r="3370" spans="7:13" x14ac:dyDescent="0.2">
      <c r="G3370" s="87"/>
      <c r="M3370" s="87"/>
    </row>
    <row r="3371" spans="7:13" x14ac:dyDescent="0.2">
      <c r="G3371" s="87"/>
      <c r="M3371" s="87"/>
    </row>
    <row r="3372" spans="7:13" x14ac:dyDescent="0.2">
      <c r="G3372" s="87"/>
      <c r="M3372" s="87"/>
    </row>
    <row r="3373" spans="7:13" x14ac:dyDescent="0.2">
      <c r="G3373" s="87"/>
      <c r="M3373" s="87"/>
    </row>
    <row r="3374" spans="7:13" x14ac:dyDescent="0.2">
      <c r="G3374" s="87"/>
      <c r="M3374" s="87"/>
    </row>
    <row r="3375" spans="7:13" x14ac:dyDescent="0.2">
      <c r="G3375" s="87"/>
      <c r="M3375" s="87"/>
    </row>
    <row r="3376" spans="7:13" x14ac:dyDescent="0.2">
      <c r="G3376" s="87"/>
      <c r="M3376" s="87"/>
    </row>
    <row r="3377" spans="7:13" x14ac:dyDescent="0.2">
      <c r="G3377" s="87"/>
      <c r="M3377" s="87"/>
    </row>
    <row r="3378" spans="7:13" x14ac:dyDescent="0.2">
      <c r="G3378" s="87"/>
      <c r="M3378" s="87"/>
    </row>
    <row r="3379" spans="7:13" x14ac:dyDescent="0.2">
      <c r="G3379" s="87"/>
      <c r="M3379" s="87"/>
    </row>
    <row r="3380" spans="7:13" x14ac:dyDescent="0.2">
      <c r="G3380" s="87"/>
      <c r="M3380" s="87"/>
    </row>
    <row r="3381" spans="7:13" x14ac:dyDescent="0.2">
      <c r="G3381" s="87"/>
      <c r="M3381" s="87"/>
    </row>
    <row r="3382" spans="7:13" x14ac:dyDescent="0.2">
      <c r="G3382" s="87"/>
      <c r="M3382" s="87"/>
    </row>
    <row r="3383" spans="7:13" x14ac:dyDescent="0.2">
      <c r="G3383" s="87"/>
      <c r="M3383" s="87"/>
    </row>
    <row r="3384" spans="7:13" x14ac:dyDescent="0.2">
      <c r="G3384" s="87"/>
      <c r="M3384" s="87"/>
    </row>
    <row r="3385" spans="7:13" x14ac:dyDescent="0.2">
      <c r="G3385" s="87"/>
      <c r="M3385" s="87"/>
    </row>
    <row r="3386" spans="7:13" x14ac:dyDescent="0.2">
      <c r="G3386" s="87"/>
      <c r="M3386" s="87"/>
    </row>
    <row r="3387" spans="7:13" x14ac:dyDescent="0.2">
      <c r="G3387" s="87"/>
      <c r="M3387" s="87"/>
    </row>
    <row r="3388" spans="7:13" x14ac:dyDescent="0.2">
      <c r="G3388" s="87"/>
      <c r="M3388" s="87"/>
    </row>
    <row r="3389" spans="7:13" x14ac:dyDescent="0.2">
      <c r="G3389" s="87"/>
      <c r="M3389" s="87"/>
    </row>
    <row r="3390" spans="7:13" x14ac:dyDescent="0.2">
      <c r="G3390" s="87"/>
      <c r="M3390" s="87"/>
    </row>
    <row r="3391" spans="7:13" x14ac:dyDescent="0.2">
      <c r="G3391" s="87"/>
      <c r="M3391" s="87"/>
    </row>
    <row r="3392" spans="7:13" x14ac:dyDescent="0.2">
      <c r="G3392" s="87"/>
      <c r="M3392" s="87"/>
    </row>
    <row r="3393" spans="7:13" x14ac:dyDescent="0.2">
      <c r="G3393" s="87"/>
      <c r="M3393" s="87"/>
    </row>
    <row r="3394" spans="7:13" x14ac:dyDescent="0.2">
      <c r="G3394" s="87"/>
      <c r="M3394" s="87"/>
    </row>
    <row r="3395" spans="7:13" x14ac:dyDescent="0.2">
      <c r="G3395" s="87"/>
      <c r="M3395" s="87"/>
    </row>
    <row r="3396" spans="7:13" x14ac:dyDescent="0.2">
      <c r="G3396" s="87"/>
      <c r="M3396" s="87"/>
    </row>
    <row r="3397" spans="7:13" x14ac:dyDescent="0.2">
      <c r="G3397" s="87"/>
      <c r="M3397" s="87"/>
    </row>
    <row r="3398" spans="7:13" x14ac:dyDescent="0.2">
      <c r="G3398" s="87"/>
      <c r="M3398" s="87"/>
    </row>
    <row r="3399" spans="7:13" x14ac:dyDescent="0.2">
      <c r="G3399" s="87"/>
      <c r="M3399" s="87"/>
    </row>
    <row r="3400" spans="7:13" x14ac:dyDescent="0.2">
      <c r="G3400" s="87"/>
      <c r="M3400" s="87"/>
    </row>
    <row r="3401" spans="7:13" x14ac:dyDescent="0.2">
      <c r="G3401" s="87"/>
      <c r="M3401" s="87"/>
    </row>
    <row r="3402" spans="7:13" x14ac:dyDescent="0.2">
      <c r="G3402" s="87"/>
      <c r="M3402" s="87"/>
    </row>
    <row r="3403" spans="7:13" x14ac:dyDescent="0.2">
      <c r="G3403" s="87"/>
      <c r="M3403" s="87"/>
    </row>
    <row r="3404" spans="7:13" x14ac:dyDescent="0.2">
      <c r="G3404" s="87"/>
      <c r="M3404" s="87"/>
    </row>
    <row r="3405" spans="7:13" x14ac:dyDescent="0.2">
      <c r="G3405" s="87"/>
      <c r="M3405" s="87"/>
    </row>
    <row r="3406" spans="7:13" x14ac:dyDescent="0.2">
      <c r="G3406" s="87"/>
      <c r="M3406" s="87"/>
    </row>
    <row r="3407" spans="7:13" x14ac:dyDescent="0.2">
      <c r="G3407" s="87"/>
      <c r="M3407" s="87"/>
    </row>
    <row r="3408" spans="7:13" x14ac:dyDescent="0.2">
      <c r="G3408" s="87"/>
      <c r="M3408" s="87"/>
    </row>
    <row r="3409" spans="7:13" x14ac:dyDescent="0.2">
      <c r="G3409" s="87"/>
      <c r="M3409" s="87"/>
    </row>
    <row r="3410" spans="7:13" x14ac:dyDescent="0.2">
      <c r="G3410" s="87"/>
      <c r="M3410" s="87"/>
    </row>
    <row r="3411" spans="7:13" x14ac:dyDescent="0.2">
      <c r="G3411" s="87"/>
      <c r="M3411" s="87"/>
    </row>
    <row r="3412" spans="7:13" x14ac:dyDescent="0.2">
      <c r="G3412" s="87"/>
      <c r="M3412" s="87"/>
    </row>
    <row r="3413" spans="7:13" x14ac:dyDescent="0.2">
      <c r="G3413" s="87"/>
      <c r="M3413" s="87"/>
    </row>
    <row r="3414" spans="7:13" x14ac:dyDescent="0.2">
      <c r="G3414" s="87"/>
      <c r="M3414" s="87"/>
    </row>
    <row r="3415" spans="7:13" x14ac:dyDescent="0.2">
      <c r="G3415" s="87"/>
      <c r="M3415" s="87"/>
    </row>
    <row r="3416" spans="7:13" x14ac:dyDescent="0.2">
      <c r="G3416" s="87"/>
      <c r="M3416" s="87"/>
    </row>
    <row r="3417" spans="7:13" x14ac:dyDescent="0.2">
      <c r="G3417" s="87"/>
      <c r="M3417" s="87"/>
    </row>
    <row r="3418" spans="7:13" x14ac:dyDescent="0.2">
      <c r="G3418" s="87"/>
      <c r="M3418" s="87"/>
    </row>
    <row r="3419" spans="7:13" x14ac:dyDescent="0.2">
      <c r="G3419" s="87"/>
      <c r="M3419" s="87"/>
    </row>
    <row r="3420" spans="7:13" x14ac:dyDescent="0.2">
      <c r="G3420" s="87"/>
      <c r="M3420" s="87"/>
    </row>
    <row r="3421" spans="7:13" x14ac:dyDescent="0.2">
      <c r="G3421" s="87"/>
      <c r="M3421" s="87"/>
    </row>
    <row r="3422" spans="7:13" x14ac:dyDescent="0.2">
      <c r="G3422" s="87"/>
      <c r="M3422" s="87"/>
    </row>
    <row r="3423" spans="7:13" x14ac:dyDescent="0.2">
      <c r="G3423" s="87"/>
      <c r="M3423" s="87"/>
    </row>
    <row r="3424" spans="7:13" x14ac:dyDescent="0.2">
      <c r="G3424" s="87"/>
      <c r="M3424" s="87"/>
    </row>
    <row r="3425" spans="7:13" x14ac:dyDescent="0.2">
      <c r="G3425" s="87"/>
      <c r="M3425" s="87"/>
    </row>
    <row r="3426" spans="7:13" x14ac:dyDescent="0.2">
      <c r="G3426" s="87"/>
      <c r="M3426" s="87"/>
    </row>
    <row r="3427" spans="7:13" x14ac:dyDescent="0.2">
      <c r="G3427" s="87"/>
      <c r="M3427" s="87"/>
    </row>
    <row r="3428" spans="7:13" x14ac:dyDescent="0.2">
      <c r="G3428" s="87"/>
      <c r="M3428" s="87"/>
    </row>
    <row r="3429" spans="7:13" x14ac:dyDescent="0.2">
      <c r="G3429" s="87"/>
      <c r="M3429" s="87"/>
    </row>
    <row r="3430" spans="7:13" x14ac:dyDescent="0.2">
      <c r="G3430" s="87"/>
      <c r="M3430" s="87"/>
    </row>
    <row r="3431" spans="7:13" x14ac:dyDescent="0.2">
      <c r="G3431" s="87"/>
      <c r="M3431" s="87"/>
    </row>
    <row r="3432" spans="7:13" x14ac:dyDescent="0.2">
      <c r="G3432" s="87"/>
      <c r="M3432" s="87"/>
    </row>
    <row r="3433" spans="7:13" x14ac:dyDescent="0.2">
      <c r="G3433" s="87"/>
      <c r="M3433" s="87"/>
    </row>
    <row r="3434" spans="7:13" x14ac:dyDescent="0.2">
      <c r="G3434" s="87"/>
      <c r="M3434" s="87"/>
    </row>
    <row r="3435" spans="7:13" x14ac:dyDescent="0.2">
      <c r="G3435" s="87"/>
      <c r="M3435" s="87"/>
    </row>
    <row r="3436" spans="7:13" x14ac:dyDescent="0.2">
      <c r="G3436" s="87"/>
      <c r="M3436" s="87"/>
    </row>
    <row r="3437" spans="7:13" x14ac:dyDescent="0.2">
      <c r="G3437" s="87"/>
      <c r="M3437" s="87"/>
    </row>
    <row r="3438" spans="7:13" x14ac:dyDescent="0.2">
      <c r="G3438" s="87"/>
      <c r="M3438" s="87"/>
    </row>
    <row r="3439" spans="7:13" x14ac:dyDescent="0.2">
      <c r="G3439" s="87"/>
      <c r="M3439" s="87"/>
    </row>
    <row r="3440" spans="7:13" x14ac:dyDescent="0.2">
      <c r="G3440" s="87"/>
      <c r="M3440" s="87"/>
    </row>
    <row r="3441" spans="7:13" x14ac:dyDescent="0.2">
      <c r="G3441" s="87"/>
      <c r="M3441" s="87"/>
    </row>
    <row r="3442" spans="7:13" x14ac:dyDescent="0.2">
      <c r="G3442" s="87"/>
      <c r="M3442" s="87"/>
    </row>
    <row r="3443" spans="7:13" x14ac:dyDescent="0.2">
      <c r="G3443" s="87"/>
      <c r="M3443" s="87"/>
    </row>
    <row r="3444" spans="7:13" x14ac:dyDescent="0.2">
      <c r="G3444" s="87"/>
      <c r="M3444" s="87"/>
    </row>
    <row r="3445" spans="7:13" x14ac:dyDescent="0.2">
      <c r="G3445" s="87"/>
      <c r="M3445" s="87"/>
    </row>
    <row r="3446" spans="7:13" x14ac:dyDescent="0.2">
      <c r="G3446" s="87"/>
      <c r="M3446" s="87"/>
    </row>
    <row r="3447" spans="7:13" x14ac:dyDescent="0.2">
      <c r="G3447" s="87"/>
      <c r="M3447" s="87"/>
    </row>
    <row r="3448" spans="7:13" x14ac:dyDescent="0.2">
      <c r="G3448" s="87"/>
      <c r="M3448" s="87"/>
    </row>
    <row r="3449" spans="7:13" x14ac:dyDescent="0.2">
      <c r="G3449" s="87"/>
      <c r="M3449" s="87"/>
    </row>
    <row r="3450" spans="7:13" x14ac:dyDescent="0.2">
      <c r="G3450" s="87"/>
      <c r="M3450" s="87"/>
    </row>
    <row r="3451" spans="7:13" x14ac:dyDescent="0.2">
      <c r="G3451" s="87"/>
      <c r="M3451" s="87"/>
    </row>
    <row r="3452" spans="7:13" x14ac:dyDescent="0.2">
      <c r="G3452" s="87"/>
      <c r="M3452" s="87"/>
    </row>
    <row r="3453" spans="7:13" x14ac:dyDescent="0.2">
      <c r="G3453" s="87"/>
      <c r="M3453" s="87"/>
    </row>
    <row r="3454" spans="7:13" x14ac:dyDescent="0.2">
      <c r="G3454" s="87"/>
      <c r="M3454" s="87"/>
    </row>
    <row r="3455" spans="7:13" x14ac:dyDescent="0.2">
      <c r="G3455" s="87"/>
      <c r="M3455" s="87"/>
    </row>
    <row r="3456" spans="7:13" x14ac:dyDescent="0.2">
      <c r="G3456" s="87"/>
      <c r="M3456" s="87"/>
    </row>
    <row r="3457" spans="7:13" x14ac:dyDescent="0.2">
      <c r="G3457" s="87"/>
      <c r="M3457" s="87"/>
    </row>
    <row r="3458" spans="7:13" x14ac:dyDescent="0.2">
      <c r="G3458" s="87"/>
      <c r="M3458" s="87"/>
    </row>
    <row r="3459" spans="7:13" x14ac:dyDescent="0.2">
      <c r="G3459" s="87"/>
      <c r="M3459" s="87"/>
    </row>
    <row r="3460" spans="7:13" x14ac:dyDescent="0.2">
      <c r="G3460" s="87"/>
      <c r="M3460" s="87"/>
    </row>
    <row r="3461" spans="7:13" x14ac:dyDescent="0.2">
      <c r="G3461" s="87"/>
      <c r="M3461" s="87"/>
    </row>
    <row r="3462" spans="7:13" x14ac:dyDescent="0.2">
      <c r="G3462" s="87"/>
      <c r="M3462" s="87"/>
    </row>
    <row r="3463" spans="7:13" x14ac:dyDescent="0.2">
      <c r="G3463" s="87"/>
      <c r="M3463" s="87"/>
    </row>
    <row r="3464" spans="7:13" x14ac:dyDescent="0.2">
      <c r="G3464" s="87"/>
      <c r="M3464" s="87"/>
    </row>
    <row r="3465" spans="7:13" x14ac:dyDescent="0.2">
      <c r="G3465" s="87"/>
      <c r="M3465" s="87"/>
    </row>
    <row r="3466" spans="7:13" x14ac:dyDescent="0.2">
      <c r="G3466" s="87"/>
      <c r="M3466" s="87"/>
    </row>
    <row r="3467" spans="7:13" x14ac:dyDescent="0.2">
      <c r="G3467" s="87"/>
      <c r="M3467" s="87"/>
    </row>
    <row r="3468" spans="7:13" x14ac:dyDescent="0.2">
      <c r="G3468" s="87"/>
      <c r="M3468" s="87"/>
    </row>
    <row r="3469" spans="7:13" x14ac:dyDescent="0.2">
      <c r="G3469" s="87"/>
      <c r="M3469" s="87"/>
    </row>
    <row r="3470" spans="7:13" x14ac:dyDescent="0.2">
      <c r="G3470" s="87"/>
      <c r="M3470" s="87"/>
    </row>
    <row r="3471" spans="7:13" x14ac:dyDescent="0.2">
      <c r="G3471" s="87"/>
      <c r="M3471" s="87"/>
    </row>
    <row r="3472" spans="7:13" x14ac:dyDescent="0.2">
      <c r="G3472" s="87"/>
      <c r="M3472" s="87"/>
    </row>
    <row r="3473" spans="7:13" x14ac:dyDescent="0.2">
      <c r="G3473" s="87"/>
      <c r="M3473" s="87"/>
    </row>
    <row r="3474" spans="7:13" x14ac:dyDescent="0.2">
      <c r="G3474" s="87"/>
      <c r="M3474" s="87"/>
    </row>
    <row r="3475" spans="7:13" x14ac:dyDescent="0.2">
      <c r="G3475" s="87"/>
      <c r="M3475" s="87"/>
    </row>
    <row r="3476" spans="7:13" x14ac:dyDescent="0.2">
      <c r="G3476" s="87"/>
      <c r="M3476" s="87"/>
    </row>
    <row r="3477" spans="7:13" x14ac:dyDescent="0.2">
      <c r="G3477" s="87"/>
      <c r="M3477" s="87"/>
    </row>
    <row r="3478" spans="7:13" x14ac:dyDescent="0.2">
      <c r="G3478" s="87"/>
      <c r="M3478" s="87"/>
    </row>
    <row r="3479" spans="7:13" x14ac:dyDescent="0.2">
      <c r="G3479" s="87"/>
      <c r="M3479" s="87"/>
    </row>
    <row r="3480" spans="7:13" x14ac:dyDescent="0.2">
      <c r="G3480" s="87"/>
      <c r="M3480" s="87"/>
    </row>
    <row r="3481" spans="7:13" x14ac:dyDescent="0.2">
      <c r="G3481" s="87"/>
      <c r="M3481" s="87"/>
    </row>
    <row r="3482" spans="7:13" x14ac:dyDescent="0.2">
      <c r="G3482" s="87"/>
      <c r="M3482" s="87"/>
    </row>
    <row r="3483" spans="7:13" x14ac:dyDescent="0.2">
      <c r="G3483" s="87"/>
      <c r="M3483" s="87"/>
    </row>
    <row r="3484" spans="7:13" x14ac:dyDescent="0.2">
      <c r="G3484" s="87"/>
      <c r="M3484" s="87"/>
    </row>
    <row r="3485" spans="7:13" x14ac:dyDescent="0.2">
      <c r="G3485" s="87"/>
      <c r="M3485" s="87"/>
    </row>
    <row r="3486" spans="7:13" x14ac:dyDescent="0.2">
      <c r="G3486" s="87"/>
      <c r="M3486" s="87"/>
    </row>
    <row r="3487" spans="7:13" x14ac:dyDescent="0.2">
      <c r="G3487" s="87"/>
      <c r="M3487" s="87"/>
    </row>
    <row r="3488" spans="7:13" x14ac:dyDescent="0.2">
      <c r="G3488" s="87"/>
      <c r="M3488" s="87"/>
    </row>
    <row r="3489" spans="7:13" x14ac:dyDescent="0.2">
      <c r="G3489" s="87"/>
      <c r="M3489" s="87"/>
    </row>
    <row r="3490" spans="7:13" x14ac:dyDescent="0.2">
      <c r="G3490" s="87"/>
      <c r="M3490" s="87"/>
    </row>
    <row r="3491" spans="7:13" x14ac:dyDescent="0.2">
      <c r="G3491" s="87"/>
      <c r="M3491" s="87"/>
    </row>
    <row r="3492" spans="7:13" x14ac:dyDescent="0.2">
      <c r="G3492" s="87"/>
      <c r="M3492" s="87"/>
    </row>
    <row r="3493" spans="7:13" x14ac:dyDescent="0.2">
      <c r="G3493" s="87"/>
      <c r="M3493" s="87"/>
    </row>
    <row r="3494" spans="7:13" x14ac:dyDescent="0.2">
      <c r="G3494" s="87"/>
      <c r="M3494" s="87"/>
    </row>
    <row r="3495" spans="7:13" x14ac:dyDescent="0.2">
      <c r="G3495" s="87"/>
      <c r="M3495" s="87"/>
    </row>
    <row r="3496" spans="7:13" x14ac:dyDescent="0.2">
      <c r="G3496" s="87"/>
      <c r="M3496" s="87"/>
    </row>
    <row r="3497" spans="7:13" x14ac:dyDescent="0.2">
      <c r="G3497" s="87"/>
      <c r="M3497" s="87"/>
    </row>
    <row r="3498" spans="7:13" x14ac:dyDescent="0.2">
      <c r="G3498" s="87"/>
      <c r="M3498" s="87"/>
    </row>
    <row r="3499" spans="7:13" x14ac:dyDescent="0.2">
      <c r="G3499" s="87"/>
      <c r="M3499" s="87"/>
    </row>
    <row r="3500" spans="7:13" x14ac:dyDescent="0.2">
      <c r="G3500" s="87"/>
      <c r="M3500" s="87"/>
    </row>
    <row r="3501" spans="7:13" x14ac:dyDescent="0.2">
      <c r="G3501" s="87"/>
      <c r="M3501" s="87"/>
    </row>
    <row r="3502" spans="7:13" x14ac:dyDescent="0.2">
      <c r="G3502" s="87"/>
      <c r="M3502" s="87"/>
    </row>
    <row r="3503" spans="7:13" x14ac:dyDescent="0.2">
      <c r="G3503" s="87"/>
      <c r="M3503" s="87"/>
    </row>
    <row r="3504" spans="7:13" x14ac:dyDescent="0.2">
      <c r="G3504" s="87"/>
      <c r="M3504" s="87"/>
    </row>
    <row r="3505" spans="7:13" x14ac:dyDescent="0.2">
      <c r="G3505" s="87"/>
      <c r="M3505" s="87"/>
    </row>
    <row r="3506" spans="7:13" x14ac:dyDescent="0.2">
      <c r="G3506" s="87"/>
      <c r="M3506" s="87"/>
    </row>
    <row r="3507" spans="7:13" x14ac:dyDescent="0.2">
      <c r="G3507" s="87"/>
      <c r="M3507" s="87"/>
    </row>
    <row r="3508" spans="7:13" x14ac:dyDescent="0.2">
      <c r="G3508" s="87"/>
      <c r="M3508" s="87"/>
    </row>
    <row r="3509" spans="7:13" x14ac:dyDescent="0.2">
      <c r="G3509" s="87"/>
      <c r="M3509" s="87"/>
    </row>
    <row r="3510" spans="7:13" x14ac:dyDescent="0.2">
      <c r="G3510" s="87"/>
      <c r="M3510" s="87"/>
    </row>
    <row r="3511" spans="7:13" x14ac:dyDescent="0.2">
      <c r="G3511" s="87"/>
      <c r="M3511" s="87"/>
    </row>
    <row r="3512" spans="7:13" x14ac:dyDescent="0.2">
      <c r="G3512" s="87"/>
      <c r="M3512" s="87"/>
    </row>
    <row r="3513" spans="7:13" x14ac:dyDescent="0.2">
      <c r="G3513" s="87"/>
      <c r="M3513" s="87"/>
    </row>
    <row r="3514" spans="7:13" x14ac:dyDescent="0.2">
      <c r="G3514" s="87"/>
      <c r="M3514" s="87"/>
    </row>
    <row r="3515" spans="7:13" x14ac:dyDescent="0.2">
      <c r="G3515" s="87"/>
      <c r="M3515" s="87"/>
    </row>
    <row r="3516" spans="7:13" x14ac:dyDescent="0.2">
      <c r="G3516" s="87"/>
      <c r="M3516" s="87"/>
    </row>
    <row r="3517" spans="7:13" x14ac:dyDescent="0.2">
      <c r="G3517" s="87"/>
      <c r="M3517" s="87"/>
    </row>
    <row r="3518" spans="7:13" x14ac:dyDescent="0.2">
      <c r="G3518" s="87"/>
      <c r="M3518" s="87"/>
    </row>
    <row r="3519" spans="7:13" x14ac:dyDescent="0.2">
      <c r="G3519" s="87"/>
      <c r="M3519" s="87"/>
    </row>
    <row r="3520" spans="7:13" x14ac:dyDescent="0.2">
      <c r="G3520" s="87"/>
      <c r="M3520" s="87"/>
    </row>
    <row r="3521" spans="7:13" x14ac:dyDescent="0.2">
      <c r="G3521" s="87"/>
      <c r="M3521" s="87"/>
    </row>
    <row r="3522" spans="7:13" x14ac:dyDescent="0.2">
      <c r="G3522" s="87"/>
      <c r="M3522" s="87"/>
    </row>
    <row r="3523" spans="7:13" x14ac:dyDescent="0.2">
      <c r="G3523" s="87"/>
      <c r="M3523" s="87"/>
    </row>
    <row r="3524" spans="7:13" x14ac:dyDescent="0.2">
      <c r="G3524" s="87"/>
      <c r="M3524" s="87"/>
    </row>
    <row r="3525" spans="7:13" x14ac:dyDescent="0.2">
      <c r="G3525" s="87"/>
      <c r="M3525" s="87"/>
    </row>
    <row r="3526" spans="7:13" x14ac:dyDescent="0.2">
      <c r="G3526" s="87"/>
      <c r="M3526" s="87"/>
    </row>
    <row r="3527" spans="7:13" x14ac:dyDescent="0.2">
      <c r="G3527" s="87"/>
      <c r="M3527" s="87"/>
    </row>
    <row r="3528" spans="7:13" x14ac:dyDescent="0.2">
      <c r="G3528" s="87"/>
      <c r="M3528" s="87"/>
    </row>
    <row r="3529" spans="7:13" x14ac:dyDescent="0.2">
      <c r="G3529" s="87"/>
      <c r="M3529" s="87"/>
    </row>
    <row r="3530" spans="7:13" x14ac:dyDescent="0.2">
      <c r="G3530" s="87"/>
      <c r="M3530" s="87"/>
    </row>
    <row r="3531" spans="7:13" x14ac:dyDescent="0.2">
      <c r="G3531" s="87"/>
      <c r="M3531" s="87"/>
    </row>
    <row r="3532" spans="7:13" x14ac:dyDescent="0.2">
      <c r="G3532" s="87"/>
      <c r="M3532" s="87"/>
    </row>
    <row r="3533" spans="7:13" x14ac:dyDescent="0.2">
      <c r="G3533" s="87"/>
      <c r="M3533" s="87"/>
    </row>
    <row r="3534" spans="7:13" x14ac:dyDescent="0.2">
      <c r="G3534" s="87"/>
      <c r="M3534" s="87"/>
    </row>
    <row r="3535" spans="7:13" x14ac:dyDescent="0.2">
      <c r="G3535" s="87"/>
      <c r="M3535" s="87"/>
    </row>
    <row r="3536" spans="7:13" x14ac:dyDescent="0.2">
      <c r="G3536" s="87"/>
      <c r="M3536" s="87"/>
    </row>
    <row r="3537" spans="7:13" x14ac:dyDescent="0.2">
      <c r="G3537" s="87"/>
      <c r="M3537" s="87"/>
    </row>
    <row r="3538" spans="7:13" x14ac:dyDescent="0.2">
      <c r="G3538" s="87"/>
      <c r="M3538" s="87"/>
    </row>
    <row r="3539" spans="7:13" x14ac:dyDescent="0.2">
      <c r="G3539" s="87"/>
      <c r="M3539" s="87"/>
    </row>
    <row r="3540" spans="7:13" x14ac:dyDescent="0.2">
      <c r="G3540" s="87"/>
      <c r="M3540" s="87"/>
    </row>
    <row r="3541" spans="7:13" x14ac:dyDescent="0.2">
      <c r="G3541" s="87"/>
      <c r="M3541" s="87"/>
    </row>
    <row r="3542" spans="7:13" x14ac:dyDescent="0.2">
      <c r="G3542" s="87"/>
      <c r="M3542" s="87"/>
    </row>
    <row r="3543" spans="7:13" x14ac:dyDescent="0.2">
      <c r="G3543" s="87"/>
      <c r="M3543" s="87"/>
    </row>
    <row r="3544" spans="7:13" x14ac:dyDescent="0.2">
      <c r="G3544" s="87"/>
      <c r="M3544" s="87"/>
    </row>
    <row r="3545" spans="7:13" x14ac:dyDescent="0.2">
      <c r="G3545" s="87"/>
      <c r="M3545" s="87"/>
    </row>
    <row r="3546" spans="7:13" x14ac:dyDescent="0.2">
      <c r="G3546" s="87"/>
      <c r="M3546" s="87"/>
    </row>
    <row r="3547" spans="7:13" x14ac:dyDescent="0.2">
      <c r="G3547" s="87"/>
      <c r="M3547" s="87"/>
    </row>
    <row r="3548" spans="7:13" x14ac:dyDescent="0.2">
      <c r="G3548" s="87"/>
      <c r="M3548" s="87"/>
    </row>
    <row r="3549" spans="7:13" x14ac:dyDescent="0.2">
      <c r="G3549" s="87"/>
      <c r="M3549" s="87"/>
    </row>
    <row r="3550" spans="7:13" x14ac:dyDescent="0.2">
      <c r="G3550" s="87"/>
      <c r="M3550" s="87"/>
    </row>
    <row r="3551" spans="7:13" x14ac:dyDescent="0.2">
      <c r="G3551" s="87"/>
      <c r="M3551" s="87"/>
    </row>
    <row r="3552" spans="7:13" x14ac:dyDescent="0.2">
      <c r="G3552" s="87"/>
      <c r="M3552" s="87"/>
    </row>
    <row r="3553" spans="7:13" x14ac:dyDescent="0.2">
      <c r="G3553" s="87"/>
      <c r="M3553" s="87"/>
    </row>
    <row r="3554" spans="7:13" x14ac:dyDescent="0.2">
      <c r="G3554" s="87"/>
      <c r="M3554" s="87"/>
    </row>
    <row r="3555" spans="7:13" x14ac:dyDescent="0.2">
      <c r="G3555" s="87"/>
      <c r="M3555" s="87"/>
    </row>
    <row r="3556" spans="7:13" x14ac:dyDescent="0.2">
      <c r="G3556" s="87"/>
      <c r="M3556" s="87"/>
    </row>
    <row r="3557" spans="7:13" x14ac:dyDescent="0.2">
      <c r="G3557" s="87"/>
      <c r="M3557" s="87"/>
    </row>
    <row r="3558" spans="7:13" x14ac:dyDescent="0.2">
      <c r="G3558" s="87"/>
      <c r="M3558" s="87"/>
    </row>
    <row r="3559" spans="7:13" x14ac:dyDescent="0.2">
      <c r="G3559" s="87"/>
      <c r="M3559" s="87"/>
    </row>
    <row r="3560" spans="7:13" x14ac:dyDescent="0.2">
      <c r="G3560" s="87"/>
      <c r="M3560" s="87"/>
    </row>
    <row r="3561" spans="7:13" x14ac:dyDescent="0.2">
      <c r="G3561" s="87"/>
      <c r="M3561" s="87"/>
    </row>
    <row r="3562" spans="7:13" x14ac:dyDescent="0.2">
      <c r="G3562" s="87"/>
      <c r="M3562" s="87"/>
    </row>
    <row r="3563" spans="7:13" x14ac:dyDescent="0.2">
      <c r="G3563" s="87"/>
      <c r="M3563" s="87"/>
    </row>
    <row r="3564" spans="7:13" x14ac:dyDescent="0.2">
      <c r="G3564" s="87"/>
      <c r="M3564" s="87"/>
    </row>
    <row r="3565" spans="7:13" x14ac:dyDescent="0.2">
      <c r="G3565" s="87"/>
      <c r="M3565" s="87"/>
    </row>
    <row r="3566" spans="7:13" x14ac:dyDescent="0.2">
      <c r="G3566" s="87"/>
      <c r="M3566" s="87"/>
    </row>
    <row r="3567" spans="7:13" x14ac:dyDescent="0.2">
      <c r="G3567" s="87"/>
      <c r="M3567" s="87"/>
    </row>
    <row r="3568" spans="7:13" x14ac:dyDescent="0.2">
      <c r="G3568" s="87"/>
      <c r="M3568" s="87"/>
    </row>
    <row r="3569" spans="7:13" x14ac:dyDescent="0.2">
      <c r="G3569" s="87"/>
      <c r="M3569" s="87"/>
    </row>
    <row r="3570" spans="7:13" x14ac:dyDescent="0.2">
      <c r="G3570" s="87"/>
      <c r="M3570" s="87"/>
    </row>
    <row r="3571" spans="7:13" x14ac:dyDescent="0.2">
      <c r="G3571" s="87"/>
      <c r="M3571" s="87"/>
    </row>
    <row r="3572" spans="7:13" x14ac:dyDescent="0.2">
      <c r="G3572" s="87"/>
      <c r="M3572" s="87"/>
    </row>
    <row r="3573" spans="7:13" x14ac:dyDescent="0.2">
      <c r="G3573" s="87"/>
      <c r="M3573" s="87"/>
    </row>
    <row r="3574" spans="7:13" x14ac:dyDescent="0.2">
      <c r="G3574" s="87"/>
      <c r="M3574" s="87"/>
    </row>
    <row r="3575" spans="7:13" x14ac:dyDescent="0.2">
      <c r="G3575" s="87"/>
      <c r="M3575" s="87"/>
    </row>
    <row r="3576" spans="7:13" x14ac:dyDescent="0.2">
      <c r="G3576" s="87"/>
      <c r="M3576" s="87"/>
    </row>
    <row r="3577" spans="7:13" x14ac:dyDescent="0.2">
      <c r="G3577" s="87"/>
      <c r="M3577" s="87"/>
    </row>
    <row r="3578" spans="7:13" x14ac:dyDescent="0.2">
      <c r="G3578" s="87"/>
      <c r="M3578" s="87"/>
    </row>
    <row r="3579" spans="7:13" x14ac:dyDescent="0.2">
      <c r="G3579" s="87"/>
      <c r="M3579" s="87"/>
    </row>
    <row r="3580" spans="7:13" x14ac:dyDescent="0.2">
      <c r="G3580" s="87"/>
      <c r="M3580" s="87"/>
    </row>
    <row r="3581" spans="7:13" x14ac:dyDescent="0.2">
      <c r="G3581" s="87"/>
      <c r="M3581" s="87"/>
    </row>
    <row r="3582" spans="7:13" x14ac:dyDescent="0.2">
      <c r="G3582" s="87"/>
      <c r="M3582" s="87"/>
    </row>
    <row r="3583" spans="7:13" x14ac:dyDescent="0.2">
      <c r="G3583" s="87"/>
      <c r="M3583" s="87"/>
    </row>
    <row r="3584" spans="7:13" x14ac:dyDescent="0.2">
      <c r="G3584" s="87"/>
      <c r="M3584" s="87"/>
    </row>
    <row r="3585" spans="7:13" x14ac:dyDescent="0.2">
      <c r="G3585" s="87"/>
      <c r="M3585" s="87"/>
    </row>
    <row r="3586" spans="7:13" x14ac:dyDescent="0.2">
      <c r="G3586" s="87"/>
      <c r="M3586" s="87"/>
    </row>
    <row r="3587" spans="7:13" x14ac:dyDescent="0.2">
      <c r="G3587" s="87"/>
      <c r="M3587" s="87"/>
    </row>
    <row r="3588" spans="7:13" x14ac:dyDescent="0.2">
      <c r="G3588" s="87"/>
      <c r="M3588" s="87"/>
    </row>
    <row r="3589" spans="7:13" x14ac:dyDescent="0.2">
      <c r="G3589" s="87"/>
      <c r="M3589" s="87"/>
    </row>
    <row r="3590" spans="7:13" x14ac:dyDescent="0.2">
      <c r="G3590" s="87"/>
      <c r="M3590" s="87"/>
    </row>
    <row r="3591" spans="7:13" x14ac:dyDescent="0.2">
      <c r="G3591" s="87"/>
      <c r="M3591" s="87"/>
    </row>
    <row r="3592" spans="7:13" x14ac:dyDescent="0.2">
      <c r="G3592" s="87"/>
      <c r="M3592" s="87"/>
    </row>
    <row r="3593" spans="7:13" x14ac:dyDescent="0.2">
      <c r="G3593" s="87"/>
      <c r="M3593" s="87"/>
    </row>
    <row r="3594" spans="7:13" x14ac:dyDescent="0.2">
      <c r="G3594" s="87"/>
      <c r="M3594" s="87"/>
    </row>
    <row r="3595" spans="7:13" x14ac:dyDescent="0.2">
      <c r="G3595" s="87"/>
      <c r="M3595" s="87"/>
    </row>
    <row r="3596" spans="7:13" x14ac:dyDescent="0.2">
      <c r="G3596" s="87"/>
      <c r="M3596" s="87"/>
    </row>
    <row r="3597" spans="7:13" x14ac:dyDescent="0.2">
      <c r="G3597" s="87"/>
      <c r="M3597" s="87"/>
    </row>
    <row r="3598" spans="7:13" x14ac:dyDescent="0.2">
      <c r="G3598" s="87"/>
      <c r="M3598" s="87"/>
    </row>
    <row r="3599" spans="7:13" x14ac:dyDescent="0.2">
      <c r="G3599" s="87"/>
      <c r="M3599" s="87"/>
    </row>
    <row r="3600" spans="7:13" x14ac:dyDescent="0.2">
      <c r="G3600" s="87"/>
      <c r="M3600" s="87"/>
    </row>
    <row r="3601" spans="7:13" x14ac:dyDescent="0.2">
      <c r="G3601" s="87"/>
      <c r="M3601" s="87"/>
    </row>
    <row r="3602" spans="7:13" x14ac:dyDescent="0.2">
      <c r="G3602" s="87"/>
      <c r="M3602" s="87"/>
    </row>
    <row r="3603" spans="7:13" x14ac:dyDescent="0.2">
      <c r="G3603" s="87"/>
      <c r="M3603" s="87"/>
    </row>
    <row r="3604" spans="7:13" x14ac:dyDescent="0.2">
      <c r="G3604" s="87"/>
      <c r="M3604" s="87"/>
    </row>
    <row r="3605" spans="7:13" x14ac:dyDescent="0.2">
      <c r="G3605" s="87"/>
      <c r="M3605" s="87"/>
    </row>
    <row r="3606" spans="7:13" x14ac:dyDescent="0.2">
      <c r="G3606" s="87"/>
      <c r="M3606" s="87"/>
    </row>
    <row r="3607" spans="7:13" x14ac:dyDescent="0.2">
      <c r="G3607" s="87"/>
      <c r="M3607" s="87"/>
    </row>
    <row r="3608" spans="7:13" x14ac:dyDescent="0.2">
      <c r="G3608" s="87"/>
      <c r="M3608" s="87"/>
    </row>
    <row r="3609" spans="7:13" x14ac:dyDescent="0.2">
      <c r="G3609" s="87"/>
      <c r="M3609" s="87"/>
    </row>
    <row r="3610" spans="7:13" x14ac:dyDescent="0.2">
      <c r="G3610" s="87"/>
      <c r="M3610" s="87"/>
    </row>
    <row r="3611" spans="7:13" x14ac:dyDescent="0.2">
      <c r="G3611" s="87"/>
      <c r="M3611" s="87"/>
    </row>
    <row r="3612" spans="7:13" x14ac:dyDescent="0.2">
      <c r="G3612" s="87"/>
      <c r="M3612" s="87"/>
    </row>
    <row r="3613" spans="7:13" x14ac:dyDescent="0.2">
      <c r="G3613" s="87"/>
      <c r="M3613" s="87"/>
    </row>
    <row r="3614" spans="7:13" x14ac:dyDescent="0.2">
      <c r="G3614" s="87"/>
      <c r="M3614" s="87"/>
    </row>
    <row r="3615" spans="7:13" x14ac:dyDescent="0.2">
      <c r="G3615" s="87"/>
      <c r="M3615" s="87"/>
    </row>
    <row r="3616" spans="7:13" x14ac:dyDescent="0.2">
      <c r="G3616" s="87"/>
      <c r="M3616" s="87"/>
    </row>
    <row r="3617" spans="7:13" x14ac:dyDescent="0.2">
      <c r="G3617" s="87"/>
      <c r="M3617" s="87"/>
    </row>
    <row r="3618" spans="7:13" x14ac:dyDescent="0.2">
      <c r="G3618" s="87"/>
      <c r="M3618" s="87"/>
    </row>
    <row r="3619" spans="7:13" x14ac:dyDescent="0.2">
      <c r="G3619" s="87"/>
      <c r="M3619" s="87"/>
    </row>
    <row r="3620" spans="7:13" x14ac:dyDescent="0.2">
      <c r="G3620" s="87"/>
      <c r="M3620" s="87"/>
    </row>
    <row r="3621" spans="7:13" x14ac:dyDescent="0.2">
      <c r="G3621" s="87"/>
      <c r="M3621" s="87"/>
    </row>
    <row r="3622" spans="7:13" x14ac:dyDescent="0.2">
      <c r="G3622" s="87"/>
      <c r="M3622" s="87"/>
    </row>
    <row r="3623" spans="7:13" x14ac:dyDescent="0.2">
      <c r="G3623" s="87"/>
      <c r="M3623" s="87"/>
    </row>
    <row r="3624" spans="7:13" x14ac:dyDescent="0.2">
      <c r="G3624" s="87"/>
      <c r="M3624" s="87"/>
    </row>
    <row r="3625" spans="7:13" x14ac:dyDescent="0.2">
      <c r="G3625" s="87"/>
      <c r="M3625" s="87"/>
    </row>
    <row r="3626" spans="7:13" x14ac:dyDescent="0.2">
      <c r="G3626" s="87"/>
      <c r="M3626" s="87"/>
    </row>
    <row r="3627" spans="7:13" x14ac:dyDescent="0.2">
      <c r="G3627" s="87"/>
      <c r="M3627" s="87"/>
    </row>
    <row r="3628" spans="7:13" x14ac:dyDescent="0.2">
      <c r="G3628" s="87"/>
      <c r="M3628" s="87"/>
    </row>
    <row r="3629" spans="7:13" x14ac:dyDescent="0.2">
      <c r="G3629" s="87"/>
      <c r="M3629" s="87"/>
    </row>
    <row r="3630" spans="7:13" x14ac:dyDescent="0.2">
      <c r="G3630" s="87"/>
      <c r="M3630" s="87"/>
    </row>
    <row r="3631" spans="7:13" x14ac:dyDescent="0.2">
      <c r="G3631" s="87"/>
      <c r="M3631" s="87"/>
    </row>
    <row r="3632" spans="7:13" x14ac:dyDescent="0.2">
      <c r="G3632" s="87"/>
      <c r="M3632" s="87"/>
    </row>
    <row r="3633" spans="7:13" x14ac:dyDescent="0.2">
      <c r="G3633" s="87"/>
      <c r="M3633" s="87"/>
    </row>
    <row r="3634" spans="7:13" x14ac:dyDescent="0.2">
      <c r="G3634" s="87"/>
      <c r="M3634" s="87"/>
    </row>
    <row r="3635" spans="7:13" x14ac:dyDescent="0.2">
      <c r="G3635" s="87"/>
      <c r="M3635" s="87"/>
    </row>
    <row r="3636" spans="7:13" x14ac:dyDescent="0.2">
      <c r="G3636" s="87"/>
      <c r="M3636" s="87"/>
    </row>
    <row r="3637" spans="7:13" x14ac:dyDescent="0.2">
      <c r="G3637" s="87"/>
      <c r="M3637" s="87"/>
    </row>
    <row r="3638" spans="7:13" x14ac:dyDescent="0.2">
      <c r="G3638" s="87"/>
      <c r="M3638" s="87"/>
    </row>
    <row r="3639" spans="7:13" x14ac:dyDescent="0.2">
      <c r="G3639" s="87"/>
      <c r="M3639" s="87"/>
    </row>
    <row r="3640" spans="7:13" x14ac:dyDescent="0.2">
      <c r="G3640" s="87"/>
      <c r="M3640" s="87"/>
    </row>
    <row r="3641" spans="7:13" x14ac:dyDescent="0.2">
      <c r="G3641" s="87"/>
      <c r="M3641" s="87"/>
    </row>
    <row r="3642" spans="7:13" x14ac:dyDescent="0.2">
      <c r="G3642" s="87"/>
      <c r="M3642" s="87"/>
    </row>
    <row r="3643" spans="7:13" x14ac:dyDescent="0.2">
      <c r="G3643" s="87"/>
      <c r="M3643" s="87"/>
    </row>
    <row r="3644" spans="7:13" x14ac:dyDescent="0.2">
      <c r="G3644" s="87"/>
      <c r="M3644" s="87"/>
    </row>
    <row r="3645" spans="7:13" x14ac:dyDescent="0.2">
      <c r="G3645" s="87"/>
      <c r="M3645" s="87"/>
    </row>
    <row r="3646" spans="7:13" x14ac:dyDescent="0.2">
      <c r="G3646" s="87"/>
      <c r="M3646" s="87"/>
    </row>
    <row r="3647" spans="7:13" x14ac:dyDescent="0.2">
      <c r="G3647" s="87"/>
      <c r="M3647" s="87"/>
    </row>
    <row r="3648" spans="7:13" x14ac:dyDescent="0.2">
      <c r="G3648" s="87"/>
      <c r="M3648" s="87"/>
    </row>
    <row r="3649" spans="7:13" x14ac:dyDescent="0.2">
      <c r="G3649" s="87"/>
      <c r="M3649" s="87"/>
    </row>
    <row r="3650" spans="7:13" x14ac:dyDescent="0.2">
      <c r="G3650" s="87"/>
      <c r="M3650" s="87"/>
    </row>
    <row r="3651" spans="7:13" x14ac:dyDescent="0.2">
      <c r="G3651" s="87"/>
      <c r="M3651" s="87"/>
    </row>
    <row r="3652" spans="7:13" x14ac:dyDescent="0.2">
      <c r="G3652" s="87"/>
      <c r="M3652" s="87"/>
    </row>
    <row r="3653" spans="7:13" x14ac:dyDescent="0.2">
      <c r="G3653" s="87"/>
      <c r="M3653" s="87"/>
    </row>
    <row r="3654" spans="7:13" x14ac:dyDescent="0.2">
      <c r="G3654" s="87"/>
      <c r="M3654" s="87"/>
    </row>
    <row r="3655" spans="7:13" x14ac:dyDescent="0.2">
      <c r="G3655" s="87"/>
      <c r="M3655" s="87"/>
    </row>
    <row r="3656" spans="7:13" x14ac:dyDescent="0.2">
      <c r="G3656" s="87"/>
      <c r="M3656" s="87"/>
    </row>
    <row r="3657" spans="7:13" x14ac:dyDescent="0.2">
      <c r="G3657" s="87"/>
      <c r="M3657" s="87"/>
    </row>
    <row r="3658" spans="7:13" x14ac:dyDescent="0.2">
      <c r="G3658" s="87"/>
      <c r="M3658" s="87"/>
    </row>
    <row r="3659" spans="7:13" x14ac:dyDescent="0.2">
      <c r="G3659" s="87"/>
      <c r="M3659" s="87"/>
    </row>
    <row r="3660" spans="7:13" x14ac:dyDescent="0.2">
      <c r="G3660" s="87"/>
      <c r="M3660" s="87"/>
    </row>
    <row r="3661" spans="7:13" x14ac:dyDescent="0.2">
      <c r="G3661" s="87"/>
      <c r="M3661" s="87"/>
    </row>
    <row r="3662" spans="7:13" x14ac:dyDescent="0.2">
      <c r="G3662" s="87"/>
      <c r="M3662" s="87"/>
    </row>
    <row r="3663" spans="7:13" x14ac:dyDescent="0.2">
      <c r="G3663" s="87"/>
      <c r="M3663" s="87"/>
    </row>
    <row r="3664" spans="7:13" x14ac:dyDescent="0.2">
      <c r="G3664" s="87"/>
      <c r="M3664" s="87"/>
    </row>
    <row r="3665" spans="7:13" x14ac:dyDescent="0.2">
      <c r="G3665" s="87"/>
      <c r="M3665" s="87"/>
    </row>
    <row r="3666" spans="7:13" x14ac:dyDescent="0.2">
      <c r="G3666" s="87"/>
      <c r="M3666" s="87"/>
    </row>
    <row r="3667" spans="7:13" x14ac:dyDescent="0.2">
      <c r="G3667" s="87"/>
      <c r="M3667" s="87"/>
    </row>
    <row r="3668" spans="7:13" x14ac:dyDescent="0.2">
      <c r="G3668" s="87"/>
      <c r="M3668" s="87"/>
    </row>
    <row r="3669" spans="7:13" x14ac:dyDescent="0.2">
      <c r="G3669" s="87"/>
      <c r="M3669" s="87"/>
    </row>
    <row r="3670" spans="7:13" x14ac:dyDescent="0.2">
      <c r="G3670" s="87"/>
      <c r="M3670" s="87"/>
    </row>
    <row r="3671" spans="7:13" x14ac:dyDescent="0.2">
      <c r="G3671" s="87"/>
      <c r="M3671" s="87"/>
    </row>
    <row r="3672" spans="7:13" x14ac:dyDescent="0.2">
      <c r="G3672" s="87"/>
      <c r="M3672" s="87"/>
    </row>
    <row r="3673" spans="7:13" x14ac:dyDescent="0.2">
      <c r="G3673" s="87"/>
      <c r="M3673" s="87"/>
    </row>
    <row r="3674" spans="7:13" x14ac:dyDescent="0.2">
      <c r="G3674" s="87"/>
      <c r="M3674" s="87"/>
    </row>
    <row r="3675" spans="7:13" x14ac:dyDescent="0.2">
      <c r="G3675" s="87"/>
      <c r="M3675" s="87"/>
    </row>
    <row r="3676" spans="7:13" x14ac:dyDescent="0.2">
      <c r="G3676" s="87"/>
      <c r="M3676" s="87"/>
    </row>
    <row r="3677" spans="7:13" x14ac:dyDescent="0.2">
      <c r="G3677" s="87"/>
      <c r="M3677" s="87"/>
    </row>
    <row r="3678" spans="7:13" x14ac:dyDescent="0.2">
      <c r="G3678" s="87"/>
      <c r="M3678" s="87"/>
    </row>
    <row r="3679" spans="7:13" x14ac:dyDescent="0.2">
      <c r="G3679" s="87"/>
      <c r="M3679" s="87"/>
    </row>
    <row r="3680" spans="7:13" x14ac:dyDescent="0.2">
      <c r="G3680" s="87"/>
      <c r="M3680" s="87"/>
    </row>
    <row r="3681" spans="7:13" x14ac:dyDescent="0.2">
      <c r="G3681" s="87"/>
      <c r="M3681" s="87"/>
    </row>
    <row r="3682" spans="7:13" x14ac:dyDescent="0.2">
      <c r="G3682" s="87"/>
      <c r="M3682" s="87"/>
    </row>
    <row r="3683" spans="7:13" x14ac:dyDescent="0.2">
      <c r="G3683" s="87"/>
      <c r="M3683" s="87"/>
    </row>
    <row r="3684" spans="7:13" x14ac:dyDescent="0.2">
      <c r="G3684" s="87"/>
      <c r="M3684" s="87"/>
    </row>
    <row r="3685" spans="7:13" x14ac:dyDescent="0.2">
      <c r="G3685" s="87"/>
      <c r="M3685" s="87"/>
    </row>
    <row r="3686" spans="7:13" x14ac:dyDescent="0.2">
      <c r="G3686" s="87"/>
      <c r="M3686" s="87"/>
    </row>
    <row r="3687" spans="7:13" x14ac:dyDescent="0.2">
      <c r="G3687" s="87"/>
      <c r="M3687" s="87"/>
    </row>
    <row r="3688" spans="7:13" x14ac:dyDescent="0.2">
      <c r="G3688" s="87"/>
      <c r="M3688" s="87"/>
    </row>
    <row r="3689" spans="7:13" x14ac:dyDescent="0.2">
      <c r="G3689" s="87"/>
      <c r="M3689" s="87"/>
    </row>
    <row r="3690" spans="7:13" x14ac:dyDescent="0.2">
      <c r="G3690" s="87"/>
      <c r="M3690" s="87"/>
    </row>
    <row r="3691" spans="7:13" x14ac:dyDescent="0.2">
      <c r="G3691" s="87"/>
      <c r="M3691" s="87"/>
    </row>
    <row r="3692" spans="7:13" x14ac:dyDescent="0.2">
      <c r="G3692" s="87"/>
      <c r="M3692" s="87"/>
    </row>
    <row r="3693" spans="7:13" x14ac:dyDescent="0.2">
      <c r="G3693" s="87"/>
      <c r="M3693" s="87"/>
    </row>
    <row r="3694" spans="7:13" x14ac:dyDescent="0.2">
      <c r="G3694" s="87"/>
      <c r="M3694" s="87"/>
    </row>
    <row r="3695" spans="7:13" x14ac:dyDescent="0.2">
      <c r="G3695" s="87"/>
      <c r="M3695" s="87"/>
    </row>
    <row r="3696" spans="7:13" x14ac:dyDescent="0.2">
      <c r="G3696" s="87"/>
      <c r="M3696" s="87"/>
    </row>
    <row r="3697" spans="7:13" x14ac:dyDescent="0.2">
      <c r="G3697" s="87"/>
      <c r="M3697" s="87"/>
    </row>
    <row r="3698" spans="7:13" x14ac:dyDescent="0.2">
      <c r="G3698" s="87"/>
      <c r="M3698" s="87"/>
    </row>
    <row r="3699" spans="7:13" x14ac:dyDescent="0.2">
      <c r="G3699" s="87"/>
      <c r="M3699" s="87"/>
    </row>
    <row r="3700" spans="7:13" x14ac:dyDescent="0.2">
      <c r="G3700" s="87"/>
      <c r="M3700" s="87"/>
    </row>
    <row r="3701" spans="7:13" x14ac:dyDescent="0.2">
      <c r="G3701" s="87"/>
      <c r="M3701" s="87"/>
    </row>
    <row r="3702" spans="7:13" x14ac:dyDescent="0.2">
      <c r="G3702" s="87"/>
      <c r="M3702" s="87"/>
    </row>
    <row r="3703" spans="7:13" x14ac:dyDescent="0.2">
      <c r="G3703" s="87"/>
      <c r="M3703" s="87"/>
    </row>
    <row r="3704" spans="7:13" x14ac:dyDescent="0.2">
      <c r="G3704" s="87"/>
      <c r="M3704" s="87"/>
    </row>
    <row r="3705" spans="7:13" x14ac:dyDescent="0.2">
      <c r="G3705" s="87"/>
      <c r="M3705" s="87"/>
    </row>
    <row r="3706" spans="7:13" x14ac:dyDescent="0.2">
      <c r="G3706" s="87"/>
      <c r="M3706" s="87"/>
    </row>
    <row r="3707" spans="7:13" x14ac:dyDescent="0.2">
      <c r="G3707" s="87"/>
      <c r="M3707" s="87"/>
    </row>
    <row r="3708" spans="7:13" x14ac:dyDescent="0.2">
      <c r="G3708" s="87"/>
      <c r="M3708" s="87"/>
    </row>
    <row r="3709" spans="7:13" x14ac:dyDescent="0.2">
      <c r="G3709" s="87"/>
      <c r="M3709" s="87"/>
    </row>
    <row r="3710" spans="7:13" x14ac:dyDescent="0.2">
      <c r="G3710" s="87"/>
      <c r="M3710" s="87"/>
    </row>
    <row r="3711" spans="7:13" x14ac:dyDescent="0.2">
      <c r="G3711" s="87"/>
      <c r="M3711" s="87"/>
    </row>
    <row r="3712" spans="7:13" x14ac:dyDescent="0.2">
      <c r="G3712" s="87"/>
      <c r="M3712" s="87"/>
    </row>
    <row r="3713" spans="7:13" x14ac:dyDescent="0.2">
      <c r="G3713" s="87"/>
      <c r="M3713" s="87"/>
    </row>
    <row r="3714" spans="7:13" x14ac:dyDescent="0.2">
      <c r="G3714" s="87"/>
      <c r="M3714" s="87"/>
    </row>
    <row r="3715" spans="7:13" x14ac:dyDescent="0.2">
      <c r="G3715" s="87"/>
      <c r="M3715" s="87"/>
    </row>
    <row r="3716" spans="7:13" x14ac:dyDescent="0.2">
      <c r="G3716" s="87"/>
      <c r="M3716" s="87"/>
    </row>
    <row r="3717" spans="7:13" x14ac:dyDescent="0.2">
      <c r="G3717" s="87"/>
      <c r="M3717" s="87"/>
    </row>
    <row r="3718" spans="7:13" x14ac:dyDescent="0.2">
      <c r="G3718" s="87"/>
      <c r="M3718" s="87"/>
    </row>
    <row r="3719" spans="7:13" x14ac:dyDescent="0.2">
      <c r="G3719" s="87"/>
      <c r="M3719" s="87"/>
    </row>
    <row r="3720" spans="7:13" x14ac:dyDescent="0.2">
      <c r="G3720" s="87"/>
      <c r="M3720" s="87"/>
    </row>
    <row r="3721" spans="7:13" x14ac:dyDescent="0.2">
      <c r="G3721" s="87"/>
      <c r="M3721" s="87"/>
    </row>
    <row r="3722" spans="7:13" x14ac:dyDescent="0.2">
      <c r="G3722" s="87"/>
      <c r="M3722" s="87"/>
    </row>
    <row r="3723" spans="7:13" x14ac:dyDescent="0.2">
      <c r="G3723" s="87"/>
      <c r="M3723" s="87"/>
    </row>
    <row r="3724" spans="7:13" x14ac:dyDescent="0.2">
      <c r="G3724" s="87"/>
      <c r="M3724" s="87"/>
    </row>
    <row r="3725" spans="7:13" x14ac:dyDescent="0.2">
      <c r="G3725" s="87"/>
      <c r="M3725" s="87"/>
    </row>
    <row r="3726" spans="7:13" x14ac:dyDescent="0.2">
      <c r="G3726" s="87"/>
      <c r="M3726" s="87"/>
    </row>
    <row r="3727" spans="7:13" x14ac:dyDescent="0.2">
      <c r="G3727" s="87"/>
      <c r="M3727" s="87"/>
    </row>
    <row r="3728" spans="7:13" x14ac:dyDescent="0.2">
      <c r="G3728" s="87"/>
      <c r="M3728" s="87"/>
    </row>
    <row r="3729" spans="7:13" x14ac:dyDescent="0.2">
      <c r="G3729" s="87"/>
      <c r="M3729" s="87"/>
    </row>
    <row r="3730" spans="7:13" x14ac:dyDescent="0.2">
      <c r="G3730" s="87"/>
      <c r="M3730" s="87"/>
    </row>
    <row r="3731" spans="7:13" x14ac:dyDescent="0.2">
      <c r="G3731" s="87"/>
      <c r="M3731" s="87"/>
    </row>
    <row r="3732" spans="7:13" x14ac:dyDescent="0.2">
      <c r="G3732" s="87"/>
      <c r="M3732" s="87"/>
    </row>
    <row r="3733" spans="7:13" x14ac:dyDescent="0.2">
      <c r="G3733" s="87"/>
      <c r="M3733" s="87"/>
    </row>
    <row r="3734" spans="7:13" x14ac:dyDescent="0.2">
      <c r="G3734" s="87"/>
      <c r="M3734" s="87"/>
    </row>
    <row r="3735" spans="7:13" x14ac:dyDescent="0.2">
      <c r="G3735" s="87"/>
      <c r="M3735" s="87"/>
    </row>
    <row r="3736" spans="7:13" x14ac:dyDescent="0.2">
      <c r="G3736" s="87"/>
      <c r="M3736" s="87"/>
    </row>
    <row r="3737" spans="7:13" x14ac:dyDescent="0.2">
      <c r="G3737" s="87"/>
      <c r="M3737" s="87"/>
    </row>
    <row r="3738" spans="7:13" x14ac:dyDescent="0.2">
      <c r="G3738" s="87"/>
      <c r="M3738" s="87"/>
    </row>
    <row r="3739" spans="7:13" x14ac:dyDescent="0.2">
      <c r="G3739" s="87"/>
      <c r="M3739" s="87"/>
    </row>
    <row r="3740" spans="7:13" x14ac:dyDescent="0.2">
      <c r="G3740" s="87"/>
      <c r="M3740" s="87"/>
    </row>
    <row r="3741" spans="7:13" x14ac:dyDescent="0.2">
      <c r="G3741" s="87"/>
      <c r="M3741" s="87"/>
    </row>
    <row r="3742" spans="7:13" x14ac:dyDescent="0.2">
      <c r="G3742" s="87"/>
      <c r="M3742" s="87"/>
    </row>
    <row r="3743" spans="7:13" x14ac:dyDescent="0.2">
      <c r="G3743" s="87"/>
      <c r="M3743" s="87"/>
    </row>
    <row r="3744" spans="7:13" x14ac:dyDescent="0.2">
      <c r="G3744" s="87"/>
      <c r="M3744" s="87"/>
    </row>
    <row r="3745" spans="7:13" x14ac:dyDescent="0.2">
      <c r="G3745" s="87"/>
      <c r="M3745" s="87"/>
    </row>
    <row r="3746" spans="7:13" x14ac:dyDescent="0.2">
      <c r="G3746" s="87"/>
      <c r="M3746" s="87"/>
    </row>
    <row r="3747" spans="7:13" x14ac:dyDescent="0.2">
      <c r="G3747" s="87"/>
      <c r="M3747" s="87"/>
    </row>
    <row r="3748" spans="7:13" x14ac:dyDescent="0.2">
      <c r="G3748" s="87"/>
      <c r="M3748" s="87"/>
    </row>
    <row r="3749" spans="7:13" x14ac:dyDescent="0.2">
      <c r="G3749" s="87"/>
      <c r="M3749" s="87"/>
    </row>
    <row r="3750" spans="7:13" x14ac:dyDescent="0.2">
      <c r="G3750" s="87"/>
      <c r="M3750" s="87"/>
    </row>
    <row r="3751" spans="7:13" x14ac:dyDescent="0.2">
      <c r="G3751" s="87"/>
      <c r="M3751" s="87"/>
    </row>
    <row r="3752" spans="7:13" x14ac:dyDescent="0.2">
      <c r="G3752" s="87"/>
      <c r="M3752" s="87"/>
    </row>
    <row r="3753" spans="7:13" x14ac:dyDescent="0.2">
      <c r="G3753" s="87"/>
      <c r="M3753" s="87"/>
    </row>
    <row r="3754" spans="7:13" x14ac:dyDescent="0.2">
      <c r="G3754" s="87"/>
      <c r="M3754" s="87"/>
    </row>
    <row r="3755" spans="7:13" x14ac:dyDescent="0.2">
      <c r="G3755" s="87"/>
      <c r="M3755" s="87"/>
    </row>
    <row r="3756" spans="7:13" x14ac:dyDescent="0.2">
      <c r="G3756" s="87"/>
      <c r="M3756" s="87"/>
    </row>
    <row r="3757" spans="7:13" x14ac:dyDescent="0.2">
      <c r="G3757" s="87"/>
      <c r="M3757" s="87"/>
    </row>
    <row r="3758" spans="7:13" x14ac:dyDescent="0.2">
      <c r="G3758" s="87"/>
      <c r="M3758" s="87"/>
    </row>
    <row r="3759" spans="7:13" x14ac:dyDescent="0.2">
      <c r="G3759" s="87"/>
      <c r="M3759" s="87"/>
    </row>
    <row r="3760" spans="7:13" x14ac:dyDescent="0.2">
      <c r="G3760" s="87"/>
      <c r="M3760" s="87"/>
    </row>
    <row r="3761" spans="7:13" x14ac:dyDescent="0.2">
      <c r="G3761" s="87"/>
      <c r="M3761" s="87"/>
    </row>
    <row r="3762" spans="7:13" x14ac:dyDescent="0.2">
      <c r="G3762" s="87"/>
      <c r="M3762" s="87"/>
    </row>
    <row r="3763" spans="7:13" x14ac:dyDescent="0.2">
      <c r="G3763" s="87"/>
      <c r="M3763" s="87"/>
    </row>
    <row r="3764" spans="7:13" x14ac:dyDescent="0.2">
      <c r="G3764" s="87"/>
      <c r="M3764" s="87"/>
    </row>
    <row r="3765" spans="7:13" x14ac:dyDescent="0.2">
      <c r="G3765" s="87"/>
      <c r="M3765" s="87"/>
    </row>
    <row r="3766" spans="7:13" x14ac:dyDescent="0.2">
      <c r="G3766" s="87"/>
      <c r="M3766" s="87"/>
    </row>
    <row r="3767" spans="7:13" x14ac:dyDescent="0.2">
      <c r="G3767" s="87"/>
      <c r="M3767" s="87"/>
    </row>
    <row r="3768" spans="7:13" x14ac:dyDescent="0.2">
      <c r="G3768" s="87"/>
      <c r="M3768" s="87"/>
    </row>
    <row r="3769" spans="7:13" x14ac:dyDescent="0.2">
      <c r="G3769" s="87"/>
      <c r="M3769" s="87"/>
    </row>
    <row r="3770" spans="7:13" x14ac:dyDescent="0.2">
      <c r="G3770" s="87"/>
      <c r="M3770" s="87"/>
    </row>
    <row r="3771" spans="7:13" x14ac:dyDescent="0.2">
      <c r="G3771" s="87"/>
      <c r="M3771" s="87"/>
    </row>
    <row r="3772" spans="7:13" x14ac:dyDescent="0.2">
      <c r="G3772" s="87"/>
      <c r="M3772" s="87"/>
    </row>
    <row r="3773" spans="7:13" x14ac:dyDescent="0.2">
      <c r="G3773" s="87"/>
      <c r="M3773" s="87"/>
    </row>
    <row r="3774" spans="7:13" x14ac:dyDescent="0.2">
      <c r="G3774" s="87"/>
      <c r="M3774" s="87"/>
    </row>
    <row r="3775" spans="7:13" x14ac:dyDescent="0.2">
      <c r="G3775" s="87"/>
      <c r="M3775" s="87"/>
    </row>
    <row r="3776" spans="7:13" x14ac:dyDescent="0.2">
      <c r="G3776" s="87"/>
      <c r="M3776" s="87"/>
    </row>
    <row r="3777" spans="7:13" x14ac:dyDescent="0.2">
      <c r="G3777" s="87"/>
      <c r="M3777" s="87"/>
    </row>
    <row r="3778" spans="7:13" x14ac:dyDescent="0.2">
      <c r="G3778" s="87"/>
      <c r="M3778" s="87"/>
    </row>
    <row r="3779" spans="7:13" x14ac:dyDescent="0.2">
      <c r="G3779" s="87"/>
      <c r="M3779" s="87"/>
    </row>
    <row r="3780" spans="7:13" x14ac:dyDescent="0.2">
      <c r="G3780" s="87"/>
      <c r="M3780" s="87"/>
    </row>
    <row r="3781" spans="7:13" x14ac:dyDescent="0.2">
      <c r="G3781" s="87"/>
      <c r="M3781" s="87"/>
    </row>
    <row r="3782" spans="7:13" x14ac:dyDescent="0.2">
      <c r="G3782" s="87"/>
      <c r="M3782" s="87"/>
    </row>
    <row r="3783" spans="7:13" x14ac:dyDescent="0.2">
      <c r="G3783" s="87"/>
      <c r="M3783" s="87"/>
    </row>
    <row r="3784" spans="7:13" x14ac:dyDescent="0.2">
      <c r="G3784" s="87"/>
      <c r="M3784" s="87"/>
    </row>
    <row r="3785" spans="7:13" x14ac:dyDescent="0.2">
      <c r="G3785" s="87"/>
      <c r="M3785" s="87"/>
    </row>
    <row r="3786" spans="7:13" x14ac:dyDescent="0.2">
      <c r="G3786" s="87"/>
      <c r="M3786" s="87"/>
    </row>
    <row r="3787" spans="7:13" x14ac:dyDescent="0.2">
      <c r="G3787" s="87"/>
      <c r="M3787" s="87"/>
    </row>
    <row r="3788" spans="7:13" x14ac:dyDescent="0.2">
      <c r="G3788" s="87"/>
      <c r="M3788" s="87"/>
    </row>
    <row r="3789" spans="7:13" x14ac:dyDescent="0.2">
      <c r="G3789" s="87"/>
      <c r="M3789" s="87"/>
    </row>
    <row r="3790" spans="7:13" x14ac:dyDescent="0.2">
      <c r="G3790" s="87"/>
      <c r="M3790" s="87"/>
    </row>
    <row r="3791" spans="7:13" x14ac:dyDescent="0.2">
      <c r="G3791" s="87"/>
      <c r="M3791" s="87"/>
    </row>
    <row r="3792" spans="7:13" x14ac:dyDescent="0.2">
      <c r="G3792" s="87"/>
      <c r="M3792" s="87"/>
    </row>
    <row r="3793" spans="7:13" x14ac:dyDescent="0.2">
      <c r="G3793" s="87"/>
      <c r="M3793" s="87"/>
    </row>
    <row r="3794" spans="7:13" x14ac:dyDescent="0.2">
      <c r="G3794" s="87"/>
      <c r="M3794" s="87"/>
    </row>
    <row r="3795" spans="7:13" x14ac:dyDescent="0.2">
      <c r="G3795" s="87"/>
      <c r="M3795" s="87"/>
    </row>
    <row r="3796" spans="7:13" x14ac:dyDescent="0.2">
      <c r="G3796" s="87"/>
      <c r="M3796" s="87"/>
    </row>
    <row r="3797" spans="7:13" x14ac:dyDescent="0.2">
      <c r="G3797" s="87"/>
      <c r="M3797" s="87"/>
    </row>
    <row r="3798" spans="7:13" x14ac:dyDescent="0.2">
      <c r="G3798" s="87"/>
      <c r="M3798" s="87"/>
    </row>
    <row r="3799" spans="7:13" x14ac:dyDescent="0.2">
      <c r="G3799" s="87"/>
      <c r="M3799" s="87"/>
    </row>
    <row r="3800" spans="7:13" x14ac:dyDescent="0.2">
      <c r="G3800" s="87"/>
      <c r="M3800" s="87"/>
    </row>
    <row r="3801" spans="7:13" x14ac:dyDescent="0.2">
      <c r="G3801" s="87"/>
      <c r="M3801" s="87"/>
    </row>
    <row r="3802" spans="7:13" x14ac:dyDescent="0.2">
      <c r="G3802" s="87"/>
      <c r="M3802" s="87"/>
    </row>
    <row r="3803" spans="7:13" x14ac:dyDescent="0.2">
      <c r="G3803" s="87"/>
      <c r="M3803" s="87"/>
    </row>
    <row r="3804" spans="7:13" x14ac:dyDescent="0.2">
      <c r="G3804" s="87"/>
      <c r="M3804" s="87"/>
    </row>
    <row r="3805" spans="7:13" x14ac:dyDescent="0.2">
      <c r="G3805" s="87"/>
      <c r="M3805" s="87"/>
    </row>
    <row r="3806" spans="7:13" x14ac:dyDescent="0.2">
      <c r="G3806" s="87"/>
      <c r="M3806" s="87"/>
    </row>
    <row r="3807" spans="7:13" x14ac:dyDescent="0.2">
      <c r="G3807" s="87"/>
      <c r="M3807" s="87"/>
    </row>
    <row r="3808" spans="7:13" x14ac:dyDescent="0.2">
      <c r="G3808" s="87"/>
      <c r="M3808" s="87"/>
    </row>
    <row r="3809" spans="7:13" x14ac:dyDescent="0.2">
      <c r="G3809" s="87"/>
      <c r="M3809" s="87"/>
    </row>
    <row r="3810" spans="7:13" x14ac:dyDescent="0.2">
      <c r="G3810" s="87"/>
      <c r="M3810" s="87"/>
    </row>
    <row r="3811" spans="7:13" x14ac:dyDescent="0.2">
      <c r="G3811" s="87"/>
      <c r="M3811" s="87"/>
    </row>
    <row r="3812" spans="7:13" x14ac:dyDescent="0.2">
      <c r="G3812" s="87"/>
      <c r="M3812" s="87"/>
    </row>
    <row r="3813" spans="7:13" x14ac:dyDescent="0.2">
      <c r="G3813" s="87"/>
      <c r="M3813" s="87"/>
    </row>
    <row r="3814" spans="7:13" x14ac:dyDescent="0.2">
      <c r="G3814" s="87"/>
      <c r="M3814" s="87"/>
    </row>
    <row r="3815" spans="7:13" x14ac:dyDescent="0.2">
      <c r="G3815" s="87"/>
      <c r="M3815" s="87"/>
    </row>
    <row r="3816" spans="7:13" x14ac:dyDescent="0.2">
      <c r="G3816" s="87"/>
      <c r="M3816" s="87"/>
    </row>
    <row r="3817" spans="7:13" x14ac:dyDescent="0.2">
      <c r="G3817" s="87"/>
      <c r="M3817" s="87"/>
    </row>
    <row r="3818" spans="7:13" x14ac:dyDescent="0.2">
      <c r="G3818" s="87"/>
      <c r="M3818" s="87"/>
    </row>
    <row r="3819" spans="7:13" x14ac:dyDescent="0.2">
      <c r="G3819" s="87"/>
      <c r="M3819" s="87"/>
    </row>
    <row r="3820" spans="7:13" x14ac:dyDescent="0.2">
      <c r="G3820" s="87"/>
      <c r="M3820" s="87"/>
    </row>
    <row r="3821" spans="7:13" x14ac:dyDescent="0.2">
      <c r="G3821" s="87"/>
      <c r="M3821" s="87"/>
    </row>
    <row r="3822" spans="7:13" x14ac:dyDescent="0.2">
      <c r="G3822" s="87"/>
      <c r="M3822" s="87"/>
    </row>
    <row r="3823" spans="7:13" x14ac:dyDescent="0.2">
      <c r="G3823" s="87"/>
      <c r="M3823" s="87"/>
    </row>
    <row r="3824" spans="7:13" x14ac:dyDescent="0.2">
      <c r="G3824" s="87"/>
      <c r="M3824" s="87"/>
    </row>
    <row r="3825" spans="7:13" x14ac:dyDescent="0.2">
      <c r="G3825" s="87"/>
      <c r="M3825" s="87"/>
    </row>
    <row r="3826" spans="7:13" x14ac:dyDescent="0.2">
      <c r="G3826" s="87"/>
      <c r="M3826" s="87"/>
    </row>
    <row r="3827" spans="7:13" x14ac:dyDescent="0.2">
      <c r="G3827" s="87"/>
      <c r="M3827" s="87"/>
    </row>
    <row r="3828" spans="7:13" x14ac:dyDescent="0.2">
      <c r="G3828" s="87"/>
      <c r="M3828" s="87"/>
    </row>
    <row r="3829" spans="7:13" x14ac:dyDescent="0.2">
      <c r="G3829" s="87"/>
      <c r="M3829" s="87"/>
    </row>
    <row r="3830" spans="7:13" x14ac:dyDescent="0.2">
      <c r="G3830" s="87"/>
      <c r="M3830" s="87"/>
    </row>
    <row r="3831" spans="7:13" x14ac:dyDescent="0.2">
      <c r="G3831" s="87"/>
      <c r="M3831" s="87"/>
    </row>
    <row r="3832" spans="7:13" x14ac:dyDescent="0.2">
      <c r="G3832" s="87"/>
      <c r="M3832" s="87"/>
    </row>
    <row r="3833" spans="7:13" x14ac:dyDescent="0.2">
      <c r="G3833" s="87"/>
      <c r="M3833" s="87"/>
    </row>
    <row r="3834" spans="7:13" x14ac:dyDescent="0.2">
      <c r="G3834" s="87"/>
      <c r="M3834" s="87"/>
    </row>
    <row r="3835" spans="7:13" x14ac:dyDescent="0.2">
      <c r="G3835" s="87"/>
      <c r="M3835" s="87"/>
    </row>
    <row r="3836" spans="7:13" x14ac:dyDescent="0.2">
      <c r="G3836" s="87"/>
      <c r="M3836" s="87"/>
    </row>
    <row r="3837" spans="7:13" x14ac:dyDescent="0.2">
      <c r="G3837" s="87"/>
      <c r="M3837" s="87"/>
    </row>
    <row r="3838" spans="7:13" x14ac:dyDescent="0.2">
      <c r="G3838" s="87"/>
      <c r="M3838" s="87"/>
    </row>
    <row r="3839" spans="7:13" x14ac:dyDescent="0.2">
      <c r="G3839" s="87"/>
      <c r="M3839" s="87"/>
    </row>
    <row r="3840" spans="7:13" x14ac:dyDescent="0.2">
      <c r="G3840" s="87"/>
      <c r="M3840" s="87"/>
    </row>
    <row r="3841" spans="7:13" x14ac:dyDescent="0.2">
      <c r="G3841" s="87"/>
      <c r="M3841" s="87"/>
    </row>
    <row r="3842" spans="7:13" x14ac:dyDescent="0.2">
      <c r="G3842" s="87"/>
      <c r="M3842" s="87"/>
    </row>
    <row r="3843" spans="7:13" x14ac:dyDescent="0.2">
      <c r="G3843" s="87"/>
      <c r="M3843" s="87"/>
    </row>
    <row r="3844" spans="7:13" x14ac:dyDescent="0.2">
      <c r="G3844" s="87"/>
      <c r="M3844" s="87"/>
    </row>
    <row r="3845" spans="7:13" x14ac:dyDescent="0.2">
      <c r="G3845" s="87"/>
      <c r="M3845" s="87"/>
    </row>
    <row r="3846" spans="7:13" x14ac:dyDescent="0.2">
      <c r="G3846" s="87"/>
      <c r="M3846" s="87"/>
    </row>
    <row r="3847" spans="7:13" x14ac:dyDescent="0.2">
      <c r="G3847" s="87"/>
      <c r="M3847" s="87"/>
    </row>
    <row r="3848" spans="7:13" x14ac:dyDescent="0.2">
      <c r="G3848" s="87"/>
      <c r="M3848" s="87"/>
    </row>
    <row r="3849" spans="7:13" x14ac:dyDescent="0.2">
      <c r="G3849" s="87"/>
      <c r="M3849" s="87"/>
    </row>
    <row r="3850" spans="7:13" x14ac:dyDescent="0.2">
      <c r="G3850" s="87"/>
      <c r="M3850" s="87"/>
    </row>
    <row r="3851" spans="7:13" x14ac:dyDescent="0.2">
      <c r="G3851" s="87"/>
      <c r="M3851" s="87"/>
    </row>
    <row r="3852" spans="7:13" x14ac:dyDescent="0.2">
      <c r="G3852" s="87"/>
      <c r="M3852" s="87"/>
    </row>
    <row r="3853" spans="7:13" x14ac:dyDescent="0.2">
      <c r="G3853" s="87"/>
      <c r="M3853" s="87"/>
    </row>
    <row r="3854" spans="7:13" x14ac:dyDescent="0.2">
      <c r="G3854" s="87"/>
      <c r="M3854" s="87"/>
    </row>
    <row r="3855" spans="7:13" x14ac:dyDescent="0.2">
      <c r="G3855" s="87"/>
      <c r="M3855" s="87"/>
    </row>
    <row r="3856" spans="7:13" x14ac:dyDescent="0.2">
      <c r="G3856" s="87"/>
      <c r="M3856" s="87"/>
    </row>
    <row r="3857" spans="7:13" x14ac:dyDescent="0.2">
      <c r="G3857" s="87"/>
      <c r="M3857" s="87"/>
    </row>
    <row r="3858" spans="7:13" x14ac:dyDescent="0.2">
      <c r="G3858" s="87"/>
      <c r="M3858" s="87"/>
    </row>
    <row r="3859" spans="7:13" x14ac:dyDescent="0.2">
      <c r="G3859" s="87"/>
      <c r="M3859" s="87"/>
    </row>
    <row r="3860" spans="7:13" x14ac:dyDescent="0.2">
      <c r="G3860" s="87"/>
      <c r="M3860" s="87"/>
    </row>
    <row r="3861" spans="7:13" x14ac:dyDescent="0.2">
      <c r="G3861" s="87"/>
      <c r="M3861" s="87"/>
    </row>
    <row r="3862" spans="7:13" x14ac:dyDescent="0.2">
      <c r="G3862" s="87"/>
      <c r="M3862" s="87"/>
    </row>
    <row r="3863" spans="7:13" x14ac:dyDescent="0.2">
      <c r="G3863" s="87"/>
      <c r="M3863" s="87"/>
    </row>
    <row r="3864" spans="7:13" x14ac:dyDescent="0.2">
      <c r="G3864" s="87"/>
      <c r="M3864" s="87"/>
    </row>
    <row r="3865" spans="7:13" x14ac:dyDescent="0.2">
      <c r="G3865" s="87"/>
      <c r="M3865" s="87"/>
    </row>
    <row r="3866" spans="7:13" x14ac:dyDescent="0.2">
      <c r="G3866" s="87"/>
      <c r="M3866" s="87"/>
    </row>
    <row r="3867" spans="7:13" x14ac:dyDescent="0.2">
      <c r="G3867" s="87"/>
      <c r="M3867" s="87"/>
    </row>
    <row r="3868" spans="7:13" x14ac:dyDescent="0.2">
      <c r="G3868" s="87"/>
      <c r="M3868" s="87"/>
    </row>
    <row r="3869" spans="7:13" x14ac:dyDescent="0.2">
      <c r="G3869" s="87"/>
      <c r="M3869" s="87"/>
    </row>
    <row r="3870" spans="7:13" x14ac:dyDescent="0.2">
      <c r="G3870" s="87"/>
      <c r="M3870" s="87"/>
    </row>
    <row r="3871" spans="7:13" x14ac:dyDescent="0.2">
      <c r="G3871" s="87"/>
      <c r="M3871" s="87"/>
    </row>
    <row r="3872" spans="7:13" x14ac:dyDescent="0.2">
      <c r="G3872" s="87"/>
      <c r="M3872" s="87"/>
    </row>
    <row r="3873" spans="7:13" x14ac:dyDescent="0.2">
      <c r="G3873" s="87"/>
      <c r="M3873" s="87"/>
    </row>
    <row r="3874" spans="7:13" x14ac:dyDescent="0.2">
      <c r="G3874" s="87"/>
      <c r="M3874" s="87"/>
    </row>
    <row r="3875" spans="7:13" x14ac:dyDescent="0.2">
      <c r="G3875" s="87"/>
      <c r="M3875" s="87"/>
    </row>
    <row r="3876" spans="7:13" x14ac:dyDescent="0.2">
      <c r="G3876" s="87"/>
      <c r="M3876" s="87"/>
    </row>
    <row r="3877" spans="7:13" x14ac:dyDescent="0.2">
      <c r="G3877" s="87"/>
      <c r="M3877" s="87"/>
    </row>
    <row r="3878" spans="7:13" x14ac:dyDescent="0.2">
      <c r="G3878" s="87"/>
      <c r="M3878" s="87"/>
    </row>
    <row r="3879" spans="7:13" x14ac:dyDescent="0.2">
      <c r="G3879" s="87"/>
      <c r="M3879" s="87"/>
    </row>
    <row r="3880" spans="7:13" x14ac:dyDescent="0.2">
      <c r="G3880" s="87"/>
      <c r="M3880" s="87"/>
    </row>
    <row r="3881" spans="7:13" x14ac:dyDescent="0.2">
      <c r="G3881" s="87"/>
      <c r="M3881" s="87"/>
    </row>
    <row r="3882" spans="7:13" x14ac:dyDescent="0.2">
      <c r="G3882" s="87"/>
      <c r="M3882" s="87"/>
    </row>
    <row r="3883" spans="7:13" x14ac:dyDescent="0.2">
      <c r="G3883" s="87"/>
      <c r="M3883" s="87"/>
    </row>
    <row r="3884" spans="7:13" x14ac:dyDescent="0.2">
      <c r="G3884" s="87"/>
      <c r="M3884" s="87"/>
    </row>
    <row r="3885" spans="7:13" x14ac:dyDescent="0.2">
      <c r="G3885" s="87"/>
      <c r="M3885" s="87"/>
    </row>
    <row r="3886" spans="7:13" x14ac:dyDescent="0.2">
      <c r="G3886" s="87"/>
      <c r="M3886" s="87"/>
    </row>
    <row r="3887" spans="7:13" x14ac:dyDescent="0.2">
      <c r="G3887" s="87"/>
      <c r="M3887" s="87"/>
    </row>
    <row r="3888" spans="7:13" x14ac:dyDescent="0.2">
      <c r="G3888" s="87"/>
      <c r="M3888" s="87"/>
    </row>
    <row r="3889" spans="7:13" x14ac:dyDescent="0.2">
      <c r="G3889" s="87"/>
      <c r="M3889" s="87"/>
    </row>
    <row r="3890" spans="7:13" x14ac:dyDescent="0.2">
      <c r="G3890" s="87"/>
      <c r="M3890" s="87"/>
    </row>
    <row r="3891" spans="7:13" x14ac:dyDescent="0.2">
      <c r="G3891" s="87"/>
      <c r="M3891" s="87"/>
    </row>
    <row r="3892" spans="7:13" x14ac:dyDescent="0.2">
      <c r="G3892" s="87"/>
      <c r="M3892" s="87"/>
    </row>
    <row r="3893" spans="7:13" x14ac:dyDescent="0.2">
      <c r="G3893" s="87"/>
      <c r="M3893" s="87"/>
    </row>
    <row r="3894" spans="7:13" x14ac:dyDescent="0.2">
      <c r="G3894" s="87"/>
      <c r="M3894" s="87"/>
    </row>
    <row r="3895" spans="7:13" x14ac:dyDescent="0.2">
      <c r="G3895" s="87"/>
      <c r="M3895" s="87"/>
    </row>
    <row r="3896" spans="7:13" x14ac:dyDescent="0.2">
      <c r="G3896" s="87"/>
      <c r="M3896" s="87"/>
    </row>
    <row r="3897" spans="7:13" x14ac:dyDescent="0.2">
      <c r="G3897" s="87"/>
      <c r="M3897" s="87"/>
    </row>
    <row r="3898" spans="7:13" x14ac:dyDescent="0.2">
      <c r="G3898" s="87"/>
      <c r="M3898" s="87"/>
    </row>
    <row r="3899" spans="7:13" x14ac:dyDescent="0.2">
      <c r="G3899" s="87"/>
      <c r="M3899" s="87"/>
    </row>
    <row r="3900" spans="7:13" x14ac:dyDescent="0.2">
      <c r="G3900" s="87"/>
      <c r="M3900" s="87"/>
    </row>
    <row r="3901" spans="7:13" x14ac:dyDescent="0.2">
      <c r="G3901" s="87"/>
      <c r="M3901" s="87"/>
    </row>
    <row r="3902" spans="7:13" x14ac:dyDescent="0.2">
      <c r="G3902" s="87"/>
      <c r="M3902" s="87"/>
    </row>
    <row r="3903" spans="7:13" x14ac:dyDescent="0.2">
      <c r="G3903" s="87"/>
      <c r="M3903" s="87"/>
    </row>
    <row r="3904" spans="7:13" x14ac:dyDescent="0.2">
      <c r="G3904" s="87"/>
      <c r="M3904" s="87"/>
    </row>
    <row r="3905" spans="7:13" x14ac:dyDescent="0.2">
      <c r="G3905" s="87"/>
      <c r="M3905" s="87"/>
    </row>
    <row r="3906" spans="7:13" x14ac:dyDescent="0.2">
      <c r="G3906" s="87"/>
      <c r="M3906" s="87"/>
    </row>
    <row r="3907" spans="7:13" x14ac:dyDescent="0.2">
      <c r="G3907" s="87"/>
      <c r="M3907" s="87"/>
    </row>
    <row r="3908" spans="7:13" x14ac:dyDescent="0.2">
      <c r="G3908" s="87"/>
      <c r="M3908" s="87"/>
    </row>
    <row r="3909" spans="7:13" x14ac:dyDescent="0.2">
      <c r="G3909" s="87"/>
      <c r="M3909" s="87"/>
    </row>
    <row r="3910" spans="7:13" x14ac:dyDescent="0.2">
      <c r="G3910" s="87"/>
      <c r="M3910" s="87"/>
    </row>
    <row r="3911" spans="7:13" x14ac:dyDescent="0.2">
      <c r="G3911" s="87"/>
      <c r="M3911" s="87"/>
    </row>
    <row r="3912" spans="7:13" x14ac:dyDescent="0.2">
      <c r="G3912" s="87"/>
      <c r="M3912" s="87"/>
    </row>
    <row r="3913" spans="7:13" x14ac:dyDescent="0.2">
      <c r="G3913" s="87"/>
      <c r="M3913" s="87"/>
    </row>
    <row r="3914" spans="7:13" x14ac:dyDescent="0.2">
      <c r="G3914" s="87"/>
      <c r="M3914" s="87"/>
    </row>
    <row r="3915" spans="7:13" x14ac:dyDescent="0.2">
      <c r="G3915" s="87"/>
      <c r="M3915" s="87"/>
    </row>
    <row r="3916" spans="7:13" x14ac:dyDescent="0.2">
      <c r="G3916" s="87"/>
      <c r="M3916" s="87"/>
    </row>
    <row r="3917" spans="7:13" x14ac:dyDescent="0.2">
      <c r="G3917" s="87"/>
      <c r="M3917" s="87"/>
    </row>
    <row r="3918" spans="7:13" x14ac:dyDescent="0.2">
      <c r="G3918" s="87"/>
      <c r="M3918" s="87"/>
    </row>
    <row r="3919" spans="7:13" x14ac:dyDescent="0.2">
      <c r="G3919" s="87"/>
      <c r="M3919" s="87"/>
    </row>
    <row r="3920" spans="7:13" x14ac:dyDescent="0.2">
      <c r="G3920" s="87"/>
      <c r="M3920" s="87"/>
    </row>
    <row r="3921" spans="7:13" x14ac:dyDescent="0.2">
      <c r="G3921" s="87"/>
      <c r="M3921" s="87"/>
    </row>
    <row r="3922" spans="7:13" x14ac:dyDescent="0.2">
      <c r="G3922" s="87"/>
      <c r="M3922" s="87"/>
    </row>
    <row r="3923" spans="7:13" x14ac:dyDescent="0.2">
      <c r="G3923" s="87"/>
      <c r="M3923" s="87"/>
    </row>
    <row r="3924" spans="7:13" x14ac:dyDescent="0.2">
      <c r="G3924" s="87"/>
      <c r="M3924" s="87"/>
    </row>
    <row r="3925" spans="7:13" x14ac:dyDescent="0.2">
      <c r="G3925" s="87"/>
      <c r="M3925" s="87"/>
    </row>
    <row r="3926" spans="7:13" x14ac:dyDescent="0.2">
      <c r="G3926" s="87"/>
      <c r="M3926" s="87"/>
    </row>
    <row r="3927" spans="7:13" x14ac:dyDescent="0.2">
      <c r="G3927" s="87"/>
      <c r="M3927" s="87"/>
    </row>
    <row r="3928" spans="7:13" x14ac:dyDescent="0.2">
      <c r="G3928" s="87"/>
      <c r="M3928" s="87"/>
    </row>
    <row r="3929" spans="7:13" x14ac:dyDescent="0.2">
      <c r="G3929" s="87"/>
      <c r="M3929" s="87"/>
    </row>
    <row r="3930" spans="7:13" x14ac:dyDescent="0.2">
      <c r="G3930" s="87"/>
      <c r="M3930" s="87"/>
    </row>
    <row r="3931" spans="7:13" x14ac:dyDescent="0.2">
      <c r="G3931" s="87"/>
      <c r="M3931" s="87"/>
    </row>
    <row r="3932" spans="7:13" x14ac:dyDescent="0.2">
      <c r="G3932" s="87"/>
      <c r="M3932" s="87"/>
    </row>
    <row r="3933" spans="7:13" x14ac:dyDescent="0.2">
      <c r="G3933" s="87"/>
      <c r="M3933" s="87"/>
    </row>
    <row r="3934" spans="7:13" x14ac:dyDescent="0.2">
      <c r="G3934" s="87"/>
      <c r="M3934" s="87"/>
    </row>
    <row r="3935" spans="7:13" x14ac:dyDescent="0.2">
      <c r="G3935" s="87"/>
      <c r="M3935" s="87"/>
    </row>
    <row r="3936" spans="7:13" x14ac:dyDescent="0.2">
      <c r="G3936" s="87"/>
      <c r="M3936" s="87"/>
    </row>
    <row r="3937" spans="7:13" x14ac:dyDescent="0.2">
      <c r="G3937" s="87"/>
      <c r="M3937" s="87"/>
    </row>
    <row r="3938" spans="7:13" x14ac:dyDescent="0.2">
      <c r="G3938" s="87"/>
      <c r="M3938" s="87"/>
    </row>
    <row r="3939" spans="7:13" x14ac:dyDescent="0.2">
      <c r="G3939" s="87"/>
      <c r="M3939" s="87"/>
    </row>
    <row r="3940" spans="7:13" x14ac:dyDescent="0.2">
      <c r="G3940" s="87"/>
      <c r="M3940" s="87"/>
    </row>
    <row r="3941" spans="7:13" x14ac:dyDescent="0.2">
      <c r="G3941" s="87"/>
      <c r="M3941" s="87"/>
    </row>
    <row r="3942" spans="7:13" x14ac:dyDescent="0.2">
      <c r="G3942" s="87"/>
      <c r="M3942" s="87"/>
    </row>
    <row r="3943" spans="7:13" x14ac:dyDescent="0.2">
      <c r="G3943" s="87"/>
      <c r="M3943" s="87"/>
    </row>
    <row r="3944" spans="7:13" x14ac:dyDescent="0.2">
      <c r="G3944" s="87"/>
      <c r="M3944" s="87"/>
    </row>
    <row r="3945" spans="7:13" x14ac:dyDescent="0.2">
      <c r="G3945" s="87"/>
      <c r="M3945" s="87"/>
    </row>
    <row r="3946" spans="7:13" x14ac:dyDescent="0.2">
      <c r="G3946" s="87"/>
      <c r="M3946" s="87"/>
    </row>
    <row r="3947" spans="7:13" x14ac:dyDescent="0.2">
      <c r="G3947" s="87"/>
      <c r="M3947" s="87"/>
    </row>
    <row r="3948" spans="7:13" x14ac:dyDescent="0.2">
      <c r="G3948" s="87"/>
      <c r="M3948" s="87"/>
    </row>
    <row r="3949" spans="7:13" x14ac:dyDescent="0.2">
      <c r="G3949" s="87"/>
      <c r="M3949" s="87"/>
    </row>
    <row r="3950" spans="7:13" x14ac:dyDescent="0.2">
      <c r="G3950" s="87"/>
      <c r="M3950" s="87"/>
    </row>
    <row r="3951" spans="7:13" x14ac:dyDescent="0.2">
      <c r="G3951" s="87"/>
      <c r="M3951" s="87"/>
    </row>
    <row r="3952" spans="7:13" x14ac:dyDescent="0.2">
      <c r="G3952" s="87"/>
      <c r="M3952" s="87"/>
    </row>
    <row r="3953" spans="7:13" x14ac:dyDescent="0.2">
      <c r="G3953" s="87"/>
      <c r="M3953" s="87"/>
    </row>
    <row r="3954" spans="7:13" x14ac:dyDescent="0.2">
      <c r="G3954" s="87"/>
      <c r="M3954" s="87"/>
    </row>
    <row r="3955" spans="7:13" x14ac:dyDescent="0.2">
      <c r="G3955" s="87"/>
      <c r="M3955" s="87"/>
    </row>
    <row r="3956" spans="7:13" x14ac:dyDescent="0.2">
      <c r="G3956" s="87"/>
      <c r="M3956" s="87"/>
    </row>
    <row r="3957" spans="7:13" x14ac:dyDescent="0.2">
      <c r="G3957" s="87"/>
      <c r="M3957" s="87"/>
    </row>
    <row r="3958" spans="7:13" x14ac:dyDescent="0.2">
      <c r="G3958" s="87"/>
      <c r="M3958" s="87"/>
    </row>
    <row r="3959" spans="7:13" x14ac:dyDescent="0.2">
      <c r="G3959" s="87"/>
      <c r="M3959" s="87"/>
    </row>
    <row r="3960" spans="7:13" x14ac:dyDescent="0.2">
      <c r="G3960" s="87"/>
      <c r="M3960" s="87"/>
    </row>
    <row r="3961" spans="7:13" x14ac:dyDescent="0.2">
      <c r="G3961" s="87"/>
      <c r="M3961" s="87"/>
    </row>
    <row r="3962" spans="7:13" x14ac:dyDescent="0.2">
      <c r="G3962" s="87"/>
      <c r="M3962" s="87"/>
    </row>
    <row r="3963" spans="7:13" x14ac:dyDescent="0.2">
      <c r="G3963" s="87"/>
      <c r="M3963" s="87"/>
    </row>
    <row r="3964" spans="7:13" x14ac:dyDescent="0.2">
      <c r="G3964" s="87"/>
      <c r="M3964" s="87"/>
    </row>
    <row r="3965" spans="7:13" x14ac:dyDescent="0.2">
      <c r="G3965" s="87"/>
      <c r="M3965" s="87"/>
    </row>
    <row r="3966" spans="7:13" x14ac:dyDescent="0.2">
      <c r="G3966" s="87"/>
      <c r="M3966" s="87"/>
    </row>
    <row r="3967" spans="7:13" x14ac:dyDescent="0.2">
      <c r="G3967" s="87"/>
      <c r="M3967" s="87"/>
    </row>
    <row r="3968" spans="7:13" x14ac:dyDescent="0.2">
      <c r="G3968" s="87"/>
      <c r="M3968" s="87"/>
    </row>
    <row r="3969" spans="7:13" x14ac:dyDescent="0.2">
      <c r="G3969" s="87"/>
      <c r="M3969" s="87"/>
    </row>
    <row r="3970" spans="7:13" x14ac:dyDescent="0.2">
      <c r="G3970" s="87"/>
      <c r="M3970" s="87"/>
    </row>
    <row r="3971" spans="7:13" x14ac:dyDescent="0.2">
      <c r="G3971" s="87"/>
      <c r="M3971" s="87"/>
    </row>
    <row r="3972" spans="7:13" x14ac:dyDescent="0.2">
      <c r="G3972" s="87"/>
      <c r="M3972" s="87"/>
    </row>
    <row r="3973" spans="7:13" x14ac:dyDescent="0.2">
      <c r="G3973" s="87"/>
      <c r="M3973" s="87"/>
    </row>
    <row r="3974" spans="7:13" x14ac:dyDescent="0.2">
      <c r="G3974" s="87"/>
      <c r="M3974" s="87"/>
    </row>
    <row r="3975" spans="7:13" x14ac:dyDescent="0.2">
      <c r="G3975" s="87"/>
      <c r="M3975" s="87"/>
    </row>
    <row r="3976" spans="7:13" x14ac:dyDescent="0.2">
      <c r="G3976" s="87"/>
      <c r="M3976" s="87"/>
    </row>
    <row r="3977" spans="7:13" x14ac:dyDescent="0.2">
      <c r="G3977" s="87"/>
      <c r="M3977" s="87"/>
    </row>
    <row r="3978" spans="7:13" x14ac:dyDescent="0.2">
      <c r="G3978" s="87"/>
      <c r="M3978" s="87"/>
    </row>
    <row r="3979" spans="7:13" x14ac:dyDescent="0.2">
      <c r="G3979" s="87"/>
      <c r="M3979" s="87"/>
    </row>
    <row r="3980" spans="7:13" x14ac:dyDescent="0.2">
      <c r="G3980" s="87"/>
      <c r="M3980" s="87"/>
    </row>
    <row r="3981" spans="7:13" x14ac:dyDescent="0.2">
      <c r="G3981" s="87"/>
      <c r="M3981" s="87"/>
    </row>
    <row r="3982" spans="7:13" x14ac:dyDescent="0.2">
      <c r="G3982" s="87"/>
      <c r="M3982" s="87"/>
    </row>
    <row r="3983" spans="7:13" x14ac:dyDescent="0.2">
      <c r="G3983" s="87"/>
      <c r="M3983" s="87"/>
    </row>
    <row r="3984" spans="7:13" x14ac:dyDescent="0.2">
      <c r="G3984" s="87"/>
      <c r="M3984" s="87"/>
    </row>
    <row r="3985" spans="7:13" x14ac:dyDescent="0.2">
      <c r="G3985" s="87"/>
      <c r="M3985" s="87"/>
    </row>
    <row r="3986" spans="7:13" x14ac:dyDescent="0.2">
      <c r="G3986" s="87"/>
      <c r="M3986" s="87"/>
    </row>
    <row r="3987" spans="7:13" x14ac:dyDescent="0.2">
      <c r="G3987" s="87"/>
      <c r="M3987" s="87"/>
    </row>
    <row r="3988" spans="7:13" x14ac:dyDescent="0.2">
      <c r="G3988" s="87"/>
      <c r="M3988" s="87"/>
    </row>
    <row r="3989" spans="7:13" x14ac:dyDescent="0.2">
      <c r="G3989" s="87"/>
      <c r="M3989" s="87"/>
    </row>
    <row r="3990" spans="7:13" x14ac:dyDescent="0.2">
      <c r="G3990" s="87"/>
      <c r="M3990" s="87"/>
    </row>
    <row r="3991" spans="7:13" x14ac:dyDescent="0.2">
      <c r="G3991" s="87"/>
      <c r="M3991" s="87"/>
    </row>
    <row r="3992" spans="7:13" x14ac:dyDescent="0.2">
      <c r="G3992" s="87"/>
      <c r="M3992" s="87"/>
    </row>
    <row r="3993" spans="7:13" x14ac:dyDescent="0.2">
      <c r="G3993" s="87"/>
      <c r="M3993" s="87"/>
    </row>
    <row r="3994" spans="7:13" x14ac:dyDescent="0.2">
      <c r="G3994" s="87"/>
      <c r="M3994" s="87"/>
    </row>
    <row r="3995" spans="7:13" x14ac:dyDescent="0.2">
      <c r="G3995" s="87"/>
      <c r="M3995" s="87"/>
    </row>
    <row r="3996" spans="7:13" x14ac:dyDescent="0.2">
      <c r="G3996" s="87"/>
      <c r="M3996" s="87"/>
    </row>
    <row r="3997" spans="7:13" x14ac:dyDescent="0.2">
      <c r="G3997" s="87"/>
      <c r="M3997" s="87"/>
    </row>
    <row r="3998" spans="7:13" x14ac:dyDescent="0.2">
      <c r="G3998" s="87"/>
      <c r="M3998" s="87"/>
    </row>
    <row r="3999" spans="7:13" x14ac:dyDescent="0.2">
      <c r="G3999" s="87"/>
      <c r="M3999" s="87"/>
    </row>
    <row r="4000" spans="7:13" x14ac:dyDescent="0.2">
      <c r="G4000" s="87"/>
      <c r="M4000" s="87"/>
    </row>
    <row r="4001" spans="7:13" x14ac:dyDescent="0.2">
      <c r="G4001" s="87"/>
      <c r="M4001" s="87"/>
    </row>
    <row r="4002" spans="7:13" x14ac:dyDescent="0.2">
      <c r="G4002" s="87"/>
      <c r="M4002" s="87"/>
    </row>
    <row r="4003" spans="7:13" x14ac:dyDescent="0.2">
      <c r="G4003" s="87"/>
      <c r="M4003" s="87"/>
    </row>
    <row r="4004" spans="7:13" x14ac:dyDescent="0.2">
      <c r="G4004" s="87"/>
      <c r="M4004" s="87"/>
    </row>
    <row r="4005" spans="7:13" x14ac:dyDescent="0.2">
      <c r="G4005" s="87"/>
      <c r="M4005" s="87"/>
    </row>
    <row r="4006" spans="7:13" x14ac:dyDescent="0.2">
      <c r="G4006" s="87"/>
      <c r="M4006" s="87"/>
    </row>
    <row r="4007" spans="7:13" x14ac:dyDescent="0.2">
      <c r="G4007" s="87"/>
      <c r="M4007" s="87"/>
    </row>
    <row r="4008" spans="7:13" x14ac:dyDescent="0.2">
      <c r="G4008" s="87"/>
      <c r="M4008" s="87"/>
    </row>
    <row r="4009" spans="7:13" x14ac:dyDescent="0.2">
      <c r="G4009" s="87"/>
      <c r="M4009" s="87"/>
    </row>
    <row r="4010" spans="7:13" x14ac:dyDescent="0.2">
      <c r="G4010" s="87"/>
      <c r="M4010" s="87"/>
    </row>
    <row r="4011" spans="7:13" x14ac:dyDescent="0.2">
      <c r="G4011" s="87"/>
      <c r="M4011" s="87"/>
    </row>
    <row r="4012" spans="7:13" x14ac:dyDescent="0.2">
      <c r="G4012" s="87"/>
      <c r="M4012" s="87"/>
    </row>
    <row r="4013" spans="7:13" x14ac:dyDescent="0.2">
      <c r="G4013" s="87"/>
      <c r="M4013" s="87"/>
    </row>
    <row r="4014" spans="7:13" x14ac:dyDescent="0.2">
      <c r="G4014" s="87"/>
      <c r="M4014" s="87"/>
    </row>
    <row r="4015" spans="7:13" x14ac:dyDescent="0.2">
      <c r="G4015" s="87"/>
      <c r="M4015" s="87"/>
    </row>
    <row r="4016" spans="7:13" x14ac:dyDescent="0.2">
      <c r="G4016" s="87"/>
      <c r="M4016" s="87"/>
    </row>
    <row r="4017" spans="7:13" x14ac:dyDescent="0.2">
      <c r="G4017" s="87"/>
      <c r="M4017" s="87"/>
    </row>
    <row r="4018" spans="7:13" x14ac:dyDescent="0.2">
      <c r="G4018" s="87"/>
      <c r="M4018" s="87"/>
    </row>
    <row r="4019" spans="7:13" x14ac:dyDescent="0.2">
      <c r="G4019" s="87"/>
      <c r="M4019" s="87"/>
    </row>
    <row r="4020" spans="7:13" x14ac:dyDescent="0.2">
      <c r="G4020" s="87"/>
      <c r="M4020" s="87"/>
    </row>
    <row r="4021" spans="7:13" x14ac:dyDescent="0.2">
      <c r="G4021" s="87"/>
      <c r="M4021" s="87"/>
    </row>
    <row r="4022" spans="7:13" x14ac:dyDescent="0.2">
      <c r="G4022" s="87"/>
      <c r="M4022" s="87"/>
    </row>
    <row r="4023" spans="7:13" x14ac:dyDescent="0.2">
      <c r="G4023" s="87"/>
      <c r="M4023" s="87"/>
    </row>
    <row r="4024" spans="7:13" x14ac:dyDescent="0.2">
      <c r="G4024" s="87"/>
      <c r="M4024" s="87"/>
    </row>
    <row r="4025" spans="7:13" x14ac:dyDescent="0.2">
      <c r="G4025" s="87"/>
      <c r="M4025" s="87"/>
    </row>
    <row r="4026" spans="7:13" x14ac:dyDescent="0.2">
      <c r="G4026" s="87"/>
      <c r="M4026" s="87"/>
    </row>
    <row r="4027" spans="7:13" x14ac:dyDescent="0.2">
      <c r="G4027" s="87"/>
      <c r="M4027" s="87"/>
    </row>
    <row r="4028" spans="7:13" x14ac:dyDescent="0.2">
      <c r="G4028" s="87"/>
      <c r="M4028" s="87"/>
    </row>
    <row r="4029" spans="7:13" x14ac:dyDescent="0.2">
      <c r="G4029" s="87"/>
      <c r="M4029" s="87"/>
    </row>
    <row r="4030" spans="7:13" x14ac:dyDescent="0.2">
      <c r="G4030" s="87"/>
      <c r="M4030" s="87"/>
    </row>
    <row r="4031" spans="7:13" x14ac:dyDescent="0.2">
      <c r="G4031" s="87"/>
      <c r="M4031" s="87"/>
    </row>
    <row r="4032" spans="7:13" x14ac:dyDescent="0.2">
      <c r="G4032" s="87"/>
      <c r="M4032" s="87"/>
    </row>
    <row r="4033" spans="7:13" x14ac:dyDescent="0.2">
      <c r="G4033" s="87"/>
      <c r="M4033" s="87"/>
    </row>
    <row r="4034" spans="7:13" x14ac:dyDescent="0.2">
      <c r="G4034" s="87"/>
      <c r="M4034" s="87"/>
    </row>
    <row r="4035" spans="7:13" x14ac:dyDescent="0.2">
      <c r="G4035" s="87"/>
      <c r="M4035" s="87"/>
    </row>
    <row r="4036" spans="7:13" x14ac:dyDescent="0.2">
      <c r="G4036" s="87"/>
      <c r="M4036" s="87"/>
    </row>
    <row r="4037" spans="7:13" x14ac:dyDescent="0.2">
      <c r="G4037" s="87"/>
      <c r="M4037" s="87"/>
    </row>
    <row r="4038" spans="7:13" x14ac:dyDescent="0.2">
      <c r="G4038" s="87"/>
      <c r="M4038" s="87"/>
    </row>
    <row r="4039" spans="7:13" x14ac:dyDescent="0.2">
      <c r="G4039" s="87"/>
      <c r="M4039" s="87"/>
    </row>
    <row r="4040" spans="7:13" x14ac:dyDescent="0.2">
      <c r="G4040" s="87"/>
      <c r="M4040" s="87"/>
    </row>
    <row r="4041" spans="7:13" x14ac:dyDescent="0.2">
      <c r="G4041" s="87"/>
      <c r="M4041" s="87"/>
    </row>
    <row r="4042" spans="7:13" x14ac:dyDescent="0.2">
      <c r="G4042" s="87"/>
      <c r="M4042" s="87"/>
    </row>
    <row r="4043" spans="7:13" x14ac:dyDescent="0.2">
      <c r="G4043" s="87"/>
      <c r="M4043" s="87"/>
    </row>
    <row r="4044" spans="7:13" x14ac:dyDescent="0.2">
      <c r="G4044" s="87"/>
      <c r="M4044" s="87"/>
    </row>
    <row r="4045" spans="7:13" x14ac:dyDescent="0.2">
      <c r="G4045" s="87"/>
      <c r="M4045" s="87"/>
    </row>
    <row r="4046" spans="7:13" x14ac:dyDescent="0.2">
      <c r="G4046" s="87"/>
      <c r="M4046" s="87"/>
    </row>
    <row r="4047" spans="7:13" x14ac:dyDescent="0.2">
      <c r="G4047" s="87"/>
      <c r="M4047" s="87"/>
    </row>
    <row r="4048" spans="7:13" x14ac:dyDescent="0.2">
      <c r="G4048" s="87"/>
      <c r="M4048" s="87"/>
    </row>
    <row r="4049" spans="7:13" x14ac:dyDescent="0.2">
      <c r="G4049" s="87"/>
      <c r="M4049" s="87"/>
    </row>
    <row r="4050" spans="7:13" x14ac:dyDescent="0.2">
      <c r="G4050" s="87"/>
      <c r="M4050" s="87"/>
    </row>
    <row r="4051" spans="7:13" x14ac:dyDescent="0.2">
      <c r="G4051" s="87"/>
      <c r="M4051" s="87"/>
    </row>
    <row r="4052" spans="7:13" x14ac:dyDescent="0.2">
      <c r="G4052" s="87"/>
      <c r="M4052" s="87"/>
    </row>
    <row r="4053" spans="7:13" x14ac:dyDescent="0.2">
      <c r="G4053" s="87"/>
      <c r="M4053" s="87"/>
    </row>
    <row r="4054" spans="7:13" x14ac:dyDescent="0.2">
      <c r="G4054" s="87"/>
      <c r="M4054" s="87"/>
    </row>
    <row r="4055" spans="7:13" x14ac:dyDescent="0.2">
      <c r="G4055" s="87"/>
      <c r="M4055" s="87"/>
    </row>
    <row r="4056" spans="7:13" x14ac:dyDescent="0.2">
      <c r="G4056" s="87"/>
      <c r="M4056" s="87"/>
    </row>
    <row r="4057" spans="7:13" x14ac:dyDescent="0.2">
      <c r="G4057" s="87"/>
      <c r="M4057" s="87"/>
    </row>
    <row r="4058" spans="7:13" x14ac:dyDescent="0.2">
      <c r="G4058" s="87"/>
      <c r="M4058" s="87"/>
    </row>
    <row r="4059" spans="7:13" x14ac:dyDescent="0.2">
      <c r="G4059" s="87"/>
      <c r="M4059" s="87"/>
    </row>
    <row r="4060" spans="7:13" x14ac:dyDescent="0.2">
      <c r="G4060" s="87"/>
      <c r="M4060" s="87"/>
    </row>
    <row r="4061" spans="7:13" x14ac:dyDescent="0.2">
      <c r="G4061" s="87"/>
      <c r="M4061" s="87"/>
    </row>
    <row r="4062" spans="7:13" x14ac:dyDescent="0.2">
      <c r="G4062" s="87"/>
      <c r="M4062" s="87"/>
    </row>
    <row r="4063" spans="7:13" x14ac:dyDescent="0.2">
      <c r="G4063" s="87"/>
      <c r="M4063" s="87"/>
    </row>
    <row r="4064" spans="7:13" x14ac:dyDescent="0.2">
      <c r="G4064" s="87"/>
      <c r="M4064" s="87"/>
    </row>
    <row r="4065" spans="7:13" x14ac:dyDescent="0.2">
      <c r="G4065" s="87"/>
      <c r="M4065" s="87"/>
    </row>
    <row r="4066" spans="7:13" x14ac:dyDescent="0.2">
      <c r="G4066" s="87"/>
      <c r="M4066" s="87"/>
    </row>
    <row r="4067" spans="7:13" x14ac:dyDescent="0.2">
      <c r="G4067" s="87"/>
      <c r="M4067" s="87"/>
    </row>
    <row r="4068" spans="7:13" x14ac:dyDescent="0.2">
      <c r="G4068" s="87"/>
      <c r="M4068" s="87"/>
    </row>
    <row r="4069" spans="7:13" x14ac:dyDescent="0.2">
      <c r="G4069" s="87"/>
      <c r="M4069" s="87"/>
    </row>
    <row r="4070" spans="7:13" x14ac:dyDescent="0.2">
      <c r="G4070" s="87"/>
      <c r="M4070" s="87"/>
    </row>
    <row r="4071" spans="7:13" x14ac:dyDescent="0.2">
      <c r="G4071" s="87"/>
      <c r="M4071" s="87"/>
    </row>
    <row r="4072" spans="7:13" x14ac:dyDescent="0.2">
      <c r="G4072" s="87"/>
      <c r="M4072" s="87"/>
    </row>
    <row r="4073" spans="7:13" x14ac:dyDescent="0.2">
      <c r="G4073" s="87"/>
      <c r="M4073" s="87"/>
    </row>
    <row r="4074" spans="7:13" x14ac:dyDescent="0.2">
      <c r="G4074" s="87"/>
      <c r="M4074" s="87"/>
    </row>
    <row r="4075" spans="7:13" x14ac:dyDescent="0.2">
      <c r="G4075" s="87"/>
      <c r="M4075" s="87"/>
    </row>
    <row r="4076" spans="7:13" x14ac:dyDescent="0.2">
      <c r="G4076" s="87"/>
      <c r="M4076" s="87"/>
    </row>
    <row r="4077" spans="7:13" x14ac:dyDescent="0.2">
      <c r="G4077" s="87"/>
      <c r="M4077" s="87"/>
    </row>
    <row r="4078" spans="7:13" x14ac:dyDescent="0.2">
      <c r="G4078" s="87"/>
      <c r="M4078" s="87"/>
    </row>
    <row r="4079" spans="7:13" x14ac:dyDescent="0.2">
      <c r="G4079" s="87"/>
      <c r="M4079" s="87"/>
    </row>
    <row r="4080" spans="7:13" x14ac:dyDescent="0.2">
      <c r="G4080" s="87"/>
      <c r="M4080" s="87"/>
    </row>
    <row r="4081" spans="7:13" x14ac:dyDescent="0.2">
      <c r="G4081" s="87"/>
      <c r="M4081" s="87"/>
    </row>
    <row r="4082" spans="7:13" x14ac:dyDescent="0.2">
      <c r="G4082" s="87"/>
      <c r="M4082" s="87"/>
    </row>
    <row r="4083" spans="7:13" x14ac:dyDescent="0.2">
      <c r="G4083" s="87"/>
      <c r="M4083" s="87"/>
    </row>
    <row r="4084" spans="7:13" x14ac:dyDescent="0.2">
      <c r="G4084" s="87"/>
      <c r="M4084" s="87"/>
    </row>
    <row r="4085" spans="7:13" x14ac:dyDescent="0.2">
      <c r="G4085" s="87"/>
      <c r="M4085" s="87"/>
    </row>
    <row r="4086" spans="7:13" x14ac:dyDescent="0.2">
      <c r="G4086" s="87"/>
      <c r="M4086" s="87"/>
    </row>
    <row r="4087" spans="7:13" x14ac:dyDescent="0.2">
      <c r="G4087" s="87"/>
      <c r="M4087" s="87"/>
    </row>
    <row r="4088" spans="7:13" x14ac:dyDescent="0.2">
      <c r="G4088" s="87"/>
      <c r="M4088" s="87"/>
    </row>
    <row r="4089" spans="7:13" x14ac:dyDescent="0.2">
      <c r="G4089" s="87"/>
      <c r="M4089" s="87"/>
    </row>
    <row r="4090" spans="7:13" x14ac:dyDescent="0.2">
      <c r="G4090" s="87"/>
      <c r="M4090" s="87"/>
    </row>
    <row r="4091" spans="7:13" x14ac:dyDescent="0.2">
      <c r="G4091" s="87"/>
      <c r="M4091" s="87"/>
    </row>
    <row r="4092" spans="7:13" x14ac:dyDescent="0.2">
      <c r="G4092" s="87"/>
      <c r="M4092" s="87"/>
    </row>
    <row r="4093" spans="7:13" x14ac:dyDescent="0.2">
      <c r="G4093" s="87"/>
      <c r="M4093" s="87"/>
    </row>
    <row r="4094" spans="7:13" x14ac:dyDescent="0.2">
      <c r="G4094" s="87"/>
      <c r="M4094" s="87"/>
    </row>
    <row r="4095" spans="7:13" x14ac:dyDescent="0.2">
      <c r="G4095" s="87"/>
      <c r="M4095" s="87"/>
    </row>
    <row r="4096" spans="7:13" x14ac:dyDescent="0.2">
      <c r="G4096" s="87"/>
      <c r="M4096" s="87"/>
    </row>
    <row r="4097" spans="7:13" x14ac:dyDescent="0.2">
      <c r="G4097" s="87"/>
      <c r="M4097" s="87"/>
    </row>
    <row r="4098" spans="7:13" x14ac:dyDescent="0.2">
      <c r="G4098" s="87"/>
      <c r="M4098" s="87"/>
    </row>
    <row r="4099" spans="7:13" x14ac:dyDescent="0.2">
      <c r="G4099" s="87"/>
      <c r="M4099" s="87"/>
    </row>
    <row r="4100" spans="7:13" x14ac:dyDescent="0.2">
      <c r="G4100" s="87"/>
      <c r="M4100" s="87"/>
    </row>
    <row r="4101" spans="7:13" x14ac:dyDescent="0.2">
      <c r="G4101" s="87"/>
      <c r="M4101" s="87"/>
    </row>
    <row r="4102" spans="7:13" x14ac:dyDescent="0.2">
      <c r="G4102" s="87"/>
      <c r="M4102" s="87"/>
    </row>
    <row r="4103" spans="7:13" x14ac:dyDescent="0.2">
      <c r="G4103" s="87"/>
      <c r="M4103" s="87"/>
    </row>
    <row r="4104" spans="7:13" x14ac:dyDescent="0.2">
      <c r="G4104" s="87"/>
      <c r="M4104" s="87"/>
    </row>
    <row r="4105" spans="7:13" x14ac:dyDescent="0.2">
      <c r="G4105" s="87"/>
      <c r="M4105" s="87"/>
    </row>
    <row r="4106" spans="7:13" x14ac:dyDescent="0.2">
      <c r="G4106" s="87"/>
      <c r="M4106" s="87"/>
    </row>
    <row r="4107" spans="7:13" x14ac:dyDescent="0.2">
      <c r="G4107" s="87"/>
      <c r="M4107" s="87"/>
    </row>
    <row r="4108" spans="7:13" x14ac:dyDescent="0.2">
      <c r="G4108" s="87"/>
      <c r="M4108" s="87"/>
    </row>
    <row r="4109" spans="7:13" x14ac:dyDescent="0.2">
      <c r="G4109" s="87"/>
      <c r="M4109" s="87"/>
    </row>
    <row r="4110" spans="7:13" x14ac:dyDescent="0.2">
      <c r="G4110" s="87"/>
      <c r="M4110" s="87"/>
    </row>
    <row r="4111" spans="7:13" x14ac:dyDescent="0.2">
      <c r="G4111" s="87"/>
      <c r="M4111" s="87"/>
    </row>
    <row r="4112" spans="7:13" x14ac:dyDescent="0.2">
      <c r="G4112" s="87"/>
      <c r="M4112" s="87"/>
    </row>
    <row r="4113" spans="7:13" x14ac:dyDescent="0.2">
      <c r="G4113" s="87"/>
      <c r="M4113" s="87"/>
    </row>
    <row r="4114" spans="7:13" x14ac:dyDescent="0.2">
      <c r="G4114" s="87"/>
      <c r="M4114" s="87"/>
    </row>
    <row r="4115" spans="7:13" x14ac:dyDescent="0.2">
      <c r="G4115" s="87"/>
      <c r="M4115" s="87"/>
    </row>
    <row r="4116" spans="7:13" x14ac:dyDescent="0.2">
      <c r="G4116" s="87"/>
      <c r="M4116" s="87"/>
    </row>
    <row r="4117" spans="7:13" x14ac:dyDescent="0.2">
      <c r="G4117" s="87"/>
      <c r="M4117" s="87"/>
    </row>
    <row r="4118" spans="7:13" x14ac:dyDescent="0.2">
      <c r="G4118" s="87"/>
      <c r="M4118" s="87"/>
    </row>
    <row r="4119" spans="7:13" x14ac:dyDescent="0.2">
      <c r="G4119" s="87"/>
      <c r="M4119" s="87"/>
    </row>
    <row r="4120" spans="7:13" x14ac:dyDescent="0.2">
      <c r="G4120" s="87"/>
      <c r="M4120" s="87"/>
    </row>
    <row r="4121" spans="7:13" x14ac:dyDescent="0.2">
      <c r="G4121" s="87"/>
      <c r="M4121" s="87"/>
    </row>
    <row r="4122" spans="7:13" x14ac:dyDescent="0.2">
      <c r="G4122" s="87"/>
      <c r="M4122" s="87"/>
    </row>
    <row r="4123" spans="7:13" x14ac:dyDescent="0.2">
      <c r="G4123" s="87"/>
      <c r="M4123" s="87"/>
    </row>
    <row r="4124" spans="7:13" x14ac:dyDescent="0.2">
      <c r="G4124" s="87"/>
      <c r="M4124" s="87"/>
    </row>
    <row r="4125" spans="7:13" x14ac:dyDescent="0.2">
      <c r="G4125" s="87"/>
      <c r="M4125" s="87"/>
    </row>
    <row r="4126" spans="7:13" x14ac:dyDescent="0.2">
      <c r="G4126" s="87"/>
      <c r="M4126" s="87"/>
    </row>
    <row r="4127" spans="7:13" x14ac:dyDescent="0.2">
      <c r="G4127" s="87"/>
      <c r="M4127" s="87"/>
    </row>
    <row r="4128" spans="7:13" x14ac:dyDescent="0.2">
      <c r="G4128" s="87"/>
      <c r="M4128" s="87"/>
    </row>
    <row r="4129" spans="7:13" x14ac:dyDescent="0.2">
      <c r="G4129" s="87"/>
      <c r="M4129" s="87"/>
    </row>
    <row r="4130" spans="7:13" x14ac:dyDescent="0.2">
      <c r="G4130" s="87"/>
      <c r="M4130" s="87"/>
    </row>
    <row r="4131" spans="7:13" x14ac:dyDescent="0.2">
      <c r="G4131" s="87"/>
      <c r="M4131" s="87"/>
    </row>
    <row r="4132" spans="7:13" x14ac:dyDescent="0.2">
      <c r="G4132" s="87"/>
      <c r="M4132" s="87"/>
    </row>
    <row r="4133" spans="7:13" x14ac:dyDescent="0.2">
      <c r="G4133" s="87"/>
      <c r="M4133" s="87"/>
    </row>
    <row r="4134" spans="7:13" x14ac:dyDescent="0.2">
      <c r="G4134" s="87"/>
      <c r="M4134" s="87"/>
    </row>
    <row r="4135" spans="7:13" x14ac:dyDescent="0.2">
      <c r="G4135" s="87"/>
      <c r="M4135" s="87"/>
    </row>
    <row r="4136" spans="7:13" x14ac:dyDescent="0.2">
      <c r="G4136" s="87"/>
      <c r="M4136" s="87"/>
    </row>
    <row r="4137" spans="7:13" x14ac:dyDescent="0.2">
      <c r="G4137" s="87"/>
      <c r="M4137" s="87"/>
    </row>
    <row r="4138" spans="7:13" x14ac:dyDescent="0.2">
      <c r="G4138" s="87"/>
      <c r="M4138" s="87"/>
    </row>
    <row r="4139" spans="7:13" x14ac:dyDescent="0.2">
      <c r="G4139" s="87"/>
      <c r="M4139" s="87"/>
    </row>
    <row r="4140" spans="7:13" x14ac:dyDescent="0.2">
      <c r="G4140" s="87"/>
      <c r="M4140" s="87"/>
    </row>
    <row r="4141" spans="7:13" x14ac:dyDescent="0.2">
      <c r="G4141" s="87"/>
      <c r="M4141" s="87"/>
    </row>
    <row r="4142" spans="7:13" x14ac:dyDescent="0.2">
      <c r="G4142" s="87"/>
      <c r="M4142" s="87"/>
    </row>
    <row r="4143" spans="7:13" x14ac:dyDescent="0.2">
      <c r="G4143" s="87"/>
      <c r="M4143" s="87"/>
    </row>
    <row r="4144" spans="7:13" x14ac:dyDescent="0.2">
      <c r="G4144" s="87"/>
      <c r="M4144" s="87"/>
    </row>
    <row r="4145" spans="7:13" x14ac:dyDescent="0.2">
      <c r="G4145" s="87"/>
      <c r="M4145" s="87"/>
    </row>
    <row r="4146" spans="7:13" x14ac:dyDescent="0.2">
      <c r="G4146" s="87"/>
      <c r="M4146" s="87"/>
    </row>
    <row r="4147" spans="7:13" x14ac:dyDescent="0.2">
      <c r="G4147" s="87"/>
      <c r="M4147" s="87"/>
    </row>
    <row r="4148" spans="7:13" x14ac:dyDescent="0.2">
      <c r="G4148" s="87"/>
      <c r="M4148" s="87"/>
    </row>
    <row r="4149" spans="7:13" x14ac:dyDescent="0.2">
      <c r="G4149" s="87"/>
      <c r="M4149" s="87"/>
    </row>
    <row r="4150" spans="7:13" x14ac:dyDescent="0.2">
      <c r="G4150" s="87"/>
      <c r="M4150" s="87"/>
    </row>
    <row r="4151" spans="7:13" x14ac:dyDescent="0.2">
      <c r="G4151" s="87"/>
      <c r="M4151" s="87"/>
    </row>
    <row r="4152" spans="7:13" x14ac:dyDescent="0.2">
      <c r="G4152" s="87"/>
      <c r="M4152" s="87"/>
    </row>
    <row r="4153" spans="7:13" x14ac:dyDescent="0.2">
      <c r="G4153" s="87"/>
      <c r="M4153" s="87"/>
    </row>
    <row r="4154" spans="7:13" x14ac:dyDescent="0.2">
      <c r="G4154" s="87"/>
      <c r="M4154" s="87"/>
    </row>
    <row r="4155" spans="7:13" x14ac:dyDescent="0.2">
      <c r="G4155" s="87"/>
      <c r="M4155" s="87"/>
    </row>
    <row r="4156" spans="7:13" x14ac:dyDescent="0.2">
      <c r="G4156" s="87"/>
      <c r="M4156" s="87"/>
    </row>
    <row r="4157" spans="7:13" x14ac:dyDescent="0.2">
      <c r="G4157" s="87"/>
      <c r="M4157" s="87"/>
    </row>
    <row r="4158" spans="7:13" x14ac:dyDescent="0.2">
      <c r="G4158" s="87"/>
      <c r="M4158" s="87"/>
    </row>
    <row r="4159" spans="7:13" x14ac:dyDescent="0.2">
      <c r="G4159" s="87"/>
      <c r="M4159" s="87"/>
    </row>
    <row r="4160" spans="7:13" x14ac:dyDescent="0.2">
      <c r="G4160" s="87"/>
      <c r="M4160" s="87"/>
    </row>
    <row r="4161" spans="7:13" x14ac:dyDescent="0.2">
      <c r="G4161" s="87"/>
      <c r="M4161" s="87"/>
    </row>
    <row r="4162" spans="7:13" x14ac:dyDescent="0.2">
      <c r="G4162" s="87"/>
      <c r="M4162" s="87"/>
    </row>
    <row r="4163" spans="7:13" x14ac:dyDescent="0.2">
      <c r="G4163" s="87"/>
      <c r="M4163" s="87"/>
    </row>
    <row r="4164" spans="7:13" x14ac:dyDescent="0.2">
      <c r="G4164" s="87"/>
      <c r="M4164" s="87"/>
    </row>
    <row r="4165" spans="7:13" x14ac:dyDescent="0.2">
      <c r="G4165" s="87"/>
      <c r="M4165" s="87"/>
    </row>
    <row r="4166" spans="7:13" x14ac:dyDescent="0.2">
      <c r="G4166" s="87"/>
      <c r="M4166" s="87"/>
    </row>
    <row r="4167" spans="7:13" x14ac:dyDescent="0.2">
      <c r="G4167" s="87"/>
      <c r="M4167" s="87"/>
    </row>
    <row r="4168" spans="7:13" x14ac:dyDescent="0.2">
      <c r="G4168" s="87"/>
      <c r="M4168" s="87"/>
    </row>
    <row r="4169" spans="7:13" x14ac:dyDescent="0.2">
      <c r="G4169" s="87"/>
      <c r="M4169" s="87"/>
    </row>
    <row r="4170" spans="7:13" x14ac:dyDescent="0.2">
      <c r="G4170" s="87"/>
      <c r="M4170" s="87"/>
    </row>
    <row r="4171" spans="7:13" x14ac:dyDescent="0.2">
      <c r="G4171" s="87"/>
      <c r="M4171" s="87"/>
    </row>
    <row r="4172" spans="7:13" x14ac:dyDescent="0.2">
      <c r="G4172" s="87"/>
      <c r="M4172" s="87"/>
    </row>
    <row r="4173" spans="7:13" x14ac:dyDescent="0.2">
      <c r="G4173" s="87"/>
      <c r="M4173" s="87"/>
    </row>
    <row r="4174" spans="7:13" x14ac:dyDescent="0.2">
      <c r="G4174" s="87"/>
      <c r="M4174" s="87"/>
    </row>
    <row r="4175" spans="7:13" x14ac:dyDescent="0.2">
      <c r="G4175" s="87"/>
      <c r="M4175" s="87"/>
    </row>
    <row r="4176" spans="7:13" x14ac:dyDescent="0.2">
      <c r="G4176" s="87"/>
      <c r="M4176" s="87"/>
    </row>
    <row r="4177" spans="7:13" x14ac:dyDescent="0.2">
      <c r="G4177" s="87"/>
      <c r="M4177" s="87"/>
    </row>
    <row r="4178" spans="7:13" x14ac:dyDescent="0.2">
      <c r="G4178" s="87"/>
      <c r="M4178" s="87"/>
    </row>
    <row r="4179" spans="7:13" x14ac:dyDescent="0.2">
      <c r="G4179" s="87"/>
      <c r="M4179" s="87"/>
    </row>
    <row r="4180" spans="7:13" x14ac:dyDescent="0.2">
      <c r="G4180" s="87"/>
      <c r="M4180" s="87"/>
    </row>
    <row r="4181" spans="7:13" x14ac:dyDescent="0.2">
      <c r="G4181" s="87"/>
      <c r="M4181" s="87"/>
    </row>
    <row r="4182" spans="7:13" x14ac:dyDescent="0.2">
      <c r="G4182" s="87"/>
      <c r="M4182" s="87"/>
    </row>
    <row r="4183" spans="7:13" x14ac:dyDescent="0.2">
      <c r="G4183" s="87"/>
      <c r="M4183" s="87"/>
    </row>
    <row r="4184" spans="7:13" x14ac:dyDescent="0.2">
      <c r="G4184" s="87"/>
      <c r="M4184" s="87"/>
    </row>
    <row r="4185" spans="7:13" x14ac:dyDescent="0.2">
      <c r="G4185" s="87"/>
      <c r="M4185" s="87"/>
    </row>
    <row r="4186" spans="7:13" x14ac:dyDescent="0.2">
      <c r="G4186" s="87"/>
      <c r="M4186" s="87"/>
    </row>
    <row r="4187" spans="7:13" x14ac:dyDescent="0.2">
      <c r="G4187" s="87"/>
      <c r="M4187" s="87"/>
    </row>
    <row r="4188" spans="7:13" x14ac:dyDescent="0.2">
      <c r="G4188" s="87"/>
      <c r="M4188" s="87"/>
    </row>
    <row r="4189" spans="7:13" x14ac:dyDescent="0.2">
      <c r="G4189" s="87"/>
      <c r="M4189" s="87"/>
    </row>
    <row r="4190" spans="7:13" x14ac:dyDescent="0.2">
      <c r="G4190" s="87"/>
      <c r="M4190" s="87"/>
    </row>
    <row r="4191" spans="7:13" x14ac:dyDescent="0.2">
      <c r="G4191" s="87"/>
      <c r="M4191" s="87"/>
    </row>
    <row r="4192" spans="7:13" x14ac:dyDescent="0.2">
      <c r="G4192" s="87"/>
      <c r="M4192" s="87"/>
    </row>
    <row r="4193" spans="7:13" x14ac:dyDescent="0.2">
      <c r="G4193" s="87"/>
      <c r="M4193" s="87"/>
    </row>
    <row r="4194" spans="7:13" x14ac:dyDescent="0.2">
      <c r="G4194" s="87"/>
      <c r="M4194" s="87"/>
    </row>
    <row r="4195" spans="7:13" x14ac:dyDescent="0.2">
      <c r="G4195" s="87"/>
      <c r="M4195" s="87"/>
    </row>
    <row r="4196" spans="7:13" x14ac:dyDescent="0.2">
      <c r="G4196" s="87"/>
      <c r="M4196" s="87"/>
    </row>
    <row r="4197" spans="7:13" x14ac:dyDescent="0.2">
      <c r="G4197" s="87"/>
      <c r="M4197" s="87"/>
    </row>
    <row r="4198" spans="7:13" x14ac:dyDescent="0.2">
      <c r="G4198" s="87"/>
      <c r="M4198" s="87"/>
    </row>
    <row r="4199" spans="7:13" x14ac:dyDescent="0.2">
      <c r="G4199" s="87"/>
      <c r="M4199" s="87"/>
    </row>
    <row r="4200" spans="7:13" x14ac:dyDescent="0.2">
      <c r="G4200" s="87"/>
      <c r="M4200" s="87"/>
    </row>
    <row r="4201" spans="7:13" x14ac:dyDescent="0.2">
      <c r="G4201" s="87"/>
      <c r="M4201" s="87"/>
    </row>
    <row r="4202" spans="7:13" x14ac:dyDescent="0.2">
      <c r="G4202" s="87"/>
      <c r="M4202" s="87"/>
    </row>
    <row r="4203" spans="7:13" x14ac:dyDescent="0.2">
      <c r="G4203" s="87"/>
      <c r="M4203" s="87"/>
    </row>
    <row r="4204" spans="7:13" x14ac:dyDescent="0.2">
      <c r="G4204" s="87"/>
      <c r="M4204" s="87"/>
    </row>
    <row r="4205" spans="7:13" x14ac:dyDescent="0.2">
      <c r="G4205" s="87"/>
      <c r="M4205" s="87"/>
    </row>
    <row r="4206" spans="7:13" x14ac:dyDescent="0.2">
      <c r="G4206" s="87"/>
      <c r="M4206" s="87"/>
    </row>
    <row r="4207" spans="7:13" x14ac:dyDescent="0.2">
      <c r="G4207" s="87"/>
      <c r="M4207" s="87"/>
    </row>
    <row r="4208" spans="7:13" x14ac:dyDescent="0.2">
      <c r="G4208" s="87"/>
      <c r="M4208" s="87"/>
    </row>
    <row r="4209" spans="7:13" x14ac:dyDescent="0.2">
      <c r="G4209" s="87"/>
      <c r="M4209" s="87"/>
    </row>
    <row r="4210" spans="7:13" x14ac:dyDescent="0.2">
      <c r="G4210" s="87"/>
      <c r="M4210" s="87"/>
    </row>
    <row r="4211" spans="7:13" x14ac:dyDescent="0.2">
      <c r="G4211" s="87"/>
      <c r="M4211" s="87"/>
    </row>
    <row r="4212" spans="7:13" x14ac:dyDescent="0.2">
      <c r="G4212" s="87"/>
      <c r="M4212" s="87"/>
    </row>
    <row r="4213" spans="7:13" x14ac:dyDescent="0.2">
      <c r="G4213" s="87"/>
      <c r="M4213" s="87"/>
    </row>
    <row r="4214" spans="7:13" x14ac:dyDescent="0.2">
      <c r="G4214" s="87"/>
      <c r="M4214" s="87"/>
    </row>
    <row r="4215" spans="7:13" x14ac:dyDescent="0.2">
      <c r="G4215" s="87"/>
      <c r="M4215" s="87"/>
    </row>
    <row r="4216" spans="7:13" x14ac:dyDescent="0.2">
      <c r="G4216" s="87"/>
      <c r="M4216" s="87"/>
    </row>
    <row r="4217" spans="7:13" x14ac:dyDescent="0.2">
      <c r="G4217" s="87"/>
      <c r="M4217" s="87"/>
    </row>
    <row r="4218" spans="7:13" x14ac:dyDescent="0.2">
      <c r="G4218" s="87"/>
      <c r="M4218" s="87"/>
    </row>
    <row r="4219" spans="7:13" x14ac:dyDescent="0.2">
      <c r="G4219" s="87"/>
      <c r="M4219" s="87"/>
    </row>
    <row r="4220" spans="7:13" x14ac:dyDescent="0.2">
      <c r="G4220" s="87"/>
      <c r="M4220" s="87"/>
    </row>
    <row r="4221" spans="7:13" x14ac:dyDescent="0.2">
      <c r="G4221" s="87"/>
      <c r="M4221" s="87"/>
    </row>
    <row r="4222" spans="7:13" x14ac:dyDescent="0.2">
      <c r="G4222" s="87"/>
      <c r="M4222" s="87"/>
    </row>
    <row r="4223" spans="7:13" x14ac:dyDescent="0.2">
      <c r="G4223" s="87"/>
      <c r="M4223" s="87"/>
    </row>
    <row r="4224" spans="7:13" x14ac:dyDescent="0.2">
      <c r="G4224" s="87"/>
      <c r="M4224" s="87"/>
    </row>
    <row r="4225" spans="7:13" x14ac:dyDescent="0.2">
      <c r="G4225" s="87"/>
      <c r="M4225" s="87"/>
    </row>
    <row r="4226" spans="7:13" x14ac:dyDescent="0.2">
      <c r="G4226" s="87"/>
      <c r="M4226" s="87"/>
    </row>
    <row r="4227" spans="7:13" x14ac:dyDescent="0.2">
      <c r="G4227" s="87"/>
      <c r="M4227" s="87"/>
    </row>
    <row r="4228" spans="7:13" x14ac:dyDescent="0.2">
      <c r="G4228" s="87"/>
      <c r="M4228" s="87"/>
    </row>
    <row r="4229" spans="7:13" x14ac:dyDescent="0.2">
      <c r="G4229" s="87"/>
      <c r="M4229" s="87"/>
    </row>
    <row r="4230" spans="7:13" x14ac:dyDescent="0.2">
      <c r="G4230" s="87"/>
      <c r="M4230" s="87"/>
    </row>
    <row r="4231" spans="7:13" x14ac:dyDescent="0.2">
      <c r="G4231" s="87"/>
      <c r="M4231" s="87"/>
    </row>
    <row r="4232" spans="7:13" x14ac:dyDescent="0.2">
      <c r="G4232" s="87"/>
      <c r="M4232" s="87"/>
    </row>
    <row r="4233" spans="7:13" x14ac:dyDescent="0.2">
      <c r="G4233" s="87"/>
      <c r="M4233" s="87"/>
    </row>
    <row r="4234" spans="7:13" x14ac:dyDescent="0.2">
      <c r="G4234" s="87"/>
      <c r="M4234" s="87"/>
    </row>
    <row r="4235" spans="7:13" x14ac:dyDescent="0.2">
      <c r="G4235" s="87"/>
      <c r="M4235" s="87"/>
    </row>
    <row r="4236" spans="7:13" x14ac:dyDescent="0.2">
      <c r="G4236" s="87"/>
      <c r="M4236" s="87"/>
    </row>
    <row r="4237" spans="7:13" x14ac:dyDescent="0.2">
      <c r="G4237" s="87"/>
      <c r="M4237" s="87"/>
    </row>
    <row r="4238" spans="7:13" x14ac:dyDescent="0.2">
      <c r="G4238" s="87"/>
      <c r="M4238" s="87"/>
    </row>
    <row r="4239" spans="7:13" x14ac:dyDescent="0.2">
      <c r="G4239" s="87"/>
      <c r="M4239" s="87"/>
    </row>
    <row r="4240" spans="7:13" x14ac:dyDescent="0.2">
      <c r="G4240" s="87"/>
      <c r="M4240" s="87"/>
    </row>
    <row r="4241" spans="7:13" x14ac:dyDescent="0.2">
      <c r="G4241" s="87"/>
      <c r="M4241" s="87"/>
    </row>
    <row r="4242" spans="7:13" x14ac:dyDescent="0.2">
      <c r="G4242" s="87"/>
      <c r="M4242" s="87"/>
    </row>
    <row r="4243" spans="7:13" x14ac:dyDescent="0.2">
      <c r="G4243" s="87"/>
      <c r="M4243" s="87"/>
    </row>
    <row r="4244" spans="7:13" x14ac:dyDescent="0.2">
      <c r="G4244" s="87"/>
      <c r="M4244" s="87"/>
    </row>
    <row r="4245" spans="7:13" x14ac:dyDescent="0.2">
      <c r="G4245" s="87"/>
      <c r="M4245" s="87"/>
    </row>
    <row r="4246" spans="7:13" x14ac:dyDescent="0.2">
      <c r="G4246" s="87"/>
      <c r="M4246" s="87"/>
    </row>
    <row r="4247" spans="7:13" x14ac:dyDescent="0.2">
      <c r="G4247" s="87"/>
      <c r="M4247" s="87"/>
    </row>
    <row r="4248" spans="7:13" x14ac:dyDescent="0.2">
      <c r="G4248" s="87"/>
      <c r="M4248" s="87"/>
    </row>
    <row r="4249" spans="7:13" x14ac:dyDescent="0.2">
      <c r="G4249" s="87"/>
      <c r="M4249" s="87"/>
    </row>
    <row r="4250" spans="7:13" x14ac:dyDescent="0.2">
      <c r="G4250" s="87"/>
      <c r="M4250" s="87"/>
    </row>
    <row r="4251" spans="7:13" x14ac:dyDescent="0.2">
      <c r="G4251" s="87"/>
      <c r="M4251" s="87"/>
    </row>
    <row r="4252" spans="7:13" x14ac:dyDescent="0.2">
      <c r="G4252" s="87"/>
      <c r="M4252" s="87"/>
    </row>
    <row r="4253" spans="7:13" x14ac:dyDescent="0.2">
      <c r="G4253" s="87"/>
      <c r="M4253" s="87"/>
    </row>
    <row r="4254" spans="7:13" x14ac:dyDescent="0.2">
      <c r="G4254" s="87"/>
      <c r="M4254" s="87"/>
    </row>
    <row r="4255" spans="7:13" x14ac:dyDescent="0.2">
      <c r="G4255" s="87"/>
      <c r="M4255" s="87"/>
    </row>
    <row r="4256" spans="7:13" x14ac:dyDescent="0.2">
      <c r="G4256" s="87"/>
      <c r="M4256" s="87"/>
    </row>
    <row r="4257" spans="7:13" x14ac:dyDescent="0.2">
      <c r="G4257" s="87"/>
      <c r="M4257" s="87"/>
    </row>
    <row r="4258" spans="7:13" x14ac:dyDescent="0.2">
      <c r="G4258" s="87"/>
      <c r="M4258" s="87"/>
    </row>
    <row r="4259" spans="7:13" x14ac:dyDescent="0.2">
      <c r="G4259" s="87"/>
      <c r="M4259" s="87"/>
    </row>
    <row r="4260" spans="7:13" x14ac:dyDescent="0.2">
      <c r="G4260" s="87"/>
      <c r="M4260" s="87"/>
    </row>
    <row r="4261" spans="7:13" x14ac:dyDescent="0.2">
      <c r="G4261" s="87"/>
      <c r="M4261" s="87"/>
    </row>
    <row r="4262" spans="7:13" x14ac:dyDescent="0.2">
      <c r="G4262" s="87"/>
      <c r="M4262" s="87"/>
    </row>
    <row r="4263" spans="7:13" x14ac:dyDescent="0.2">
      <c r="G4263" s="87"/>
      <c r="M4263" s="87"/>
    </row>
    <row r="4264" spans="7:13" x14ac:dyDescent="0.2">
      <c r="G4264" s="87"/>
      <c r="M4264" s="87"/>
    </row>
    <row r="4265" spans="7:13" x14ac:dyDescent="0.2">
      <c r="G4265" s="87"/>
      <c r="M4265" s="87"/>
    </row>
    <row r="4266" spans="7:13" x14ac:dyDescent="0.2">
      <c r="G4266" s="87"/>
      <c r="M4266" s="87"/>
    </row>
    <row r="4267" spans="7:13" x14ac:dyDescent="0.2">
      <c r="G4267" s="87"/>
      <c r="M4267" s="87"/>
    </row>
    <row r="4268" spans="7:13" x14ac:dyDescent="0.2">
      <c r="G4268" s="87"/>
      <c r="M4268" s="87"/>
    </row>
    <row r="4269" spans="7:13" x14ac:dyDescent="0.2">
      <c r="G4269" s="87"/>
      <c r="M4269" s="87"/>
    </row>
    <row r="4270" spans="7:13" x14ac:dyDescent="0.2">
      <c r="G4270" s="87"/>
      <c r="M4270" s="87"/>
    </row>
    <row r="4271" spans="7:13" x14ac:dyDescent="0.2">
      <c r="G4271" s="87"/>
      <c r="M4271" s="87"/>
    </row>
    <row r="4272" spans="7:13" x14ac:dyDescent="0.2">
      <c r="G4272" s="87"/>
      <c r="M4272" s="87"/>
    </row>
    <row r="4273" spans="7:13" x14ac:dyDescent="0.2">
      <c r="G4273" s="87"/>
      <c r="M4273" s="87"/>
    </row>
    <row r="4274" spans="7:13" x14ac:dyDescent="0.2">
      <c r="G4274" s="87"/>
      <c r="M4274" s="87"/>
    </row>
    <row r="4275" spans="7:13" x14ac:dyDescent="0.2">
      <c r="G4275" s="87"/>
      <c r="M4275" s="87"/>
    </row>
    <row r="4276" spans="7:13" x14ac:dyDescent="0.2">
      <c r="G4276" s="87"/>
      <c r="M4276" s="87"/>
    </row>
    <row r="4277" spans="7:13" x14ac:dyDescent="0.2">
      <c r="G4277" s="87"/>
      <c r="M4277" s="87"/>
    </row>
    <row r="4278" spans="7:13" x14ac:dyDescent="0.2">
      <c r="G4278" s="87"/>
      <c r="M4278" s="87"/>
    </row>
    <row r="4279" spans="7:13" x14ac:dyDescent="0.2">
      <c r="G4279" s="87"/>
      <c r="M4279" s="87"/>
    </row>
    <row r="4280" spans="7:13" x14ac:dyDescent="0.2">
      <c r="G4280" s="87"/>
      <c r="M4280" s="87"/>
    </row>
    <row r="4281" spans="7:13" x14ac:dyDescent="0.2">
      <c r="G4281" s="87"/>
      <c r="M4281" s="87"/>
    </row>
    <row r="4282" spans="7:13" x14ac:dyDescent="0.2">
      <c r="G4282" s="87"/>
      <c r="M4282" s="87"/>
    </row>
    <row r="4283" spans="7:13" x14ac:dyDescent="0.2">
      <c r="G4283" s="87"/>
      <c r="M4283" s="87"/>
    </row>
    <row r="4284" spans="7:13" x14ac:dyDescent="0.2">
      <c r="G4284" s="87"/>
      <c r="M4284" s="87"/>
    </row>
    <row r="4285" spans="7:13" x14ac:dyDescent="0.2">
      <c r="G4285" s="87"/>
      <c r="M4285" s="87"/>
    </row>
    <row r="4286" spans="7:13" x14ac:dyDescent="0.2">
      <c r="G4286" s="87"/>
      <c r="M4286" s="87"/>
    </row>
    <row r="4287" spans="7:13" x14ac:dyDescent="0.2">
      <c r="G4287" s="87"/>
      <c r="M4287" s="87"/>
    </row>
    <row r="4288" spans="7:13" x14ac:dyDescent="0.2">
      <c r="G4288" s="87"/>
      <c r="M4288" s="87"/>
    </row>
    <row r="4289" spans="7:13" x14ac:dyDescent="0.2">
      <c r="G4289" s="87"/>
      <c r="M4289" s="87"/>
    </row>
    <row r="4290" spans="7:13" x14ac:dyDescent="0.2">
      <c r="G4290" s="87"/>
      <c r="M4290" s="87"/>
    </row>
    <row r="4291" spans="7:13" x14ac:dyDescent="0.2">
      <c r="G4291" s="87"/>
      <c r="M4291" s="87"/>
    </row>
    <row r="4292" spans="7:13" x14ac:dyDescent="0.2">
      <c r="G4292" s="87"/>
      <c r="M4292" s="87"/>
    </row>
    <row r="4293" spans="7:13" x14ac:dyDescent="0.2">
      <c r="G4293" s="87"/>
      <c r="M4293" s="87"/>
    </row>
    <row r="4294" spans="7:13" x14ac:dyDescent="0.2">
      <c r="G4294" s="87"/>
      <c r="M4294" s="87"/>
    </row>
    <row r="4295" spans="7:13" x14ac:dyDescent="0.2">
      <c r="G4295" s="87"/>
      <c r="M4295" s="87"/>
    </row>
    <row r="4296" spans="7:13" x14ac:dyDescent="0.2">
      <c r="G4296" s="87"/>
      <c r="M4296" s="87"/>
    </row>
    <row r="4297" spans="7:13" x14ac:dyDescent="0.2">
      <c r="G4297" s="87"/>
      <c r="M4297" s="87"/>
    </row>
    <row r="4298" spans="7:13" x14ac:dyDescent="0.2">
      <c r="G4298" s="87"/>
      <c r="M4298" s="87"/>
    </row>
    <row r="4299" spans="7:13" x14ac:dyDescent="0.2">
      <c r="G4299" s="87"/>
      <c r="M4299" s="87"/>
    </row>
    <row r="4300" spans="7:13" x14ac:dyDescent="0.2">
      <c r="G4300" s="87"/>
      <c r="M4300" s="87"/>
    </row>
    <row r="4301" spans="7:13" x14ac:dyDescent="0.2">
      <c r="G4301" s="87"/>
      <c r="M4301" s="87"/>
    </row>
    <row r="4302" spans="7:13" x14ac:dyDescent="0.2">
      <c r="G4302" s="87"/>
      <c r="M4302" s="87"/>
    </row>
    <row r="4303" spans="7:13" x14ac:dyDescent="0.2">
      <c r="G4303" s="87"/>
      <c r="M4303" s="87"/>
    </row>
    <row r="4304" spans="7:13" x14ac:dyDescent="0.2">
      <c r="G4304" s="87"/>
      <c r="M4304" s="87"/>
    </row>
    <row r="4305" spans="7:13" x14ac:dyDescent="0.2">
      <c r="G4305" s="87"/>
      <c r="M4305" s="87"/>
    </row>
    <row r="4306" spans="7:13" x14ac:dyDescent="0.2">
      <c r="G4306" s="87"/>
      <c r="M4306" s="87"/>
    </row>
    <row r="4307" spans="7:13" x14ac:dyDescent="0.2">
      <c r="G4307" s="87"/>
      <c r="M4307" s="87"/>
    </row>
    <row r="4308" spans="7:13" x14ac:dyDescent="0.2">
      <c r="G4308" s="87"/>
      <c r="M4308" s="87"/>
    </row>
    <row r="4309" spans="7:13" x14ac:dyDescent="0.2">
      <c r="G4309" s="87"/>
      <c r="M4309" s="87"/>
    </row>
    <row r="4310" spans="7:13" x14ac:dyDescent="0.2">
      <c r="G4310" s="87"/>
      <c r="M4310" s="87"/>
    </row>
    <row r="4311" spans="7:13" x14ac:dyDescent="0.2">
      <c r="G4311" s="87"/>
      <c r="M4311" s="87"/>
    </row>
    <row r="4312" spans="7:13" x14ac:dyDescent="0.2">
      <c r="G4312" s="87"/>
      <c r="M4312" s="87"/>
    </row>
    <row r="4313" spans="7:13" x14ac:dyDescent="0.2">
      <c r="G4313" s="87"/>
      <c r="M4313" s="87"/>
    </row>
    <row r="4314" spans="7:13" x14ac:dyDescent="0.2">
      <c r="G4314" s="87"/>
      <c r="M4314" s="87"/>
    </row>
    <row r="4315" spans="7:13" x14ac:dyDescent="0.2">
      <c r="G4315" s="87"/>
      <c r="M4315" s="87"/>
    </row>
    <row r="4316" spans="7:13" x14ac:dyDescent="0.2">
      <c r="G4316" s="87"/>
      <c r="M4316" s="87"/>
    </row>
    <row r="4317" spans="7:13" x14ac:dyDescent="0.2">
      <c r="G4317" s="87"/>
      <c r="M4317" s="87"/>
    </row>
    <row r="4318" spans="7:13" x14ac:dyDescent="0.2">
      <c r="G4318" s="87"/>
      <c r="M4318" s="87"/>
    </row>
    <row r="4319" spans="7:13" x14ac:dyDescent="0.2">
      <c r="G4319" s="87"/>
      <c r="M4319" s="87"/>
    </row>
    <row r="4320" spans="7:13" x14ac:dyDescent="0.2">
      <c r="G4320" s="87"/>
      <c r="M4320" s="87"/>
    </row>
    <row r="4321" spans="7:13" x14ac:dyDescent="0.2">
      <c r="G4321" s="87"/>
      <c r="M4321" s="87"/>
    </row>
    <row r="4322" spans="7:13" x14ac:dyDescent="0.2">
      <c r="G4322" s="87"/>
      <c r="M4322" s="87"/>
    </row>
    <row r="4323" spans="7:13" x14ac:dyDescent="0.2">
      <c r="G4323" s="87"/>
      <c r="M4323" s="87"/>
    </row>
    <row r="4324" spans="7:13" x14ac:dyDescent="0.2">
      <c r="G4324" s="87"/>
      <c r="M4324" s="87"/>
    </row>
    <row r="4325" spans="7:13" x14ac:dyDescent="0.2">
      <c r="G4325" s="87"/>
      <c r="M4325" s="87"/>
    </row>
    <row r="4326" spans="7:13" x14ac:dyDescent="0.2">
      <c r="G4326" s="87"/>
      <c r="M4326" s="87"/>
    </row>
    <row r="4327" spans="7:13" x14ac:dyDescent="0.2">
      <c r="G4327" s="87"/>
      <c r="M4327" s="87"/>
    </row>
    <row r="4328" spans="7:13" x14ac:dyDescent="0.2">
      <c r="G4328" s="87"/>
      <c r="M4328" s="87"/>
    </row>
    <row r="4329" spans="7:13" x14ac:dyDescent="0.2">
      <c r="G4329" s="87"/>
      <c r="M4329" s="87"/>
    </row>
    <row r="4330" spans="7:13" x14ac:dyDescent="0.2">
      <c r="G4330" s="87"/>
      <c r="M4330" s="87"/>
    </row>
    <row r="4331" spans="7:13" x14ac:dyDescent="0.2">
      <c r="G4331" s="87"/>
      <c r="M4331" s="87"/>
    </row>
    <row r="4332" spans="7:13" x14ac:dyDescent="0.2">
      <c r="G4332" s="87"/>
      <c r="M4332" s="87"/>
    </row>
    <row r="4333" spans="7:13" x14ac:dyDescent="0.2">
      <c r="G4333" s="87"/>
      <c r="M4333" s="87"/>
    </row>
    <row r="4334" spans="7:13" x14ac:dyDescent="0.2">
      <c r="G4334" s="87"/>
      <c r="M4334" s="87"/>
    </row>
    <row r="4335" spans="7:13" x14ac:dyDescent="0.2">
      <c r="G4335" s="87"/>
      <c r="M4335" s="87"/>
    </row>
    <row r="4336" spans="7:13" x14ac:dyDescent="0.2">
      <c r="G4336" s="87"/>
      <c r="M4336" s="87"/>
    </row>
    <row r="4337" spans="7:13" x14ac:dyDescent="0.2">
      <c r="G4337" s="87"/>
      <c r="M4337" s="87"/>
    </row>
    <row r="4338" spans="7:13" x14ac:dyDescent="0.2">
      <c r="G4338" s="87"/>
      <c r="M4338" s="87"/>
    </row>
    <row r="4339" spans="7:13" x14ac:dyDescent="0.2">
      <c r="G4339" s="87"/>
      <c r="M4339" s="87"/>
    </row>
    <row r="4340" spans="7:13" x14ac:dyDescent="0.2">
      <c r="G4340" s="87"/>
      <c r="M4340" s="87"/>
    </row>
    <row r="4341" spans="7:13" x14ac:dyDescent="0.2">
      <c r="G4341" s="87"/>
      <c r="M4341" s="87"/>
    </row>
    <row r="4342" spans="7:13" x14ac:dyDescent="0.2">
      <c r="G4342" s="87"/>
      <c r="M4342" s="87"/>
    </row>
    <row r="4343" spans="7:13" x14ac:dyDescent="0.2">
      <c r="G4343" s="87"/>
      <c r="M4343" s="87"/>
    </row>
    <row r="4344" spans="7:13" x14ac:dyDescent="0.2">
      <c r="G4344" s="87"/>
      <c r="M4344" s="87"/>
    </row>
    <row r="4345" spans="7:13" x14ac:dyDescent="0.2">
      <c r="G4345" s="87"/>
      <c r="M4345" s="87"/>
    </row>
    <row r="4346" spans="7:13" x14ac:dyDescent="0.2">
      <c r="G4346" s="87"/>
      <c r="M4346" s="87"/>
    </row>
    <row r="4347" spans="7:13" x14ac:dyDescent="0.2">
      <c r="G4347" s="87"/>
      <c r="M4347" s="87"/>
    </row>
    <row r="4348" spans="7:13" x14ac:dyDescent="0.2">
      <c r="G4348" s="87"/>
      <c r="M4348" s="87"/>
    </row>
    <row r="4349" spans="7:13" x14ac:dyDescent="0.2">
      <c r="G4349" s="87"/>
      <c r="M4349" s="87"/>
    </row>
    <row r="4350" spans="7:13" x14ac:dyDescent="0.2">
      <c r="G4350" s="87"/>
      <c r="M4350" s="87"/>
    </row>
    <row r="4351" spans="7:13" x14ac:dyDescent="0.2">
      <c r="G4351" s="87"/>
      <c r="M4351" s="87"/>
    </row>
    <row r="4352" spans="7:13" x14ac:dyDescent="0.2">
      <c r="G4352" s="87"/>
      <c r="M4352" s="87"/>
    </row>
    <row r="4353" spans="7:13" x14ac:dyDescent="0.2">
      <c r="G4353" s="87"/>
      <c r="M4353" s="87"/>
    </row>
    <row r="4354" spans="7:13" x14ac:dyDescent="0.2">
      <c r="G4354" s="87"/>
      <c r="M4354" s="87"/>
    </row>
    <row r="4355" spans="7:13" x14ac:dyDescent="0.2">
      <c r="G4355" s="87"/>
      <c r="M4355" s="87"/>
    </row>
    <row r="4356" spans="7:13" x14ac:dyDescent="0.2">
      <c r="G4356" s="87"/>
      <c r="M4356" s="87"/>
    </row>
    <row r="4357" spans="7:13" x14ac:dyDescent="0.2">
      <c r="G4357" s="87"/>
      <c r="M4357" s="87"/>
    </row>
    <row r="4358" spans="7:13" x14ac:dyDescent="0.2">
      <c r="G4358" s="87"/>
      <c r="M4358" s="87"/>
    </row>
    <row r="4359" spans="7:13" x14ac:dyDescent="0.2">
      <c r="G4359" s="87"/>
      <c r="M4359" s="87"/>
    </row>
    <row r="4360" spans="7:13" x14ac:dyDescent="0.2">
      <c r="G4360" s="87"/>
      <c r="M4360" s="87"/>
    </row>
    <row r="4361" spans="7:13" x14ac:dyDescent="0.2">
      <c r="G4361" s="87"/>
      <c r="M4361" s="87"/>
    </row>
    <row r="4362" spans="7:13" x14ac:dyDescent="0.2">
      <c r="G4362" s="87"/>
      <c r="M4362" s="87"/>
    </row>
    <row r="4363" spans="7:13" x14ac:dyDescent="0.2">
      <c r="G4363" s="87"/>
      <c r="M4363" s="87"/>
    </row>
    <row r="4364" spans="7:13" x14ac:dyDescent="0.2">
      <c r="G4364" s="87"/>
      <c r="M4364" s="87"/>
    </row>
    <row r="4365" spans="7:13" x14ac:dyDescent="0.2">
      <c r="G4365" s="87"/>
      <c r="M4365" s="87"/>
    </row>
    <row r="4366" spans="7:13" x14ac:dyDescent="0.2">
      <c r="G4366" s="87"/>
      <c r="M4366" s="87"/>
    </row>
    <row r="4367" spans="7:13" x14ac:dyDescent="0.2">
      <c r="G4367" s="87"/>
      <c r="M4367" s="87"/>
    </row>
    <row r="4368" spans="7:13" x14ac:dyDescent="0.2">
      <c r="G4368" s="87"/>
      <c r="M4368" s="87"/>
    </row>
    <row r="4369" spans="7:13" x14ac:dyDescent="0.2">
      <c r="G4369" s="87"/>
      <c r="M4369" s="87"/>
    </row>
    <row r="4370" spans="7:13" x14ac:dyDescent="0.2">
      <c r="G4370" s="87"/>
      <c r="M4370" s="87"/>
    </row>
    <row r="4371" spans="7:13" x14ac:dyDescent="0.2">
      <c r="G4371" s="87"/>
      <c r="M4371" s="87"/>
    </row>
    <row r="4372" spans="7:13" x14ac:dyDescent="0.2">
      <c r="G4372" s="87"/>
      <c r="M4372" s="87"/>
    </row>
    <row r="4373" spans="7:13" x14ac:dyDescent="0.2">
      <c r="G4373" s="87"/>
      <c r="M4373" s="87"/>
    </row>
    <row r="4374" spans="7:13" x14ac:dyDescent="0.2">
      <c r="G4374" s="87"/>
      <c r="M4374" s="87"/>
    </row>
    <row r="4375" spans="7:13" x14ac:dyDescent="0.2">
      <c r="G4375" s="87"/>
      <c r="M4375" s="87"/>
    </row>
    <row r="4376" spans="7:13" x14ac:dyDescent="0.2">
      <c r="G4376" s="87"/>
      <c r="M4376" s="87"/>
    </row>
    <row r="4377" spans="7:13" x14ac:dyDescent="0.2">
      <c r="G4377" s="87"/>
      <c r="M4377" s="87"/>
    </row>
    <row r="4378" spans="7:13" x14ac:dyDescent="0.2">
      <c r="G4378" s="87"/>
      <c r="M4378" s="87"/>
    </row>
    <row r="4379" spans="7:13" x14ac:dyDescent="0.2">
      <c r="G4379" s="87"/>
      <c r="M4379" s="87"/>
    </row>
    <row r="4380" spans="7:13" x14ac:dyDescent="0.2">
      <c r="G4380" s="87"/>
      <c r="M4380" s="87"/>
    </row>
    <row r="4381" spans="7:13" x14ac:dyDescent="0.2">
      <c r="G4381" s="87"/>
      <c r="M4381" s="87"/>
    </row>
    <row r="4382" spans="7:13" x14ac:dyDescent="0.2">
      <c r="G4382" s="87"/>
      <c r="M4382" s="87"/>
    </row>
    <row r="4383" spans="7:13" x14ac:dyDescent="0.2">
      <c r="G4383" s="87"/>
      <c r="M4383" s="87"/>
    </row>
    <row r="4384" spans="7:13" x14ac:dyDescent="0.2">
      <c r="G4384" s="87"/>
      <c r="M4384" s="87"/>
    </row>
    <row r="4385" spans="7:13" x14ac:dyDescent="0.2">
      <c r="G4385" s="87"/>
      <c r="M4385" s="87"/>
    </row>
    <row r="4386" spans="7:13" x14ac:dyDescent="0.2">
      <c r="G4386" s="87"/>
      <c r="M4386" s="87"/>
    </row>
    <row r="4387" spans="7:13" x14ac:dyDescent="0.2">
      <c r="G4387" s="87"/>
      <c r="M4387" s="87"/>
    </row>
    <row r="4388" spans="7:13" x14ac:dyDescent="0.2">
      <c r="G4388" s="87"/>
      <c r="M4388" s="87"/>
    </row>
    <row r="4389" spans="7:13" x14ac:dyDescent="0.2">
      <c r="G4389" s="87"/>
      <c r="M4389" s="87"/>
    </row>
    <row r="4390" spans="7:13" x14ac:dyDescent="0.2">
      <c r="G4390" s="87"/>
      <c r="M4390" s="87"/>
    </row>
    <row r="4391" spans="7:13" x14ac:dyDescent="0.2">
      <c r="G4391" s="87"/>
      <c r="M4391" s="87"/>
    </row>
    <row r="4392" spans="7:13" x14ac:dyDescent="0.2">
      <c r="G4392" s="87"/>
      <c r="M4392" s="87"/>
    </row>
    <row r="4393" spans="7:13" x14ac:dyDescent="0.2">
      <c r="G4393" s="87"/>
      <c r="M4393" s="87"/>
    </row>
    <row r="4394" spans="7:13" x14ac:dyDescent="0.2">
      <c r="G4394" s="87"/>
      <c r="M4394" s="87"/>
    </row>
    <row r="4395" spans="7:13" x14ac:dyDescent="0.2">
      <c r="G4395" s="87"/>
      <c r="M4395" s="87"/>
    </row>
    <row r="4396" spans="7:13" x14ac:dyDescent="0.2">
      <c r="G4396" s="87"/>
      <c r="M4396" s="87"/>
    </row>
    <row r="4397" spans="7:13" x14ac:dyDescent="0.2">
      <c r="G4397" s="87"/>
      <c r="M4397" s="87"/>
    </row>
    <row r="4398" spans="7:13" x14ac:dyDescent="0.2">
      <c r="G4398" s="87"/>
      <c r="M4398" s="87"/>
    </row>
    <row r="4399" spans="7:13" x14ac:dyDescent="0.2">
      <c r="G4399" s="87"/>
      <c r="M4399" s="87"/>
    </row>
    <row r="4400" spans="7:13" x14ac:dyDescent="0.2">
      <c r="G4400" s="87"/>
      <c r="M4400" s="87"/>
    </row>
    <row r="4401" spans="7:13" x14ac:dyDescent="0.2">
      <c r="G4401" s="87"/>
      <c r="M4401" s="87"/>
    </row>
    <row r="4402" spans="7:13" x14ac:dyDescent="0.2">
      <c r="G4402" s="87"/>
      <c r="M4402" s="87"/>
    </row>
    <row r="4403" spans="7:13" x14ac:dyDescent="0.2">
      <c r="G4403" s="87"/>
      <c r="M4403" s="87"/>
    </row>
    <row r="4404" spans="7:13" x14ac:dyDescent="0.2">
      <c r="G4404" s="87"/>
      <c r="M4404" s="87"/>
    </row>
    <row r="4405" spans="7:13" x14ac:dyDescent="0.2">
      <c r="G4405" s="87"/>
      <c r="M4405" s="87"/>
    </row>
    <row r="4406" spans="7:13" x14ac:dyDescent="0.2">
      <c r="G4406" s="87"/>
      <c r="M4406" s="87"/>
    </row>
    <row r="4407" spans="7:13" x14ac:dyDescent="0.2">
      <c r="G4407" s="87"/>
      <c r="M4407" s="87"/>
    </row>
    <row r="4408" spans="7:13" x14ac:dyDescent="0.2">
      <c r="G4408" s="87"/>
      <c r="M4408" s="87"/>
    </row>
    <row r="4409" spans="7:13" x14ac:dyDescent="0.2">
      <c r="G4409" s="87"/>
      <c r="M4409" s="87"/>
    </row>
    <row r="4410" spans="7:13" x14ac:dyDescent="0.2">
      <c r="G4410" s="87"/>
      <c r="M4410" s="87"/>
    </row>
    <row r="4411" spans="7:13" x14ac:dyDescent="0.2">
      <c r="G4411" s="87"/>
      <c r="M4411" s="87"/>
    </row>
    <row r="4412" spans="7:13" x14ac:dyDescent="0.2">
      <c r="G4412" s="87"/>
      <c r="M4412" s="87"/>
    </row>
    <row r="4413" spans="7:13" x14ac:dyDescent="0.2">
      <c r="G4413" s="87"/>
      <c r="M4413" s="87"/>
    </row>
    <row r="4414" spans="7:13" x14ac:dyDescent="0.2">
      <c r="G4414" s="87"/>
      <c r="M4414" s="87"/>
    </row>
    <row r="4415" spans="7:13" x14ac:dyDescent="0.2">
      <c r="G4415" s="87"/>
      <c r="M4415" s="87"/>
    </row>
    <row r="4416" spans="7:13" x14ac:dyDescent="0.2">
      <c r="G4416" s="87"/>
      <c r="M4416" s="87"/>
    </row>
    <row r="4417" spans="7:13" x14ac:dyDescent="0.2">
      <c r="G4417" s="87"/>
      <c r="M4417" s="87"/>
    </row>
    <row r="4418" spans="7:13" x14ac:dyDescent="0.2">
      <c r="G4418" s="87"/>
      <c r="M4418" s="87"/>
    </row>
    <row r="4419" spans="7:13" x14ac:dyDescent="0.2">
      <c r="G4419" s="87"/>
      <c r="M4419" s="87"/>
    </row>
    <row r="4420" spans="7:13" x14ac:dyDescent="0.2">
      <c r="G4420" s="87"/>
      <c r="M4420" s="87"/>
    </row>
    <row r="4421" spans="7:13" x14ac:dyDescent="0.2">
      <c r="G4421" s="87"/>
      <c r="M4421" s="87"/>
    </row>
    <row r="4422" spans="7:13" x14ac:dyDescent="0.2">
      <c r="G4422" s="87"/>
      <c r="M4422" s="87"/>
    </row>
    <row r="4423" spans="7:13" x14ac:dyDescent="0.2">
      <c r="G4423" s="87"/>
      <c r="M4423" s="87"/>
    </row>
    <row r="4424" spans="7:13" x14ac:dyDescent="0.2">
      <c r="G4424" s="87"/>
      <c r="M4424" s="87"/>
    </row>
    <row r="4425" spans="7:13" x14ac:dyDescent="0.2">
      <c r="G4425" s="87"/>
      <c r="M4425" s="87"/>
    </row>
    <row r="4426" spans="7:13" x14ac:dyDescent="0.2">
      <c r="G4426" s="87"/>
      <c r="M4426" s="87"/>
    </row>
    <row r="4427" spans="7:13" x14ac:dyDescent="0.2">
      <c r="G4427" s="87"/>
      <c r="M4427" s="87"/>
    </row>
    <row r="4428" spans="7:13" x14ac:dyDescent="0.2">
      <c r="G4428" s="87"/>
      <c r="M4428" s="87"/>
    </row>
    <row r="4429" spans="7:13" x14ac:dyDescent="0.2">
      <c r="G4429" s="87"/>
      <c r="M4429" s="87"/>
    </row>
    <row r="4430" spans="7:13" x14ac:dyDescent="0.2">
      <c r="G4430" s="87"/>
      <c r="M4430" s="87"/>
    </row>
    <row r="4431" spans="7:13" x14ac:dyDescent="0.2">
      <c r="G4431" s="87"/>
      <c r="M4431" s="87"/>
    </row>
    <row r="4432" spans="7:13" x14ac:dyDescent="0.2">
      <c r="G4432" s="87"/>
      <c r="M4432" s="87"/>
    </row>
    <row r="4433" spans="7:13" x14ac:dyDescent="0.2">
      <c r="G4433" s="87"/>
      <c r="M4433" s="87"/>
    </row>
    <row r="4434" spans="7:13" x14ac:dyDescent="0.2">
      <c r="G4434" s="87"/>
      <c r="M4434" s="87"/>
    </row>
    <row r="4435" spans="7:13" x14ac:dyDescent="0.2">
      <c r="G4435" s="87"/>
      <c r="M4435" s="87"/>
    </row>
    <row r="4436" spans="7:13" x14ac:dyDescent="0.2">
      <c r="G4436" s="87"/>
      <c r="M4436" s="87"/>
    </row>
    <row r="4437" spans="7:13" x14ac:dyDescent="0.2">
      <c r="G4437" s="87"/>
      <c r="M4437" s="87"/>
    </row>
    <row r="4438" spans="7:13" x14ac:dyDescent="0.2">
      <c r="G4438" s="87"/>
      <c r="M4438" s="87"/>
    </row>
    <row r="4439" spans="7:13" x14ac:dyDescent="0.2">
      <c r="G4439" s="87"/>
      <c r="M4439" s="87"/>
    </row>
    <row r="4440" spans="7:13" x14ac:dyDescent="0.2">
      <c r="G4440" s="87"/>
      <c r="M4440" s="87"/>
    </row>
    <row r="4441" spans="7:13" x14ac:dyDescent="0.2">
      <c r="G4441" s="87"/>
      <c r="M4441" s="87"/>
    </row>
    <row r="4442" spans="7:13" x14ac:dyDescent="0.2">
      <c r="G4442" s="87"/>
      <c r="M4442" s="87"/>
    </row>
    <row r="4443" spans="7:13" x14ac:dyDescent="0.2">
      <c r="G4443" s="87"/>
      <c r="M4443" s="87"/>
    </row>
    <row r="4444" spans="7:13" x14ac:dyDescent="0.2">
      <c r="G4444" s="87"/>
      <c r="M4444" s="87"/>
    </row>
    <row r="4445" spans="7:13" x14ac:dyDescent="0.2">
      <c r="G4445" s="87"/>
      <c r="M4445" s="87"/>
    </row>
    <row r="4446" spans="7:13" x14ac:dyDescent="0.2">
      <c r="G4446" s="87"/>
      <c r="M4446" s="87"/>
    </row>
    <row r="4447" spans="7:13" x14ac:dyDescent="0.2">
      <c r="G4447" s="87"/>
      <c r="M4447" s="87"/>
    </row>
    <row r="4448" spans="7:13" x14ac:dyDescent="0.2">
      <c r="G4448" s="87"/>
      <c r="M4448" s="87"/>
    </row>
    <row r="4449" spans="7:13" x14ac:dyDescent="0.2">
      <c r="G4449" s="87"/>
      <c r="M4449" s="87"/>
    </row>
    <row r="4450" spans="7:13" x14ac:dyDescent="0.2">
      <c r="G4450" s="87"/>
      <c r="M4450" s="87"/>
    </row>
    <row r="4451" spans="7:13" x14ac:dyDescent="0.2">
      <c r="G4451" s="87"/>
      <c r="M4451" s="87"/>
    </row>
    <row r="4452" spans="7:13" x14ac:dyDescent="0.2">
      <c r="G4452" s="87"/>
      <c r="M4452" s="87"/>
    </row>
    <row r="4453" spans="7:13" x14ac:dyDescent="0.2">
      <c r="G4453" s="87"/>
      <c r="M4453" s="87"/>
    </row>
    <row r="4454" spans="7:13" x14ac:dyDescent="0.2">
      <c r="G4454" s="87"/>
      <c r="M4454" s="87"/>
    </row>
    <row r="4455" spans="7:13" x14ac:dyDescent="0.2">
      <c r="G4455" s="87"/>
      <c r="M4455" s="87"/>
    </row>
    <row r="4456" spans="7:13" x14ac:dyDescent="0.2">
      <c r="G4456" s="87"/>
      <c r="M4456" s="87"/>
    </row>
    <row r="4457" spans="7:13" x14ac:dyDescent="0.2">
      <c r="G4457" s="87"/>
      <c r="M4457" s="87"/>
    </row>
    <row r="4458" spans="7:13" x14ac:dyDescent="0.2">
      <c r="G4458" s="87"/>
      <c r="M4458" s="87"/>
    </row>
    <row r="4459" spans="7:13" x14ac:dyDescent="0.2">
      <c r="G4459" s="87"/>
      <c r="M4459" s="87"/>
    </row>
    <row r="4460" spans="7:13" x14ac:dyDescent="0.2">
      <c r="G4460" s="87"/>
      <c r="M4460" s="87"/>
    </row>
    <row r="4461" spans="7:13" x14ac:dyDescent="0.2">
      <c r="G4461" s="87"/>
      <c r="M4461" s="87"/>
    </row>
    <row r="4462" spans="7:13" x14ac:dyDescent="0.2">
      <c r="G4462" s="87"/>
      <c r="M4462" s="87"/>
    </row>
    <row r="4463" spans="7:13" x14ac:dyDescent="0.2">
      <c r="G4463" s="87"/>
      <c r="M4463" s="87"/>
    </row>
    <row r="4464" spans="7:13" x14ac:dyDescent="0.2">
      <c r="G4464" s="87"/>
      <c r="M4464" s="87"/>
    </row>
    <row r="4465" spans="7:13" x14ac:dyDescent="0.2">
      <c r="G4465" s="87"/>
      <c r="M4465" s="87"/>
    </row>
    <row r="4466" spans="7:13" x14ac:dyDescent="0.2">
      <c r="G4466" s="87"/>
      <c r="M4466" s="87"/>
    </row>
    <row r="4467" spans="7:13" x14ac:dyDescent="0.2">
      <c r="G4467" s="87"/>
      <c r="M4467" s="87"/>
    </row>
    <row r="4468" spans="7:13" x14ac:dyDescent="0.2">
      <c r="G4468" s="87"/>
      <c r="M4468" s="87"/>
    </row>
    <row r="4469" spans="7:13" x14ac:dyDescent="0.2">
      <c r="G4469" s="87"/>
      <c r="M4469" s="87"/>
    </row>
    <row r="4470" spans="7:13" x14ac:dyDescent="0.2">
      <c r="G4470" s="87"/>
      <c r="M4470" s="87"/>
    </row>
    <row r="4471" spans="7:13" x14ac:dyDescent="0.2">
      <c r="G4471" s="87"/>
      <c r="M4471" s="87"/>
    </row>
    <row r="4472" spans="7:13" x14ac:dyDescent="0.2">
      <c r="G4472" s="87"/>
      <c r="M4472" s="87"/>
    </row>
    <row r="4473" spans="7:13" x14ac:dyDescent="0.2">
      <c r="G4473" s="87"/>
      <c r="M4473" s="87"/>
    </row>
    <row r="4474" spans="7:13" x14ac:dyDescent="0.2">
      <c r="G4474" s="87"/>
      <c r="M4474" s="87"/>
    </row>
    <row r="4475" spans="7:13" x14ac:dyDescent="0.2">
      <c r="G4475" s="87"/>
      <c r="M4475" s="87"/>
    </row>
    <row r="4476" spans="7:13" x14ac:dyDescent="0.2">
      <c r="G4476" s="87"/>
      <c r="M4476" s="87"/>
    </row>
    <row r="4477" spans="7:13" x14ac:dyDescent="0.2">
      <c r="G4477" s="87"/>
      <c r="M4477" s="87"/>
    </row>
    <row r="4478" spans="7:13" x14ac:dyDescent="0.2">
      <c r="G4478" s="87"/>
      <c r="M4478" s="87"/>
    </row>
    <row r="4479" spans="7:13" x14ac:dyDescent="0.2">
      <c r="G4479" s="87"/>
      <c r="M4479" s="87"/>
    </row>
    <row r="4480" spans="7:13" x14ac:dyDescent="0.2">
      <c r="G4480" s="87"/>
      <c r="M4480" s="87"/>
    </row>
    <row r="4481" spans="7:13" x14ac:dyDescent="0.2">
      <c r="G4481" s="87"/>
      <c r="M4481" s="87"/>
    </row>
    <row r="4482" spans="7:13" x14ac:dyDescent="0.2">
      <c r="G4482" s="87"/>
      <c r="M4482" s="87"/>
    </row>
    <row r="4483" spans="7:13" x14ac:dyDescent="0.2">
      <c r="G4483" s="87"/>
      <c r="M4483" s="87"/>
    </row>
    <row r="4484" spans="7:13" x14ac:dyDescent="0.2">
      <c r="G4484" s="87"/>
      <c r="M4484" s="87"/>
    </row>
    <row r="4485" spans="7:13" x14ac:dyDescent="0.2">
      <c r="G4485" s="87"/>
      <c r="M4485" s="87"/>
    </row>
    <row r="4486" spans="7:13" x14ac:dyDescent="0.2">
      <c r="G4486" s="87"/>
      <c r="M4486" s="87"/>
    </row>
    <row r="4487" spans="7:13" x14ac:dyDescent="0.2">
      <c r="G4487" s="87"/>
      <c r="M4487" s="87"/>
    </row>
    <row r="4488" spans="7:13" x14ac:dyDescent="0.2">
      <c r="G4488" s="87"/>
      <c r="M4488" s="87"/>
    </row>
    <row r="4489" spans="7:13" x14ac:dyDescent="0.2">
      <c r="G4489" s="87"/>
      <c r="M4489" s="87"/>
    </row>
    <row r="4490" spans="7:13" x14ac:dyDescent="0.2">
      <c r="G4490" s="87"/>
      <c r="M4490" s="87"/>
    </row>
    <row r="4491" spans="7:13" x14ac:dyDescent="0.2">
      <c r="G4491" s="87"/>
      <c r="M4491" s="87"/>
    </row>
    <row r="4492" spans="7:13" x14ac:dyDescent="0.2">
      <c r="G4492" s="87"/>
      <c r="M4492" s="87"/>
    </row>
    <row r="4493" spans="7:13" x14ac:dyDescent="0.2">
      <c r="G4493" s="87"/>
      <c r="M4493" s="87"/>
    </row>
    <row r="4494" spans="7:13" x14ac:dyDescent="0.2">
      <c r="G4494" s="87"/>
      <c r="M4494" s="87"/>
    </row>
    <row r="4495" spans="7:13" x14ac:dyDescent="0.2">
      <c r="G4495" s="87"/>
      <c r="M4495" s="87"/>
    </row>
    <row r="4496" spans="7:13" x14ac:dyDescent="0.2">
      <c r="G4496" s="87"/>
      <c r="M4496" s="87"/>
    </row>
    <row r="4497" spans="7:13" x14ac:dyDescent="0.2">
      <c r="G4497" s="87"/>
      <c r="M4497" s="87"/>
    </row>
    <row r="4498" spans="7:13" x14ac:dyDescent="0.2">
      <c r="G4498" s="87"/>
      <c r="M4498" s="87"/>
    </row>
    <row r="4499" spans="7:13" x14ac:dyDescent="0.2">
      <c r="G4499" s="87"/>
      <c r="M4499" s="87"/>
    </row>
    <row r="4500" spans="7:13" x14ac:dyDescent="0.2">
      <c r="G4500" s="87"/>
      <c r="M4500" s="87"/>
    </row>
    <row r="4501" spans="7:13" x14ac:dyDescent="0.2">
      <c r="G4501" s="87"/>
      <c r="M4501" s="87"/>
    </row>
    <row r="4502" spans="7:13" x14ac:dyDescent="0.2">
      <c r="G4502" s="87"/>
      <c r="M4502" s="87"/>
    </row>
    <row r="4503" spans="7:13" x14ac:dyDescent="0.2">
      <c r="G4503" s="87"/>
      <c r="M4503" s="87"/>
    </row>
    <row r="4504" spans="7:13" x14ac:dyDescent="0.2">
      <c r="G4504" s="87"/>
      <c r="M4504" s="87"/>
    </row>
    <row r="4505" spans="7:13" x14ac:dyDescent="0.2">
      <c r="G4505" s="87"/>
      <c r="M4505" s="87"/>
    </row>
    <row r="4506" spans="7:13" x14ac:dyDescent="0.2">
      <c r="G4506" s="87"/>
      <c r="M4506" s="87"/>
    </row>
    <row r="4507" spans="7:13" x14ac:dyDescent="0.2">
      <c r="G4507" s="87"/>
      <c r="M4507" s="87"/>
    </row>
    <row r="4508" spans="7:13" x14ac:dyDescent="0.2">
      <c r="G4508" s="87"/>
      <c r="M4508" s="87"/>
    </row>
    <row r="4509" spans="7:13" x14ac:dyDescent="0.2">
      <c r="G4509" s="87"/>
      <c r="M4509" s="87"/>
    </row>
    <row r="4510" spans="7:13" x14ac:dyDescent="0.2">
      <c r="G4510" s="87"/>
      <c r="M4510" s="87"/>
    </row>
    <row r="4511" spans="7:13" x14ac:dyDescent="0.2">
      <c r="G4511" s="87"/>
      <c r="M4511" s="87"/>
    </row>
    <row r="4512" spans="7:13" x14ac:dyDescent="0.2">
      <c r="G4512" s="87"/>
      <c r="M4512" s="87"/>
    </row>
    <row r="4513" spans="7:13" x14ac:dyDescent="0.2">
      <c r="G4513" s="87"/>
      <c r="M4513" s="87"/>
    </row>
    <row r="4514" spans="7:13" x14ac:dyDescent="0.2">
      <c r="G4514" s="87"/>
      <c r="M4514" s="87"/>
    </row>
    <row r="4515" spans="7:13" x14ac:dyDescent="0.2">
      <c r="G4515" s="87"/>
      <c r="M4515" s="87"/>
    </row>
    <row r="4516" spans="7:13" x14ac:dyDescent="0.2">
      <c r="G4516" s="87"/>
      <c r="M4516" s="87"/>
    </row>
    <row r="4517" spans="7:13" x14ac:dyDescent="0.2">
      <c r="G4517" s="87"/>
      <c r="M4517" s="87"/>
    </row>
    <row r="4518" spans="7:13" x14ac:dyDescent="0.2">
      <c r="G4518" s="87"/>
      <c r="M4518" s="87"/>
    </row>
    <row r="4519" spans="7:13" x14ac:dyDescent="0.2">
      <c r="G4519" s="87"/>
      <c r="M4519" s="87"/>
    </row>
    <row r="4520" spans="7:13" x14ac:dyDescent="0.2">
      <c r="G4520" s="87"/>
      <c r="M4520" s="87"/>
    </row>
    <row r="4521" spans="7:13" x14ac:dyDescent="0.2">
      <c r="G4521" s="87"/>
      <c r="M4521" s="87"/>
    </row>
    <row r="4522" spans="7:13" x14ac:dyDescent="0.2">
      <c r="G4522" s="87"/>
      <c r="M4522" s="87"/>
    </row>
    <row r="4523" spans="7:13" x14ac:dyDescent="0.2">
      <c r="G4523" s="87"/>
      <c r="M4523" s="87"/>
    </row>
    <row r="4524" spans="7:13" x14ac:dyDescent="0.2">
      <c r="G4524" s="87"/>
      <c r="M4524" s="87"/>
    </row>
    <row r="4525" spans="7:13" x14ac:dyDescent="0.2">
      <c r="G4525" s="87"/>
      <c r="M4525" s="87"/>
    </row>
    <row r="4526" spans="7:13" x14ac:dyDescent="0.2">
      <c r="G4526" s="87"/>
      <c r="M4526" s="87"/>
    </row>
    <row r="4527" spans="7:13" x14ac:dyDescent="0.2">
      <c r="G4527" s="87"/>
      <c r="M4527" s="87"/>
    </row>
    <row r="4528" spans="7:13" x14ac:dyDescent="0.2">
      <c r="G4528" s="87"/>
      <c r="M4528" s="87"/>
    </row>
    <row r="4529" spans="7:13" x14ac:dyDescent="0.2">
      <c r="G4529" s="87"/>
      <c r="M4529" s="87"/>
    </row>
    <row r="4530" spans="7:13" x14ac:dyDescent="0.2">
      <c r="G4530" s="87"/>
      <c r="M4530" s="87"/>
    </row>
    <row r="4531" spans="7:13" x14ac:dyDescent="0.2">
      <c r="G4531" s="87"/>
      <c r="M4531" s="87"/>
    </row>
    <row r="4532" spans="7:13" x14ac:dyDescent="0.2">
      <c r="G4532" s="87"/>
      <c r="M4532" s="87"/>
    </row>
    <row r="4533" spans="7:13" x14ac:dyDescent="0.2">
      <c r="G4533" s="87"/>
      <c r="M4533" s="87"/>
    </row>
    <row r="4534" spans="7:13" x14ac:dyDescent="0.2">
      <c r="G4534" s="87"/>
      <c r="M4534" s="87"/>
    </row>
    <row r="4535" spans="7:13" x14ac:dyDescent="0.2">
      <c r="G4535" s="87"/>
      <c r="M4535" s="87"/>
    </row>
    <row r="4536" spans="7:13" x14ac:dyDescent="0.2">
      <c r="G4536" s="87"/>
      <c r="M4536" s="87"/>
    </row>
    <row r="4537" spans="7:13" x14ac:dyDescent="0.2">
      <c r="G4537" s="87"/>
      <c r="M4537" s="87"/>
    </row>
    <row r="4538" spans="7:13" x14ac:dyDescent="0.2">
      <c r="G4538" s="87"/>
      <c r="M4538" s="87"/>
    </row>
    <row r="4539" spans="7:13" x14ac:dyDescent="0.2">
      <c r="G4539" s="87"/>
      <c r="M4539" s="87"/>
    </row>
    <row r="4540" spans="7:13" x14ac:dyDescent="0.2">
      <c r="G4540" s="87"/>
      <c r="M4540" s="87"/>
    </row>
    <row r="4541" spans="7:13" x14ac:dyDescent="0.2">
      <c r="G4541" s="87"/>
      <c r="M4541" s="87"/>
    </row>
    <row r="4542" spans="7:13" x14ac:dyDescent="0.2">
      <c r="G4542" s="87"/>
      <c r="M4542" s="87"/>
    </row>
    <row r="4543" spans="7:13" x14ac:dyDescent="0.2">
      <c r="G4543" s="87"/>
      <c r="M4543" s="87"/>
    </row>
    <row r="4544" spans="7:13" x14ac:dyDescent="0.2">
      <c r="G4544" s="87"/>
      <c r="M4544" s="87"/>
    </row>
    <row r="4545" spans="7:13" x14ac:dyDescent="0.2">
      <c r="G4545" s="87"/>
      <c r="M4545" s="87"/>
    </row>
    <row r="4546" spans="7:13" x14ac:dyDescent="0.2">
      <c r="G4546" s="87"/>
      <c r="M4546" s="87"/>
    </row>
    <row r="4547" spans="7:13" x14ac:dyDescent="0.2">
      <c r="G4547" s="87"/>
      <c r="M4547" s="87"/>
    </row>
    <row r="4548" spans="7:13" x14ac:dyDescent="0.2">
      <c r="G4548" s="87"/>
      <c r="M4548" s="87"/>
    </row>
    <row r="4549" spans="7:13" x14ac:dyDescent="0.2">
      <c r="G4549" s="87"/>
      <c r="M4549" s="87"/>
    </row>
    <row r="4550" spans="7:13" x14ac:dyDescent="0.2">
      <c r="G4550" s="87"/>
      <c r="M4550" s="87"/>
    </row>
    <row r="4551" spans="7:13" x14ac:dyDescent="0.2">
      <c r="G4551" s="87"/>
      <c r="M4551" s="87"/>
    </row>
    <row r="4552" spans="7:13" x14ac:dyDescent="0.2">
      <c r="G4552" s="87"/>
      <c r="M4552" s="87"/>
    </row>
    <row r="4553" spans="7:13" x14ac:dyDescent="0.2">
      <c r="G4553" s="87"/>
      <c r="M4553" s="87"/>
    </row>
    <row r="4554" spans="7:13" x14ac:dyDescent="0.2">
      <c r="G4554" s="87"/>
      <c r="M4554" s="87"/>
    </row>
    <row r="4555" spans="7:13" x14ac:dyDescent="0.2">
      <c r="G4555" s="87"/>
      <c r="M4555" s="87"/>
    </row>
    <row r="4556" spans="7:13" x14ac:dyDescent="0.2">
      <c r="G4556" s="87"/>
      <c r="M4556" s="87"/>
    </row>
    <row r="4557" spans="7:13" x14ac:dyDescent="0.2">
      <c r="G4557" s="87"/>
      <c r="M4557" s="87"/>
    </row>
    <row r="4558" spans="7:13" x14ac:dyDescent="0.2">
      <c r="G4558" s="87"/>
      <c r="M4558" s="87"/>
    </row>
    <row r="4559" spans="7:13" x14ac:dyDescent="0.2">
      <c r="G4559" s="87"/>
      <c r="M4559" s="87"/>
    </row>
    <row r="4560" spans="7:13" x14ac:dyDescent="0.2">
      <c r="G4560" s="87"/>
      <c r="M4560" s="87"/>
    </row>
    <row r="4561" spans="7:13" x14ac:dyDescent="0.2">
      <c r="G4561" s="87"/>
      <c r="M4561" s="87"/>
    </row>
    <row r="4562" spans="7:13" x14ac:dyDescent="0.2">
      <c r="G4562" s="87"/>
      <c r="M4562" s="87"/>
    </row>
    <row r="4563" spans="7:13" x14ac:dyDescent="0.2">
      <c r="G4563" s="87"/>
      <c r="M4563" s="87"/>
    </row>
    <row r="4564" spans="7:13" x14ac:dyDescent="0.2">
      <c r="G4564" s="87"/>
      <c r="M4564" s="87"/>
    </row>
    <row r="4565" spans="7:13" x14ac:dyDescent="0.2">
      <c r="G4565" s="87"/>
      <c r="M4565" s="87"/>
    </row>
    <row r="4566" spans="7:13" x14ac:dyDescent="0.2">
      <c r="G4566" s="87"/>
      <c r="M4566" s="87"/>
    </row>
    <row r="4567" spans="7:13" x14ac:dyDescent="0.2">
      <c r="G4567" s="87"/>
      <c r="M4567" s="87"/>
    </row>
    <row r="4568" spans="7:13" x14ac:dyDescent="0.2">
      <c r="G4568" s="87"/>
      <c r="M4568" s="87"/>
    </row>
    <row r="4569" spans="7:13" x14ac:dyDescent="0.2">
      <c r="G4569" s="87"/>
      <c r="M4569" s="87"/>
    </row>
    <row r="4570" spans="7:13" x14ac:dyDescent="0.2">
      <c r="G4570" s="87"/>
      <c r="M4570" s="87"/>
    </row>
    <row r="4571" spans="7:13" x14ac:dyDescent="0.2">
      <c r="G4571" s="87"/>
      <c r="M4571" s="87"/>
    </row>
    <row r="4572" spans="7:13" x14ac:dyDescent="0.2">
      <c r="G4572" s="87"/>
      <c r="M4572" s="87"/>
    </row>
    <row r="4573" spans="7:13" x14ac:dyDescent="0.2">
      <c r="G4573" s="87"/>
      <c r="M4573" s="87"/>
    </row>
    <row r="4574" spans="7:13" x14ac:dyDescent="0.2">
      <c r="G4574" s="87"/>
      <c r="M4574" s="87"/>
    </row>
    <row r="4575" spans="7:13" x14ac:dyDescent="0.2">
      <c r="G4575" s="87"/>
      <c r="M4575" s="87"/>
    </row>
    <row r="4576" spans="7:13" x14ac:dyDescent="0.2">
      <c r="G4576" s="87"/>
      <c r="M4576" s="87"/>
    </row>
    <row r="4577" spans="7:13" x14ac:dyDescent="0.2">
      <c r="G4577" s="87"/>
      <c r="M4577" s="87"/>
    </row>
    <row r="4578" spans="7:13" x14ac:dyDescent="0.2">
      <c r="G4578" s="87"/>
      <c r="M4578" s="87"/>
    </row>
    <row r="4579" spans="7:13" x14ac:dyDescent="0.2">
      <c r="G4579" s="87"/>
      <c r="M4579" s="87"/>
    </row>
    <row r="4580" spans="7:13" x14ac:dyDescent="0.2">
      <c r="G4580" s="87"/>
      <c r="M4580" s="87"/>
    </row>
    <row r="4581" spans="7:13" x14ac:dyDescent="0.2">
      <c r="G4581" s="87"/>
      <c r="M4581" s="87"/>
    </row>
    <row r="4582" spans="7:13" x14ac:dyDescent="0.2">
      <c r="G4582" s="87"/>
      <c r="M4582" s="87"/>
    </row>
    <row r="4583" spans="7:13" x14ac:dyDescent="0.2">
      <c r="G4583" s="87"/>
      <c r="M4583" s="87"/>
    </row>
    <row r="4584" spans="7:13" x14ac:dyDescent="0.2">
      <c r="G4584" s="87"/>
      <c r="M4584" s="87"/>
    </row>
    <row r="4585" spans="7:13" x14ac:dyDescent="0.2">
      <c r="G4585" s="87"/>
      <c r="M4585" s="87"/>
    </row>
    <row r="4586" spans="7:13" x14ac:dyDescent="0.2">
      <c r="G4586" s="87"/>
      <c r="M4586" s="87"/>
    </row>
    <row r="4587" spans="7:13" x14ac:dyDescent="0.2">
      <c r="G4587" s="87"/>
      <c r="M4587" s="87"/>
    </row>
    <row r="4588" spans="7:13" x14ac:dyDescent="0.2">
      <c r="G4588" s="87"/>
      <c r="M4588" s="87"/>
    </row>
    <row r="4589" spans="7:13" x14ac:dyDescent="0.2">
      <c r="G4589" s="87"/>
      <c r="M4589" s="87"/>
    </row>
    <row r="4590" spans="7:13" x14ac:dyDescent="0.2">
      <c r="G4590" s="87"/>
      <c r="M4590" s="87"/>
    </row>
    <row r="4591" spans="7:13" x14ac:dyDescent="0.2">
      <c r="G4591" s="87"/>
      <c r="M4591" s="87"/>
    </row>
    <row r="4592" spans="7:13" x14ac:dyDescent="0.2">
      <c r="G4592" s="87"/>
      <c r="M4592" s="87"/>
    </row>
    <row r="4593" spans="7:13" x14ac:dyDescent="0.2">
      <c r="G4593" s="87"/>
      <c r="M4593" s="87"/>
    </row>
    <row r="4594" spans="7:13" x14ac:dyDescent="0.2">
      <c r="G4594" s="87"/>
      <c r="M4594" s="87"/>
    </row>
    <row r="4595" spans="7:13" x14ac:dyDescent="0.2">
      <c r="G4595" s="87"/>
      <c r="M4595" s="87"/>
    </row>
    <row r="4596" spans="7:13" x14ac:dyDescent="0.2">
      <c r="G4596" s="87"/>
      <c r="M4596" s="87"/>
    </row>
    <row r="4597" spans="7:13" x14ac:dyDescent="0.2">
      <c r="G4597" s="87"/>
      <c r="M4597" s="87"/>
    </row>
    <row r="4598" spans="7:13" x14ac:dyDescent="0.2">
      <c r="G4598" s="87"/>
      <c r="M4598" s="87"/>
    </row>
    <row r="4599" spans="7:13" x14ac:dyDescent="0.2">
      <c r="G4599" s="87"/>
      <c r="M4599" s="87"/>
    </row>
    <row r="4600" spans="7:13" x14ac:dyDescent="0.2">
      <c r="G4600" s="87"/>
      <c r="M4600" s="87"/>
    </row>
    <row r="4601" spans="7:13" x14ac:dyDescent="0.2">
      <c r="G4601" s="87"/>
      <c r="M4601" s="87"/>
    </row>
    <row r="4602" spans="7:13" x14ac:dyDescent="0.2">
      <c r="G4602" s="87"/>
      <c r="M4602" s="87"/>
    </row>
    <row r="4603" spans="7:13" x14ac:dyDescent="0.2">
      <c r="G4603" s="87"/>
      <c r="M4603" s="87"/>
    </row>
    <row r="4604" spans="7:13" x14ac:dyDescent="0.2">
      <c r="G4604" s="87"/>
      <c r="M4604" s="87"/>
    </row>
    <row r="4605" spans="7:13" x14ac:dyDescent="0.2">
      <c r="G4605" s="87"/>
      <c r="M4605" s="87"/>
    </row>
    <row r="4606" spans="7:13" x14ac:dyDescent="0.2">
      <c r="G4606" s="87"/>
      <c r="M4606" s="87"/>
    </row>
    <row r="4607" spans="7:13" x14ac:dyDescent="0.2">
      <c r="G4607" s="87"/>
      <c r="M4607" s="87"/>
    </row>
    <row r="4608" spans="7:13" x14ac:dyDescent="0.2">
      <c r="G4608" s="87"/>
      <c r="M4608" s="87"/>
    </row>
    <row r="4609" spans="7:13" x14ac:dyDescent="0.2">
      <c r="G4609" s="87"/>
      <c r="M4609" s="87"/>
    </row>
    <row r="4610" spans="7:13" x14ac:dyDescent="0.2">
      <c r="G4610" s="87"/>
      <c r="M4610" s="87"/>
    </row>
    <row r="4611" spans="7:13" x14ac:dyDescent="0.2">
      <c r="G4611" s="87"/>
      <c r="M4611" s="87"/>
    </row>
    <row r="4612" spans="7:13" x14ac:dyDescent="0.2">
      <c r="G4612" s="87"/>
      <c r="M4612" s="87"/>
    </row>
    <row r="4613" spans="7:13" x14ac:dyDescent="0.2">
      <c r="G4613" s="87"/>
      <c r="M4613" s="87"/>
    </row>
    <row r="4614" spans="7:13" x14ac:dyDescent="0.2">
      <c r="G4614" s="87"/>
      <c r="M4614" s="87"/>
    </row>
    <row r="4615" spans="7:13" x14ac:dyDescent="0.2">
      <c r="G4615" s="87"/>
      <c r="M4615" s="87"/>
    </row>
    <row r="4616" spans="7:13" x14ac:dyDescent="0.2">
      <c r="G4616" s="87"/>
      <c r="M4616" s="87"/>
    </row>
    <row r="4617" spans="7:13" x14ac:dyDescent="0.2">
      <c r="G4617" s="87"/>
      <c r="M4617" s="87"/>
    </row>
    <row r="4618" spans="7:13" x14ac:dyDescent="0.2">
      <c r="G4618" s="87"/>
      <c r="M4618" s="87"/>
    </row>
    <row r="4619" spans="7:13" x14ac:dyDescent="0.2">
      <c r="G4619" s="87"/>
      <c r="M4619" s="87"/>
    </row>
    <row r="4620" spans="7:13" x14ac:dyDescent="0.2">
      <c r="G4620" s="87"/>
      <c r="M4620" s="87"/>
    </row>
    <row r="4621" spans="7:13" x14ac:dyDescent="0.2">
      <c r="G4621" s="87"/>
      <c r="M4621" s="87"/>
    </row>
    <row r="4622" spans="7:13" x14ac:dyDescent="0.2">
      <c r="G4622" s="87"/>
      <c r="M4622" s="87"/>
    </row>
    <row r="4623" spans="7:13" x14ac:dyDescent="0.2">
      <c r="G4623" s="87"/>
      <c r="M4623" s="87"/>
    </row>
    <row r="4624" spans="7:13" x14ac:dyDescent="0.2">
      <c r="G4624" s="87"/>
      <c r="M4624" s="87"/>
    </row>
    <row r="4625" spans="7:13" x14ac:dyDescent="0.2">
      <c r="G4625" s="87"/>
      <c r="M4625" s="87"/>
    </row>
    <row r="4626" spans="7:13" x14ac:dyDescent="0.2">
      <c r="G4626" s="87"/>
      <c r="M4626" s="87"/>
    </row>
    <row r="4627" spans="7:13" x14ac:dyDescent="0.2">
      <c r="G4627" s="87"/>
      <c r="M4627" s="87"/>
    </row>
    <row r="4628" spans="7:13" x14ac:dyDescent="0.2">
      <c r="G4628" s="87"/>
      <c r="M4628" s="87"/>
    </row>
    <row r="4629" spans="7:13" x14ac:dyDescent="0.2">
      <c r="G4629" s="87"/>
      <c r="M4629" s="87"/>
    </row>
    <row r="4630" spans="7:13" x14ac:dyDescent="0.2">
      <c r="G4630" s="87"/>
      <c r="M4630" s="87"/>
    </row>
    <row r="4631" spans="7:13" x14ac:dyDescent="0.2">
      <c r="G4631" s="87"/>
      <c r="M4631" s="87"/>
    </row>
    <row r="4632" spans="7:13" x14ac:dyDescent="0.2">
      <c r="G4632" s="87"/>
      <c r="M4632" s="87"/>
    </row>
    <row r="4633" spans="7:13" x14ac:dyDescent="0.2">
      <c r="G4633" s="87"/>
      <c r="M4633" s="87"/>
    </row>
    <row r="4634" spans="7:13" x14ac:dyDescent="0.2">
      <c r="G4634" s="87"/>
      <c r="M4634" s="87"/>
    </row>
    <row r="4635" spans="7:13" x14ac:dyDescent="0.2">
      <c r="G4635" s="87"/>
      <c r="M4635" s="87"/>
    </row>
    <row r="4636" spans="7:13" x14ac:dyDescent="0.2">
      <c r="G4636" s="87"/>
      <c r="M4636" s="87"/>
    </row>
    <row r="4637" spans="7:13" x14ac:dyDescent="0.2">
      <c r="G4637" s="87"/>
      <c r="M4637" s="87"/>
    </row>
    <row r="4638" spans="7:13" x14ac:dyDescent="0.2">
      <c r="G4638" s="87"/>
      <c r="M4638" s="87"/>
    </row>
    <row r="4639" spans="7:13" x14ac:dyDescent="0.2">
      <c r="G4639" s="87"/>
      <c r="M4639" s="87"/>
    </row>
    <row r="4640" spans="7:13" x14ac:dyDescent="0.2">
      <c r="G4640" s="87"/>
      <c r="M4640" s="87"/>
    </row>
    <row r="4641" spans="7:13" x14ac:dyDescent="0.2">
      <c r="G4641" s="87"/>
      <c r="M4641" s="87"/>
    </row>
    <row r="4642" spans="7:13" x14ac:dyDescent="0.2">
      <c r="G4642" s="87"/>
      <c r="M4642" s="87"/>
    </row>
    <row r="4643" spans="7:13" x14ac:dyDescent="0.2">
      <c r="G4643" s="87"/>
      <c r="M4643" s="87"/>
    </row>
    <row r="4644" spans="7:13" x14ac:dyDescent="0.2">
      <c r="G4644" s="87"/>
      <c r="M4644" s="87"/>
    </row>
    <row r="4645" spans="7:13" x14ac:dyDescent="0.2">
      <c r="G4645" s="87"/>
      <c r="M4645" s="87"/>
    </row>
    <row r="4646" spans="7:13" x14ac:dyDescent="0.2">
      <c r="G4646" s="87"/>
      <c r="M4646" s="87"/>
    </row>
    <row r="4647" spans="7:13" x14ac:dyDescent="0.2">
      <c r="G4647" s="87"/>
      <c r="M4647" s="87"/>
    </row>
    <row r="4648" spans="7:13" x14ac:dyDescent="0.2">
      <c r="G4648" s="87"/>
      <c r="M4648" s="87"/>
    </row>
    <row r="4649" spans="7:13" x14ac:dyDescent="0.2">
      <c r="G4649" s="87"/>
      <c r="M4649" s="87"/>
    </row>
    <row r="4650" spans="7:13" x14ac:dyDescent="0.2">
      <c r="G4650" s="87"/>
      <c r="M4650" s="87"/>
    </row>
    <row r="4651" spans="7:13" x14ac:dyDescent="0.2">
      <c r="G4651" s="87"/>
      <c r="M4651" s="87"/>
    </row>
    <row r="4652" spans="7:13" x14ac:dyDescent="0.2">
      <c r="G4652" s="87"/>
      <c r="M4652" s="87"/>
    </row>
    <row r="4653" spans="7:13" x14ac:dyDescent="0.2">
      <c r="G4653" s="87"/>
      <c r="M4653" s="87"/>
    </row>
    <row r="4654" spans="7:13" x14ac:dyDescent="0.2">
      <c r="G4654" s="87"/>
      <c r="M4654" s="87"/>
    </row>
    <row r="4655" spans="7:13" x14ac:dyDescent="0.2">
      <c r="G4655" s="87"/>
      <c r="M4655" s="87"/>
    </row>
    <row r="4656" spans="7:13" x14ac:dyDescent="0.2">
      <c r="G4656" s="87"/>
      <c r="M4656" s="87"/>
    </row>
    <row r="4657" spans="7:13" x14ac:dyDescent="0.2">
      <c r="G4657" s="87"/>
      <c r="M4657" s="87"/>
    </row>
    <row r="4658" spans="7:13" x14ac:dyDescent="0.2">
      <c r="G4658" s="87"/>
      <c r="M4658" s="87"/>
    </row>
    <row r="4659" spans="7:13" x14ac:dyDescent="0.2">
      <c r="G4659" s="87"/>
      <c r="M4659" s="87"/>
    </row>
    <row r="4660" spans="7:13" x14ac:dyDescent="0.2">
      <c r="G4660" s="87"/>
      <c r="M4660" s="87"/>
    </row>
    <row r="4661" spans="7:13" x14ac:dyDescent="0.2">
      <c r="G4661" s="87"/>
      <c r="M4661" s="87"/>
    </row>
    <row r="4662" spans="7:13" x14ac:dyDescent="0.2">
      <c r="G4662" s="87"/>
      <c r="M4662" s="87"/>
    </row>
    <row r="4663" spans="7:13" x14ac:dyDescent="0.2">
      <c r="G4663" s="87"/>
      <c r="M4663" s="87"/>
    </row>
    <row r="4664" spans="7:13" x14ac:dyDescent="0.2">
      <c r="G4664" s="87"/>
      <c r="M4664" s="87"/>
    </row>
    <row r="4665" spans="7:13" x14ac:dyDescent="0.2">
      <c r="G4665" s="87"/>
      <c r="M4665" s="87"/>
    </row>
    <row r="4666" spans="7:13" x14ac:dyDescent="0.2">
      <c r="G4666" s="87"/>
      <c r="M4666" s="87"/>
    </row>
    <row r="4667" spans="7:13" x14ac:dyDescent="0.2">
      <c r="G4667" s="87"/>
      <c r="M4667" s="87"/>
    </row>
    <row r="4668" spans="7:13" x14ac:dyDescent="0.2">
      <c r="G4668" s="87"/>
      <c r="M4668" s="87"/>
    </row>
    <row r="4669" spans="7:13" x14ac:dyDescent="0.2">
      <c r="G4669" s="87"/>
      <c r="M4669" s="87"/>
    </row>
    <row r="4670" spans="7:13" x14ac:dyDescent="0.2">
      <c r="G4670" s="87"/>
      <c r="M4670" s="87"/>
    </row>
    <row r="4671" spans="7:13" x14ac:dyDescent="0.2">
      <c r="G4671" s="87"/>
      <c r="M4671" s="87"/>
    </row>
    <row r="4672" spans="7:13" x14ac:dyDescent="0.2">
      <c r="G4672" s="87"/>
      <c r="M4672" s="87"/>
    </row>
    <row r="4673" spans="7:13" x14ac:dyDescent="0.2">
      <c r="G4673" s="87"/>
      <c r="M4673" s="87"/>
    </row>
    <row r="4674" spans="7:13" x14ac:dyDescent="0.2">
      <c r="G4674" s="87"/>
      <c r="M4674" s="87"/>
    </row>
    <row r="4675" spans="7:13" x14ac:dyDescent="0.2">
      <c r="G4675" s="87"/>
      <c r="M4675" s="87"/>
    </row>
    <row r="4676" spans="7:13" x14ac:dyDescent="0.2">
      <c r="G4676" s="87"/>
      <c r="M4676" s="87"/>
    </row>
    <row r="4677" spans="7:13" x14ac:dyDescent="0.2">
      <c r="G4677" s="87"/>
      <c r="M4677" s="87"/>
    </row>
    <row r="4678" spans="7:13" x14ac:dyDescent="0.2">
      <c r="G4678" s="87"/>
      <c r="M4678" s="87"/>
    </row>
    <row r="4679" spans="7:13" x14ac:dyDescent="0.2">
      <c r="G4679" s="87"/>
      <c r="M4679" s="87"/>
    </row>
    <row r="4680" spans="7:13" x14ac:dyDescent="0.2">
      <c r="G4680" s="87"/>
      <c r="M4680" s="87"/>
    </row>
    <row r="4681" spans="7:13" x14ac:dyDescent="0.2">
      <c r="G4681" s="87"/>
      <c r="M4681" s="87"/>
    </row>
    <row r="4682" spans="7:13" x14ac:dyDescent="0.2">
      <c r="G4682" s="87"/>
      <c r="M4682" s="87"/>
    </row>
    <row r="4683" spans="7:13" x14ac:dyDescent="0.2">
      <c r="G4683" s="87"/>
      <c r="M4683" s="87"/>
    </row>
    <row r="4684" spans="7:13" x14ac:dyDescent="0.2">
      <c r="G4684" s="87"/>
      <c r="M4684" s="87"/>
    </row>
    <row r="4685" spans="7:13" x14ac:dyDescent="0.2">
      <c r="G4685" s="87"/>
      <c r="M4685" s="87"/>
    </row>
    <row r="4686" spans="7:13" x14ac:dyDescent="0.2">
      <c r="G4686" s="87"/>
      <c r="M4686" s="87"/>
    </row>
    <row r="4687" spans="7:13" x14ac:dyDescent="0.2">
      <c r="G4687" s="87"/>
      <c r="M4687" s="87"/>
    </row>
    <row r="4688" spans="7:13" x14ac:dyDescent="0.2">
      <c r="G4688" s="87"/>
      <c r="M4688" s="87"/>
    </row>
    <row r="4689" spans="7:13" x14ac:dyDescent="0.2">
      <c r="G4689" s="87"/>
      <c r="M4689" s="87"/>
    </row>
    <row r="4690" spans="7:13" x14ac:dyDescent="0.2">
      <c r="G4690" s="87"/>
      <c r="M4690" s="87"/>
    </row>
    <row r="4691" spans="7:13" x14ac:dyDescent="0.2">
      <c r="G4691" s="87"/>
      <c r="M4691" s="87"/>
    </row>
    <row r="4692" spans="7:13" x14ac:dyDescent="0.2">
      <c r="G4692" s="87"/>
      <c r="M4692" s="87"/>
    </row>
    <row r="4693" spans="7:13" x14ac:dyDescent="0.2">
      <c r="G4693" s="87"/>
      <c r="M4693" s="87"/>
    </row>
    <row r="4694" spans="7:13" x14ac:dyDescent="0.2">
      <c r="G4694" s="87"/>
      <c r="M4694" s="87"/>
    </row>
    <row r="4695" spans="7:13" x14ac:dyDescent="0.2">
      <c r="G4695" s="87"/>
      <c r="M4695" s="87"/>
    </row>
    <row r="4696" spans="7:13" x14ac:dyDescent="0.2">
      <c r="G4696" s="87"/>
      <c r="M4696" s="87"/>
    </row>
    <row r="4697" spans="7:13" x14ac:dyDescent="0.2">
      <c r="G4697" s="87"/>
      <c r="M4697" s="87"/>
    </row>
    <row r="4698" spans="7:13" x14ac:dyDescent="0.2">
      <c r="G4698" s="87"/>
      <c r="M4698" s="87"/>
    </row>
    <row r="4699" spans="7:13" x14ac:dyDescent="0.2">
      <c r="G4699" s="87"/>
      <c r="M4699" s="87"/>
    </row>
    <row r="4700" spans="7:13" x14ac:dyDescent="0.2">
      <c r="G4700" s="87"/>
      <c r="M4700" s="87"/>
    </row>
    <row r="4701" spans="7:13" x14ac:dyDescent="0.2">
      <c r="G4701" s="87"/>
      <c r="M4701" s="87"/>
    </row>
    <row r="4702" spans="7:13" x14ac:dyDescent="0.2">
      <c r="G4702" s="87"/>
      <c r="M4702" s="87"/>
    </row>
    <row r="4703" spans="7:13" x14ac:dyDescent="0.2">
      <c r="G4703" s="87"/>
      <c r="M4703" s="87"/>
    </row>
    <row r="4704" spans="7:13" x14ac:dyDescent="0.2">
      <c r="G4704" s="87"/>
      <c r="M4704" s="87"/>
    </row>
    <row r="4705" spans="7:13" x14ac:dyDescent="0.2">
      <c r="G4705" s="87"/>
      <c r="M4705" s="87"/>
    </row>
    <row r="4706" spans="7:13" x14ac:dyDescent="0.2">
      <c r="G4706" s="87"/>
      <c r="M4706" s="87"/>
    </row>
    <row r="4707" spans="7:13" x14ac:dyDescent="0.2">
      <c r="G4707" s="87"/>
      <c r="M4707" s="87"/>
    </row>
    <row r="4708" spans="7:13" x14ac:dyDescent="0.2">
      <c r="G4708" s="87"/>
      <c r="M4708" s="87"/>
    </row>
    <row r="4709" spans="7:13" x14ac:dyDescent="0.2">
      <c r="G4709" s="87"/>
      <c r="M4709" s="87"/>
    </row>
    <row r="4710" spans="7:13" x14ac:dyDescent="0.2">
      <c r="G4710" s="87"/>
      <c r="M4710" s="87"/>
    </row>
    <row r="4711" spans="7:13" x14ac:dyDescent="0.2">
      <c r="G4711" s="87"/>
      <c r="M4711" s="87"/>
    </row>
    <row r="4712" spans="7:13" x14ac:dyDescent="0.2">
      <c r="G4712" s="87"/>
      <c r="M4712" s="87"/>
    </row>
    <row r="4713" spans="7:13" x14ac:dyDescent="0.2">
      <c r="G4713" s="87"/>
      <c r="M4713" s="87"/>
    </row>
    <row r="4714" spans="7:13" x14ac:dyDescent="0.2">
      <c r="G4714" s="87"/>
      <c r="M4714" s="87"/>
    </row>
    <row r="4715" spans="7:13" x14ac:dyDescent="0.2">
      <c r="G4715" s="87"/>
      <c r="M4715" s="87"/>
    </row>
    <row r="4716" spans="7:13" x14ac:dyDescent="0.2">
      <c r="G4716" s="87"/>
      <c r="M4716" s="87"/>
    </row>
    <row r="4717" spans="7:13" x14ac:dyDescent="0.2">
      <c r="G4717" s="87"/>
      <c r="M4717" s="87"/>
    </row>
    <row r="4718" spans="7:13" x14ac:dyDescent="0.2">
      <c r="G4718" s="87"/>
      <c r="M4718" s="87"/>
    </row>
    <row r="4719" spans="7:13" x14ac:dyDescent="0.2">
      <c r="G4719" s="87"/>
      <c r="M4719" s="87"/>
    </row>
    <row r="4720" spans="7:13" x14ac:dyDescent="0.2">
      <c r="G4720" s="87"/>
      <c r="M4720" s="87"/>
    </row>
    <row r="4721" spans="7:13" x14ac:dyDescent="0.2">
      <c r="G4721" s="87"/>
      <c r="M4721" s="87"/>
    </row>
    <row r="4722" spans="7:13" x14ac:dyDescent="0.2">
      <c r="G4722" s="87"/>
      <c r="M4722" s="87"/>
    </row>
    <row r="4723" spans="7:13" x14ac:dyDescent="0.2">
      <c r="G4723" s="87"/>
      <c r="M4723" s="87"/>
    </row>
    <row r="4724" spans="7:13" x14ac:dyDescent="0.2">
      <c r="G4724" s="87"/>
      <c r="M4724" s="87"/>
    </row>
    <row r="4725" spans="7:13" x14ac:dyDescent="0.2">
      <c r="G4725" s="87"/>
      <c r="M4725" s="87"/>
    </row>
    <row r="4726" spans="7:13" x14ac:dyDescent="0.2">
      <c r="G4726" s="87"/>
      <c r="M4726" s="87"/>
    </row>
    <row r="4727" spans="7:13" x14ac:dyDescent="0.2">
      <c r="G4727" s="87"/>
      <c r="M4727" s="87"/>
    </row>
    <row r="4728" spans="7:13" x14ac:dyDescent="0.2">
      <c r="G4728" s="87"/>
      <c r="M4728" s="87"/>
    </row>
    <row r="4729" spans="7:13" x14ac:dyDescent="0.2">
      <c r="G4729" s="87"/>
      <c r="M4729" s="87"/>
    </row>
    <row r="4730" spans="7:13" x14ac:dyDescent="0.2">
      <c r="G4730" s="87"/>
      <c r="M4730" s="87"/>
    </row>
    <row r="4731" spans="7:13" x14ac:dyDescent="0.2">
      <c r="G4731" s="87"/>
      <c r="M4731" s="87"/>
    </row>
    <row r="4732" spans="7:13" x14ac:dyDescent="0.2">
      <c r="G4732" s="87"/>
      <c r="M4732" s="87"/>
    </row>
    <row r="4733" spans="7:13" x14ac:dyDescent="0.2">
      <c r="G4733" s="87"/>
      <c r="M4733" s="87"/>
    </row>
    <row r="4734" spans="7:13" x14ac:dyDescent="0.2">
      <c r="G4734" s="87"/>
      <c r="M4734" s="87"/>
    </row>
    <row r="4735" spans="7:13" x14ac:dyDescent="0.2">
      <c r="G4735" s="87"/>
      <c r="M4735" s="87"/>
    </row>
    <row r="4736" spans="7:13" x14ac:dyDescent="0.2">
      <c r="G4736" s="87"/>
      <c r="M4736" s="87"/>
    </row>
    <row r="4737" spans="7:13" x14ac:dyDescent="0.2">
      <c r="G4737" s="87"/>
      <c r="M4737" s="87"/>
    </row>
    <row r="4738" spans="7:13" x14ac:dyDescent="0.2">
      <c r="G4738" s="87"/>
      <c r="M4738" s="87"/>
    </row>
    <row r="4739" spans="7:13" x14ac:dyDescent="0.2">
      <c r="G4739" s="87"/>
      <c r="M4739" s="87"/>
    </row>
    <row r="4740" spans="7:13" x14ac:dyDescent="0.2">
      <c r="G4740" s="87"/>
      <c r="M4740" s="87"/>
    </row>
    <row r="4741" spans="7:13" x14ac:dyDescent="0.2">
      <c r="G4741" s="87"/>
      <c r="M4741" s="87"/>
    </row>
    <row r="4742" spans="7:13" x14ac:dyDescent="0.2">
      <c r="G4742" s="87"/>
      <c r="M4742" s="87"/>
    </row>
    <row r="4743" spans="7:13" x14ac:dyDescent="0.2">
      <c r="G4743" s="87"/>
      <c r="M4743" s="87"/>
    </row>
    <row r="4744" spans="7:13" x14ac:dyDescent="0.2">
      <c r="G4744" s="87"/>
      <c r="M4744" s="87"/>
    </row>
    <row r="4745" spans="7:13" x14ac:dyDescent="0.2">
      <c r="G4745" s="87"/>
      <c r="M4745" s="87"/>
    </row>
    <row r="4746" spans="7:13" x14ac:dyDescent="0.2">
      <c r="G4746" s="87"/>
      <c r="M4746" s="87"/>
    </row>
    <row r="4747" spans="7:13" x14ac:dyDescent="0.2">
      <c r="G4747" s="87"/>
      <c r="M4747" s="87"/>
    </row>
    <row r="4748" spans="7:13" x14ac:dyDescent="0.2">
      <c r="G4748" s="87"/>
      <c r="M4748" s="87"/>
    </row>
    <row r="4749" spans="7:13" x14ac:dyDescent="0.2">
      <c r="G4749" s="87"/>
      <c r="M4749" s="87"/>
    </row>
    <row r="4750" spans="7:13" x14ac:dyDescent="0.2">
      <c r="G4750" s="87"/>
      <c r="M4750" s="87"/>
    </row>
    <row r="4751" spans="7:13" x14ac:dyDescent="0.2">
      <c r="G4751" s="87"/>
      <c r="M4751" s="87"/>
    </row>
    <row r="4752" spans="7:13" x14ac:dyDescent="0.2">
      <c r="G4752" s="87"/>
      <c r="M4752" s="87"/>
    </row>
    <row r="4753" spans="7:13" x14ac:dyDescent="0.2">
      <c r="G4753" s="87"/>
      <c r="M4753" s="87"/>
    </row>
    <row r="4754" spans="7:13" x14ac:dyDescent="0.2">
      <c r="G4754" s="87"/>
      <c r="M4754" s="87"/>
    </row>
    <row r="4755" spans="7:13" x14ac:dyDescent="0.2">
      <c r="G4755" s="87"/>
      <c r="M4755" s="87"/>
    </row>
    <row r="4756" spans="7:13" x14ac:dyDescent="0.2">
      <c r="G4756" s="87"/>
      <c r="M4756" s="87"/>
    </row>
    <row r="4757" spans="7:13" x14ac:dyDescent="0.2">
      <c r="G4757" s="87"/>
      <c r="M4757" s="87"/>
    </row>
    <row r="4758" spans="7:13" x14ac:dyDescent="0.2">
      <c r="G4758" s="87"/>
      <c r="M4758" s="87"/>
    </row>
    <row r="4759" spans="7:13" x14ac:dyDescent="0.2">
      <c r="G4759" s="87"/>
      <c r="M4759" s="87"/>
    </row>
    <row r="4760" spans="7:13" x14ac:dyDescent="0.2">
      <c r="G4760" s="87"/>
      <c r="M4760" s="87"/>
    </row>
    <row r="4761" spans="7:13" x14ac:dyDescent="0.2">
      <c r="G4761" s="87"/>
      <c r="M4761" s="87"/>
    </row>
    <row r="4762" spans="7:13" x14ac:dyDescent="0.2">
      <c r="G4762" s="87"/>
      <c r="M4762" s="87"/>
    </row>
    <row r="4763" spans="7:13" x14ac:dyDescent="0.2">
      <c r="G4763" s="87"/>
      <c r="M4763" s="87"/>
    </row>
    <row r="4764" spans="7:13" x14ac:dyDescent="0.2">
      <c r="G4764" s="87"/>
      <c r="M4764" s="87"/>
    </row>
    <row r="4765" spans="7:13" x14ac:dyDescent="0.2">
      <c r="G4765" s="87"/>
      <c r="M4765" s="87"/>
    </row>
    <row r="4766" spans="7:13" x14ac:dyDescent="0.2">
      <c r="G4766" s="87"/>
      <c r="M4766" s="87"/>
    </row>
    <row r="4767" spans="7:13" x14ac:dyDescent="0.2">
      <c r="G4767" s="87"/>
      <c r="M4767" s="87"/>
    </row>
    <row r="4768" spans="7:13" x14ac:dyDescent="0.2">
      <c r="G4768" s="87"/>
      <c r="M4768" s="87"/>
    </row>
    <row r="4769" spans="7:13" x14ac:dyDescent="0.2">
      <c r="G4769" s="87"/>
      <c r="M4769" s="87"/>
    </row>
    <row r="4770" spans="7:13" x14ac:dyDescent="0.2">
      <c r="G4770" s="87"/>
      <c r="M4770" s="87"/>
    </row>
    <row r="4771" spans="7:13" x14ac:dyDescent="0.2">
      <c r="G4771" s="87"/>
      <c r="M4771" s="87"/>
    </row>
    <row r="4772" spans="7:13" x14ac:dyDescent="0.2">
      <c r="G4772" s="87"/>
      <c r="M4772" s="87"/>
    </row>
    <row r="4773" spans="7:13" x14ac:dyDescent="0.2">
      <c r="G4773" s="87"/>
      <c r="M4773" s="87"/>
    </row>
    <row r="4774" spans="7:13" x14ac:dyDescent="0.2">
      <c r="G4774" s="87"/>
      <c r="M4774" s="87"/>
    </row>
    <row r="4775" spans="7:13" x14ac:dyDescent="0.2">
      <c r="G4775" s="87"/>
      <c r="M4775" s="87"/>
    </row>
    <row r="4776" spans="7:13" x14ac:dyDescent="0.2">
      <c r="G4776" s="87"/>
      <c r="M4776" s="87"/>
    </row>
    <row r="4777" spans="7:13" x14ac:dyDescent="0.2">
      <c r="G4777" s="87"/>
      <c r="M4777" s="87"/>
    </row>
    <row r="4778" spans="7:13" x14ac:dyDescent="0.2">
      <c r="G4778" s="87"/>
      <c r="M4778" s="87"/>
    </row>
    <row r="4779" spans="7:13" x14ac:dyDescent="0.2">
      <c r="G4779" s="87"/>
      <c r="M4779" s="87"/>
    </row>
    <row r="4780" spans="7:13" x14ac:dyDescent="0.2">
      <c r="G4780" s="87"/>
      <c r="M4780" s="87"/>
    </row>
    <row r="4781" spans="7:13" x14ac:dyDescent="0.2">
      <c r="G4781" s="87"/>
      <c r="M4781" s="87"/>
    </row>
    <row r="4782" spans="7:13" x14ac:dyDescent="0.2">
      <c r="G4782" s="87"/>
      <c r="M4782" s="87"/>
    </row>
    <row r="4783" spans="7:13" x14ac:dyDescent="0.2">
      <c r="G4783" s="87"/>
      <c r="M4783" s="87"/>
    </row>
    <row r="4784" spans="7:13" x14ac:dyDescent="0.2">
      <c r="G4784" s="87"/>
      <c r="M4784" s="87"/>
    </row>
    <row r="4785" spans="7:13" x14ac:dyDescent="0.2">
      <c r="G4785" s="87"/>
      <c r="M4785" s="87"/>
    </row>
    <row r="4786" spans="7:13" x14ac:dyDescent="0.2">
      <c r="G4786" s="87"/>
      <c r="M4786" s="87"/>
    </row>
    <row r="4787" spans="7:13" x14ac:dyDescent="0.2">
      <c r="G4787" s="87"/>
      <c r="M4787" s="87"/>
    </row>
    <row r="4788" spans="7:13" x14ac:dyDescent="0.2">
      <c r="G4788" s="87"/>
      <c r="M4788" s="87"/>
    </row>
    <row r="4789" spans="7:13" x14ac:dyDescent="0.2">
      <c r="G4789" s="87"/>
      <c r="M4789" s="87"/>
    </row>
    <row r="4790" spans="7:13" x14ac:dyDescent="0.2">
      <c r="G4790" s="87"/>
      <c r="M4790" s="87"/>
    </row>
    <row r="4791" spans="7:13" x14ac:dyDescent="0.2">
      <c r="G4791" s="87"/>
      <c r="M4791" s="87"/>
    </row>
    <row r="4792" spans="7:13" x14ac:dyDescent="0.2">
      <c r="G4792" s="87"/>
      <c r="M4792" s="87"/>
    </row>
    <row r="4793" spans="7:13" x14ac:dyDescent="0.2">
      <c r="G4793" s="87"/>
      <c r="M4793" s="87"/>
    </row>
    <row r="4794" spans="7:13" x14ac:dyDescent="0.2">
      <c r="G4794" s="87"/>
      <c r="M4794" s="87"/>
    </row>
    <row r="4795" spans="7:13" x14ac:dyDescent="0.2">
      <c r="G4795" s="87"/>
      <c r="M4795" s="87"/>
    </row>
    <row r="4796" spans="7:13" x14ac:dyDescent="0.2">
      <c r="G4796" s="87"/>
      <c r="M4796" s="87"/>
    </row>
    <row r="4797" spans="7:13" x14ac:dyDescent="0.2">
      <c r="G4797" s="87"/>
      <c r="M4797" s="87"/>
    </row>
    <row r="4798" spans="7:13" x14ac:dyDescent="0.2">
      <c r="G4798" s="87"/>
      <c r="M4798" s="87"/>
    </row>
    <row r="4799" spans="7:13" x14ac:dyDescent="0.2">
      <c r="G4799" s="87"/>
      <c r="M4799" s="87"/>
    </row>
    <row r="4800" spans="7:13" x14ac:dyDescent="0.2">
      <c r="G4800" s="87"/>
      <c r="M4800" s="87"/>
    </row>
    <row r="4801" spans="7:13" x14ac:dyDescent="0.2">
      <c r="G4801" s="87"/>
      <c r="M4801" s="87"/>
    </row>
    <row r="4802" spans="7:13" x14ac:dyDescent="0.2">
      <c r="G4802" s="87"/>
      <c r="M4802" s="87"/>
    </row>
    <row r="4803" spans="7:13" x14ac:dyDescent="0.2">
      <c r="G4803" s="87"/>
      <c r="M4803" s="87"/>
    </row>
    <row r="4804" spans="7:13" x14ac:dyDescent="0.2">
      <c r="G4804" s="87"/>
      <c r="M4804" s="87"/>
    </row>
    <row r="4805" spans="7:13" x14ac:dyDescent="0.2">
      <c r="G4805" s="87"/>
      <c r="M4805" s="87"/>
    </row>
    <row r="4806" spans="7:13" x14ac:dyDescent="0.2">
      <c r="G4806" s="87"/>
      <c r="M4806" s="87"/>
    </row>
    <row r="4807" spans="7:13" x14ac:dyDescent="0.2">
      <c r="G4807" s="87"/>
      <c r="M4807" s="87"/>
    </row>
    <row r="4808" spans="7:13" x14ac:dyDescent="0.2">
      <c r="G4808" s="87"/>
      <c r="M4808" s="87"/>
    </row>
    <row r="4809" spans="7:13" x14ac:dyDescent="0.2">
      <c r="G4809" s="87"/>
      <c r="M4809" s="87"/>
    </row>
    <row r="4810" spans="7:13" x14ac:dyDescent="0.2">
      <c r="G4810" s="87"/>
      <c r="M4810" s="87"/>
    </row>
    <row r="4811" spans="7:13" x14ac:dyDescent="0.2">
      <c r="G4811" s="87"/>
      <c r="M4811" s="87"/>
    </row>
    <row r="4812" spans="7:13" x14ac:dyDescent="0.2">
      <c r="G4812" s="87"/>
      <c r="M4812" s="87"/>
    </row>
    <row r="4813" spans="7:13" x14ac:dyDescent="0.2">
      <c r="G4813" s="87"/>
      <c r="M4813" s="87"/>
    </row>
    <row r="4814" spans="7:13" x14ac:dyDescent="0.2">
      <c r="G4814" s="87"/>
      <c r="M4814" s="87"/>
    </row>
    <row r="4815" spans="7:13" x14ac:dyDescent="0.2">
      <c r="G4815" s="87"/>
      <c r="M4815" s="87"/>
    </row>
    <row r="4816" spans="7:13" x14ac:dyDescent="0.2">
      <c r="G4816" s="87"/>
      <c r="M4816" s="87"/>
    </row>
    <row r="4817" spans="7:13" x14ac:dyDescent="0.2">
      <c r="G4817" s="87"/>
      <c r="M4817" s="87"/>
    </row>
    <row r="4818" spans="7:13" x14ac:dyDescent="0.2">
      <c r="G4818" s="87"/>
      <c r="M4818" s="87"/>
    </row>
    <row r="4819" spans="7:13" x14ac:dyDescent="0.2">
      <c r="G4819" s="87"/>
      <c r="M4819" s="87"/>
    </row>
    <row r="4820" spans="7:13" x14ac:dyDescent="0.2">
      <c r="G4820" s="87"/>
      <c r="M4820" s="87"/>
    </row>
    <row r="4821" spans="7:13" x14ac:dyDescent="0.2">
      <c r="G4821" s="87"/>
      <c r="M4821" s="87"/>
    </row>
    <row r="4822" spans="7:13" x14ac:dyDescent="0.2">
      <c r="G4822" s="87"/>
      <c r="M4822" s="87"/>
    </row>
    <row r="4823" spans="7:13" x14ac:dyDescent="0.2">
      <c r="G4823" s="87"/>
      <c r="M4823" s="87"/>
    </row>
    <row r="4824" spans="7:13" x14ac:dyDescent="0.2">
      <c r="G4824" s="87"/>
      <c r="M4824" s="87"/>
    </row>
    <row r="4825" spans="7:13" x14ac:dyDescent="0.2">
      <c r="G4825" s="87"/>
      <c r="M4825" s="87"/>
    </row>
    <row r="4826" spans="7:13" x14ac:dyDescent="0.2">
      <c r="G4826" s="87"/>
      <c r="M4826" s="87"/>
    </row>
    <row r="4827" spans="7:13" x14ac:dyDescent="0.2">
      <c r="G4827" s="87"/>
      <c r="M4827" s="87"/>
    </row>
    <row r="4828" spans="7:13" x14ac:dyDescent="0.2">
      <c r="G4828" s="87"/>
      <c r="M4828" s="87"/>
    </row>
    <row r="4829" spans="7:13" x14ac:dyDescent="0.2">
      <c r="G4829" s="87"/>
      <c r="M4829" s="87"/>
    </row>
    <row r="4830" spans="7:13" x14ac:dyDescent="0.2">
      <c r="G4830" s="87"/>
      <c r="M4830" s="87"/>
    </row>
    <row r="4831" spans="7:13" x14ac:dyDescent="0.2">
      <c r="G4831" s="87"/>
      <c r="M4831" s="87"/>
    </row>
    <row r="4832" spans="7:13" x14ac:dyDescent="0.2">
      <c r="G4832" s="87"/>
      <c r="M4832" s="87"/>
    </row>
    <row r="4833" spans="7:13" x14ac:dyDescent="0.2">
      <c r="G4833" s="87"/>
      <c r="M4833" s="87"/>
    </row>
    <row r="4834" spans="7:13" x14ac:dyDescent="0.2">
      <c r="G4834" s="87"/>
      <c r="M4834" s="87"/>
    </row>
    <row r="4835" spans="7:13" x14ac:dyDescent="0.2">
      <c r="G4835" s="87"/>
      <c r="M4835" s="87"/>
    </row>
    <row r="4836" spans="7:13" x14ac:dyDescent="0.2">
      <c r="G4836" s="87"/>
      <c r="M4836" s="87"/>
    </row>
    <row r="4837" spans="7:13" x14ac:dyDescent="0.2">
      <c r="G4837" s="87"/>
      <c r="M4837" s="87"/>
    </row>
    <row r="4838" spans="7:13" x14ac:dyDescent="0.2">
      <c r="G4838" s="87"/>
      <c r="M4838" s="87"/>
    </row>
    <row r="4839" spans="7:13" x14ac:dyDescent="0.2">
      <c r="G4839" s="87"/>
      <c r="M4839" s="87"/>
    </row>
    <row r="4840" spans="7:13" x14ac:dyDescent="0.2">
      <c r="G4840" s="87"/>
      <c r="M4840" s="87"/>
    </row>
    <row r="4841" spans="7:13" x14ac:dyDescent="0.2">
      <c r="G4841" s="87"/>
      <c r="M4841" s="87"/>
    </row>
    <row r="4842" spans="7:13" x14ac:dyDescent="0.2">
      <c r="G4842" s="87"/>
      <c r="M4842" s="87"/>
    </row>
    <row r="4843" spans="7:13" x14ac:dyDescent="0.2">
      <c r="G4843" s="87"/>
      <c r="M4843" s="87"/>
    </row>
    <row r="4844" spans="7:13" x14ac:dyDescent="0.2">
      <c r="G4844" s="87"/>
      <c r="M4844" s="87"/>
    </row>
    <row r="4845" spans="7:13" x14ac:dyDescent="0.2">
      <c r="G4845" s="87"/>
      <c r="M4845" s="87"/>
    </row>
    <row r="4846" spans="7:13" x14ac:dyDescent="0.2">
      <c r="G4846" s="87"/>
      <c r="M4846" s="87"/>
    </row>
    <row r="4847" spans="7:13" x14ac:dyDescent="0.2">
      <c r="G4847" s="87"/>
      <c r="M4847" s="87"/>
    </row>
    <row r="4848" spans="7:13" x14ac:dyDescent="0.2">
      <c r="G4848" s="87"/>
      <c r="M4848" s="87"/>
    </row>
    <row r="4849" spans="7:13" x14ac:dyDescent="0.2">
      <c r="G4849" s="87"/>
      <c r="M4849" s="87"/>
    </row>
    <row r="4850" spans="7:13" x14ac:dyDescent="0.2">
      <c r="G4850" s="87"/>
      <c r="M4850" s="87"/>
    </row>
    <row r="4851" spans="7:13" x14ac:dyDescent="0.2">
      <c r="G4851" s="87"/>
      <c r="M4851" s="87"/>
    </row>
    <row r="4852" spans="7:13" x14ac:dyDescent="0.2">
      <c r="G4852" s="87"/>
      <c r="M4852" s="87"/>
    </row>
    <row r="4853" spans="7:13" x14ac:dyDescent="0.2">
      <c r="G4853" s="87"/>
      <c r="M4853" s="87"/>
    </row>
    <row r="4854" spans="7:13" x14ac:dyDescent="0.2">
      <c r="G4854" s="87"/>
      <c r="M4854" s="87"/>
    </row>
    <row r="4855" spans="7:13" x14ac:dyDescent="0.2">
      <c r="G4855" s="87"/>
      <c r="M4855" s="87"/>
    </row>
    <row r="4856" spans="7:13" x14ac:dyDescent="0.2">
      <c r="G4856" s="87"/>
      <c r="M4856" s="87"/>
    </row>
    <row r="4857" spans="7:13" x14ac:dyDescent="0.2">
      <c r="G4857" s="87"/>
      <c r="M4857" s="87"/>
    </row>
    <row r="4858" spans="7:13" x14ac:dyDescent="0.2">
      <c r="G4858" s="87"/>
      <c r="M4858" s="87"/>
    </row>
    <row r="4859" spans="7:13" x14ac:dyDescent="0.2">
      <c r="G4859" s="87"/>
      <c r="M4859" s="87"/>
    </row>
    <row r="4860" spans="7:13" x14ac:dyDescent="0.2">
      <c r="G4860" s="87"/>
      <c r="M4860" s="87"/>
    </row>
    <row r="4861" spans="7:13" x14ac:dyDescent="0.2">
      <c r="G4861" s="87"/>
      <c r="M4861" s="87"/>
    </row>
    <row r="4862" spans="7:13" x14ac:dyDescent="0.2">
      <c r="G4862" s="87"/>
      <c r="M4862" s="87"/>
    </row>
    <row r="4863" spans="7:13" x14ac:dyDescent="0.2">
      <c r="G4863" s="87"/>
      <c r="M4863" s="87"/>
    </row>
    <row r="4864" spans="7:13" x14ac:dyDescent="0.2">
      <c r="G4864" s="87"/>
      <c r="M4864" s="87"/>
    </row>
    <row r="4865" spans="7:13" x14ac:dyDescent="0.2">
      <c r="G4865" s="87"/>
      <c r="M4865" s="87"/>
    </row>
    <row r="4866" spans="7:13" x14ac:dyDescent="0.2">
      <c r="G4866" s="87"/>
      <c r="M4866" s="87"/>
    </row>
    <row r="4867" spans="7:13" x14ac:dyDescent="0.2">
      <c r="G4867" s="87"/>
      <c r="M4867" s="87"/>
    </row>
    <row r="4868" spans="7:13" x14ac:dyDescent="0.2">
      <c r="G4868" s="87"/>
      <c r="M4868" s="87"/>
    </row>
    <row r="4869" spans="7:13" x14ac:dyDescent="0.2">
      <c r="G4869" s="87"/>
      <c r="M4869" s="87"/>
    </row>
    <row r="4870" spans="7:13" x14ac:dyDescent="0.2">
      <c r="G4870" s="87"/>
      <c r="M4870" s="87"/>
    </row>
    <row r="4871" spans="7:13" x14ac:dyDescent="0.2">
      <c r="G4871" s="87"/>
      <c r="M4871" s="87"/>
    </row>
    <row r="4872" spans="7:13" x14ac:dyDescent="0.2">
      <c r="G4872" s="87"/>
      <c r="M4872" s="87"/>
    </row>
    <row r="4873" spans="7:13" x14ac:dyDescent="0.2">
      <c r="G4873" s="87"/>
      <c r="M4873" s="87"/>
    </row>
    <row r="4874" spans="7:13" x14ac:dyDescent="0.2">
      <c r="G4874" s="87"/>
      <c r="M4874" s="87"/>
    </row>
    <row r="4875" spans="7:13" x14ac:dyDescent="0.2">
      <c r="G4875" s="87"/>
      <c r="M4875" s="87"/>
    </row>
    <row r="4876" spans="7:13" x14ac:dyDescent="0.2">
      <c r="G4876" s="87"/>
      <c r="M4876" s="87"/>
    </row>
    <row r="4877" spans="7:13" x14ac:dyDescent="0.2">
      <c r="G4877" s="87"/>
      <c r="M4877" s="87"/>
    </row>
    <row r="4878" spans="7:13" x14ac:dyDescent="0.2">
      <c r="G4878" s="87"/>
      <c r="M4878" s="87"/>
    </row>
    <row r="4879" spans="7:13" x14ac:dyDescent="0.2">
      <c r="G4879" s="87"/>
      <c r="M4879" s="87"/>
    </row>
    <row r="4880" spans="7:13" x14ac:dyDescent="0.2">
      <c r="G4880" s="87"/>
      <c r="M4880" s="87"/>
    </row>
    <row r="4881" spans="7:13" x14ac:dyDescent="0.2">
      <c r="G4881" s="87"/>
      <c r="M4881" s="87"/>
    </row>
    <row r="4882" spans="7:13" x14ac:dyDescent="0.2">
      <c r="G4882" s="87"/>
      <c r="M4882" s="87"/>
    </row>
    <row r="4883" spans="7:13" x14ac:dyDescent="0.2">
      <c r="G4883" s="87"/>
      <c r="M4883" s="87"/>
    </row>
    <row r="4884" spans="7:13" x14ac:dyDescent="0.2">
      <c r="G4884" s="87"/>
      <c r="M4884" s="87"/>
    </row>
    <row r="4885" spans="7:13" x14ac:dyDescent="0.2">
      <c r="G4885" s="87"/>
      <c r="M4885" s="87"/>
    </row>
    <row r="4886" spans="7:13" x14ac:dyDescent="0.2">
      <c r="G4886" s="87"/>
      <c r="M4886" s="87"/>
    </row>
    <row r="4887" spans="7:13" x14ac:dyDescent="0.2">
      <c r="G4887" s="87"/>
      <c r="M4887" s="87"/>
    </row>
    <row r="4888" spans="7:13" x14ac:dyDescent="0.2">
      <c r="G4888" s="87"/>
      <c r="M4888" s="87"/>
    </row>
    <row r="4889" spans="7:13" x14ac:dyDescent="0.2">
      <c r="G4889" s="87"/>
      <c r="M4889" s="87"/>
    </row>
    <row r="4890" spans="7:13" x14ac:dyDescent="0.2">
      <c r="G4890" s="87"/>
      <c r="M4890" s="87"/>
    </row>
    <row r="4891" spans="7:13" x14ac:dyDescent="0.2">
      <c r="G4891" s="87"/>
      <c r="M4891" s="87"/>
    </row>
    <row r="4892" spans="7:13" x14ac:dyDescent="0.2">
      <c r="G4892" s="87"/>
      <c r="M4892" s="87"/>
    </row>
    <row r="4893" spans="7:13" x14ac:dyDescent="0.2">
      <c r="G4893" s="87"/>
      <c r="M4893" s="87"/>
    </row>
    <row r="4894" spans="7:13" x14ac:dyDescent="0.2">
      <c r="G4894" s="87"/>
      <c r="M4894" s="87"/>
    </row>
    <row r="4895" spans="7:13" x14ac:dyDescent="0.2">
      <c r="G4895" s="87"/>
      <c r="M4895" s="87"/>
    </row>
    <row r="4896" spans="7:13" x14ac:dyDescent="0.2">
      <c r="G4896" s="87"/>
      <c r="M4896" s="87"/>
    </row>
    <row r="4897" spans="7:13" x14ac:dyDescent="0.2">
      <c r="G4897" s="87"/>
      <c r="M4897" s="87"/>
    </row>
    <row r="4898" spans="7:13" x14ac:dyDescent="0.2">
      <c r="G4898" s="87"/>
      <c r="M4898" s="87"/>
    </row>
    <row r="4899" spans="7:13" x14ac:dyDescent="0.2">
      <c r="G4899" s="87"/>
      <c r="M4899" s="87"/>
    </row>
    <row r="4900" spans="7:13" x14ac:dyDescent="0.2">
      <c r="G4900" s="87"/>
      <c r="M4900" s="87"/>
    </row>
    <row r="4901" spans="7:13" x14ac:dyDescent="0.2">
      <c r="G4901" s="87"/>
      <c r="M4901" s="87"/>
    </row>
    <row r="4902" spans="7:13" x14ac:dyDescent="0.2">
      <c r="G4902" s="87"/>
      <c r="M4902" s="87"/>
    </row>
    <row r="4903" spans="7:13" x14ac:dyDescent="0.2">
      <c r="G4903" s="87"/>
      <c r="M4903" s="87"/>
    </row>
    <row r="4904" spans="7:13" x14ac:dyDescent="0.2">
      <c r="G4904" s="87"/>
      <c r="M4904" s="87"/>
    </row>
    <row r="4905" spans="7:13" x14ac:dyDescent="0.2">
      <c r="G4905" s="87"/>
      <c r="M4905" s="87"/>
    </row>
    <row r="4906" spans="7:13" x14ac:dyDescent="0.2">
      <c r="G4906" s="87"/>
      <c r="M4906" s="87"/>
    </row>
    <row r="4907" spans="7:13" x14ac:dyDescent="0.2">
      <c r="G4907" s="87"/>
      <c r="M4907" s="87"/>
    </row>
    <row r="4908" spans="7:13" x14ac:dyDescent="0.2">
      <c r="G4908" s="87"/>
      <c r="M4908" s="87"/>
    </row>
    <row r="4909" spans="7:13" x14ac:dyDescent="0.2">
      <c r="G4909" s="87"/>
      <c r="M4909" s="87"/>
    </row>
    <row r="4910" spans="7:13" x14ac:dyDescent="0.2">
      <c r="G4910" s="87"/>
      <c r="M4910" s="87"/>
    </row>
    <row r="4911" spans="7:13" x14ac:dyDescent="0.2">
      <c r="G4911" s="87"/>
      <c r="M4911" s="87"/>
    </row>
    <row r="4912" spans="7:13" x14ac:dyDescent="0.2">
      <c r="G4912" s="87"/>
      <c r="M4912" s="87"/>
    </row>
    <row r="4913" spans="7:13" x14ac:dyDescent="0.2">
      <c r="G4913" s="87"/>
      <c r="M4913" s="87"/>
    </row>
    <row r="4914" spans="7:13" x14ac:dyDescent="0.2">
      <c r="G4914" s="87"/>
      <c r="M4914" s="87"/>
    </row>
    <row r="4915" spans="7:13" x14ac:dyDescent="0.2">
      <c r="G4915" s="87"/>
      <c r="M4915" s="87"/>
    </row>
    <row r="4916" spans="7:13" x14ac:dyDescent="0.2">
      <c r="G4916" s="87"/>
      <c r="M4916" s="87"/>
    </row>
    <row r="4917" spans="7:13" x14ac:dyDescent="0.2">
      <c r="G4917" s="87"/>
      <c r="M4917" s="87"/>
    </row>
    <row r="4918" spans="7:13" x14ac:dyDescent="0.2">
      <c r="G4918" s="87"/>
      <c r="M4918" s="87"/>
    </row>
    <row r="4919" spans="7:13" x14ac:dyDescent="0.2">
      <c r="G4919" s="87"/>
      <c r="M4919" s="87"/>
    </row>
    <row r="4920" spans="7:13" x14ac:dyDescent="0.2">
      <c r="G4920" s="87"/>
      <c r="M4920" s="87"/>
    </row>
    <row r="4921" spans="7:13" x14ac:dyDescent="0.2">
      <c r="G4921" s="87"/>
      <c r="M4921" s="87"/>
    </row>
    <row r="4922" spans="7:13" x14ac:dyDescent="0.2">
      <c r="G4922" s="87"/>
      <c r="M4922" s="87"/>
    </row>
    <row r="4923" spans="7:13" x14ac:dyDescent="0.2">
      <c r="G4923" s="87"/>
      <c r="M4923" s="87"/>
    </row>
    <row r="4924" spans="7:13" x14ac:dyDescent="0.2">
      <c r="G4924" s="87"/>
      <c r="M4924" s="87"/>
    </row>
    <row r="4925" spans="7:13" x14ac:dyDescent="0.2">
      <c r="G4925" s="87"/>
      <c r="M4925" s="87"/>
    </row>
    <row r="4926" spans="7:13" x14ac:dyDescent="0.2">
      <c r="G4926" s="87"/>
      <c r="M4926" s="87"/>
    </row>
    <row r="4927" spans="7:13" x14ac:dyDescent="0.2">
      <c r="G4927" s="87"/>
      <c r="M4927" s="87"/>
    </row>
    <row r="4928" spans="7:13" x14ac:dyDescent="0.2">
      <c r="G4928" s="87"/>
      <c r="M4928" s="87"/>
    </row>
    <row r="4929" spans="7:13" x14ac:dyDescent="0.2">
      <c r="G4929" s="87"/>
      <c r="M4929" s="87"/>
    </row>
    <row r="4930" spans="7:13" x14ac:dyDescent="0.2">
      <c r="G4930" s="87"/>
      <c r="M4930" s="87"/>
    </row>
    <row r="4931" spans="7:13" x14ac:dyDescent="0.2">
      <c r="G4931" s="87"/>
      <c r="M4931" s="87"/>
    </row>
    <row r="4932" spans="7:13" x14ac:dyDescent="0.2">
      <c r="G4932" s="87"/>
      <c r="M4932" s="87"/>
    </row>
    <row r="4933" spans="7:13" x14ac:dyDescent="0.2">
      <c r="G4933" s="87"/>
      <c r="M4933" s="87"/>
    </row>
    <row r="4934" spans="7:13" x14ac:dyDescent="0.2">
      <c r="G4934" s="87"/>
      <c r="M4934" s="87"/>
    </row>
    <row r="4935" spans="7:13" x14ac:dyDescent="0.2">
      <c r="G4935" s="87"/>
      <c r="M4935" s="87"/>
    </row>
    <row r="4936" spans="7:13" x14ac:dyDescent="0.2">
      <c r="G4936" s="87"/>
      <c r="M4936" s="87"/>
    </row>
    <row r="4937" spans="7:13" x14ac:dyDescent="0.2">
      <c r="G4937" s="87"/>
      <c r="M4937" s="87"/>
    </row>
    <row r="4938" spans="7:13" x14ac:dyDescent="0.2">
      <c r="G4938" s="87"/>
      <c r="M4938" s="87"/>
    </row>
    <row r="4939" spans="7:13" x14ac:dyDescent="0.2">
      <c r="G4939" s="87"/>
      <c r="M4939" s="87"/>
    </row>
    <row r="4940" spans="7:13" x14ac:dyDescent="0.2">
      <c r="G4940" s="87"/>
      <c r="M4940" s="87"/>
    </row>
    <row r="4941" spans="7:13" x14ac:dyDescent="0.2">
      <c r="G4941" s="87"/>
      <c r="M4941" s="87"/>
    </row>
    <row r="4942" spans="7:13" x14ac:dyDescent="0.2">
      <c r="G4942" s="87"/>
      <c r="M4942" s="87"/>
    </row>
    <row r="4943" spans="7:13" x14ac:dyDescent="0.2">
      <c r="G4943" s="87"/>
      <c r="M4943" s="87"/>
    </row>
    <row r="4944" spans="7:13" x14ac:dyDescent="0.2">
      <c r="G4944" s="87"/>
      <c r="M4944" s="87"/>
    </row>
    <row r="4945" spans="7:13" x14ac:dyDescent="0.2">
      <c r="G4945" s="87"/>
      <c r="M4945" s="87"/>
    </row>
    <row r="4946" spans="7:13" x14ac:dyDescent="0.2">
      <c r="G4946" s="87"/>
      <c r="M4946" s="87"/>
    </row>
    <row r="4947" spans="7:13" x14ac:dyDescent="0.2">
      <c r="G4947" s="87"/>
      <c r="M4947" s="87"/>
    </row>
    <row r="4948" spans="7:13" x14ac:dyDescent="0.2">
      <c r="G4948" s="87"/>
      <c r="M4948" s="87"/>
    </row>
    <row r="4949" spans="7:13" x14ac:dyDescent="0.2">
      <c r="G4949" s="87"/>
      <c r="M4949" s="87"/>
    </row>
    <row r="4950" spans="7:13" x14ac:dyDescent="0.2">
      <c r="G4950" s="87"/>
      <c r="M4950" s="87"/>
    </row>
    <row r="4951" spans="7:13" x14ac:dyDescent="0.2">
      <c r="G4951" s="87"/>
      <c r="M4951" s="87"/>
    </row>
    <row r="4952" spans="7:13" x14ac:dyDescent="0.2">
      <c r="G4952" s="87"/>
      <c r="M4952" s="87"/>
    </row>
    <row r="4953" spans="7:13" x14ac:dyDescent="0.2">
      <c r="G4953" s="87"/>
      <c r="M4953" s="87"/>
    </row>
    <row r="4954" spans="7:13" x14ac:dyDescent="0.2">
      <c r="G4954" s="87"/>
      <c r="M4954" s="87"/>
    </row>
    <row r="4955" spans="7:13" x14ac:dyDescent="0.2">
      <c r="G4955" s="87"/>
      <c r="M4955" s="87"/>
    </row>
    <row r="4956" spans="7:13" x14ac:dyDescent="0.2">
      <c r="G4956" s="87"/>
      <c r="M4956" s="87"/>
    </row>
    <row r="4957" spans="7:13" x14ac:dyDescent="0.2">
      <c r="G4957" s="87"/>
      <c r="M4957" s="87"/>
    </row>
    <row r="4958" spans="7:13" x14ac:dyDescent="0.2">
      <c r="G4958" s="87"/>
      <c r="M4958" s="87"/>
    </row>
    <row r="4959" spans="7:13" x14ac:dyDescent="0.2">
      <c r="G4959" s="87"/>
      <c r="M4959" s="87"/>
    </row>
    <row r="4960" spans="7:13" x14ac:dyDescent="0.2">
      <c r="G4960" s="87"/>
      <c r="M4960" s="87"/>
    </row>
    <row r="4961" spans="7:13" x14ac:dyDescent="0.2">
      <c r="G4961" s="87"/>
      <c r="M4961" s="87"/>
    </row>
    <row r="4962" spans="7:13" x14ac:dyDescent="0.2">
      <c r="G4962" s="87"/>
      <c r="M4962" s="87"/>
    </row>
    <row r="4963" spans="7:13" x14ac:dyDescent="0.2">
      <c r="G4963" s="87"/>
      <c r="M4963" s="87"/>
    </row>
    <row r="4964" spans="7:13" x14ac:dyDescent="0.2">
      <c r="G4964" s="87"/>
      <c r="M4964" s="87"/>
    </row>
    <row r="4965" spans="7:13" x14ac:dyDescent="0.2">
      <c r="G4965" s="87"/>
      <c r="M4965" s="87"/>
    </row>
    <row r="4966" spans="7:13" x14ac:dyDescent="0.2">
      <c r="G4966" s="87"/>
      <c r="M4966" s="87"/>
    </row>
    <row r="4967" spans="7:13" x14ac:dyDescent="0.2">
      <c r="G4967" s="87"/>
      <c r="M4967" s="87"/>
    </row>
    <row r="4968" spans="7:13" x14ac:dyDescent="0.2">
      <c r="G4968" s="87"/>
      <c r="M4968" s="87"/>
    </row>
    <row r="4969" spans="7:13" x14ac:dyDescent="0.2">
      <c r="G4969" s="87"/>
      <c r="M4969" s="87"/>
    </row>
    <row r="4970" spans="7:13" x14ac:dyDescent="0.2">
      <c r="G4970" s="87"/>
      <c r="M4970" s="87"/>
    </row>
    <row r="4971" spans="7:13" x14ac:dyDescent="0.2">
      <c r="G4971" s="87"/>
      <c r="M4971" s="87"/>
    </row>
    <row r="4972" spans="7:13" x14ac:dyDescent="0.2">
      <c r="G4972" s="87"/>
      <c r="M4972" s="87"/>
    </row>
    <row r="4973" spans="7:13" x14ac:dyDescent="0.2">
      <c r="G4973" s="87"/>
      <c r="M4973" s="87"/>
    </row>
    <row r="4974" spans="7:13" x14ac:dyDescent="0.2">
      <c r="G4974" s="87"/>
      <c r="M4974" s="87"/>
    </row>
    <row r="4975" spans="7:13" x14ac:dyDescent="0.2">
      <c r="G4975" s="87"/>
      <c r="M4975" s="87"/>
    </row>
    <row r="4976" spans="7:13" x14ac:dyDescent="0.2">
      <c r="G4976" s="87"/>
      <c r="M4976" s="87"/>
    </row>
    <row r="4977" spans="7:13" x14ac:dyDescent="0.2">
      <c r="G4977" s="87"/>
      <c r="M4977" s="87"/>
    </row>
    <row r="4978" spans="7:13" x14ac:dyDescent="0.2">
      <c r="G4978" s="87"/>
      <c r="M4978" s="87"/>
    </row>
    <row r="4979" spans="7:13" x14ac:dyDescent="0.2">
      <c r="G4979" s="87"/>
      <c r="M4979" s="87"/>
    </row>
    <row r="4980" spans="7:13" x14ac:dyDescent="0.2">
      <c r="G4980" s="87"/>
      <c r="M4980" s="87"/>
    </row>
    <row r="4981" spans="7:13" x14ac:dyDescent="0.2">
      <c r="G4981" s="87"/>
      <c r="M4981" s="87"/>
    </row>
    <row r="4982" spans="7:13" x14ac:dyDescent="0.2">
      <c r="G4982" s="87"/>
      <c r="M4982" s="87"/>
    </row>
    <row r="4983" spans="7:13" x14ac:dyDescent="0.2">
      <c r="G4983" s="87"/>
      <c r="M4983" s="87"/>
    </row>
    <row r="4984" spans="7:13" x14ac:dyDescent="0.2">
      <c r="G4984" s="87"/>
      <c r="M4984" s="87"/>
    </row>
    <row r="4985" spans="7:13" x14ac:dyDescent="0.2">
      <c r="G4985" s="87"/>
      <c r="M4985" s="87"/>
    </row>
    <row r="4986" spans="7:13" x14ac:dyDescent="0.2">
      <c r="G4986" s="87"/>
      <c r="M4986" s="87"/>
    </row>
    <row r="4987" spans="7:13" x14ac:dyDescent="0.2">
      <c r="G4987" s="87"/>
      <c r="M4987" s="87"/>
    </row>
    <row r="4988" spans="7:13" x14ac:dyDescent="0.2">
      <c r="G4988" s="87"/>
      <c r="M4988" s="87"/>
    </row>
    <row r="4989" spans="7:13" x14ac:dyDescent="0.2">
      <c r="G4989" s="87"/>
      <c r="M4989" s="87"/>
    </row>
    <row r="4990" spans="7:13" x14ac:dyDescent="0.2">
      <c r="G4990" s="87"/>
      <c r="M4990" s="87"/>
    </row>
    <row r="4991" spans="7:13" x14ac:dyDescent="0.2">
      <c r="G4991" s="87"/>
      <c r="M4991" s="87"/>
    </row>
    <row r="4992" spans="7:13" x14ac:dyDescent="0.2">
      <c r="G4992" s="87"/>
      <c r="M4992" s="87"/>
    </row>
    <row r="4993" spans="7:13" x14ac:dyDescent="0.2">
      <c r="G4993" s="87"/>
      <c r="M4993" s="87"/>
    </row>
    <row r="4994" spans="7:13" x14ac:dyDescent="0.2">
      <c r="G4994" s="87"/>
      <c r="M4994" s="87"/>
    </row>
    <row r="4995" spans="7:13" x14ac:dyDescent="0.2">
      <c r="G4995" s="87"/>
      <c r="M4995" s="87"/>
    </row>
    <row r="4996" spans="7:13" x14ac:dyDescent="0.2">
      <c r="G4996" s="87"/>
      <c r="M4996" s="87"/>
    </row>
    <row r="4997" spans="7:13" x14ac:dyDescent="0.2">
      <c r="G4997" s="87"/>
      <c r="M4997" s="87"/>
    </row>
    <row r="4998" spans="7:13" x14ac:dyDescent="0.2">
      <c r="G4998" s="87"/>
      <c r="M4998" s="87"/>
    </row>
    <row r="4999" spans="7:13" x14ac:dyDescent="0.2">
      <c r="G4999" s="87"/>
      <c r="M4999" s="87"/>
    </row>
    <row r="5000" spans="7:13" x14ac:dyDescent="0.2">
      <c r="G5000" s="87"/>
      <c r="M5000" s="87"/>
    </row>
    <row r="5001" spans="7:13" x14ac:dyDescent="0.2">
      <c r="G5001" s="87"/>
      <c r="M5001" s="8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5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6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548</v>
      </c>
      <c r="B2" t="s">
        <v>278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8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549</v>
      </c>
      <c r="B2" t="s">
        <v>355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9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550</v>
      </c>
      <c r="B2" t="s">
        <v>356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0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1"/>
  <dimension ref="A1"/>
  <sheetViews>
    <sheetView workbookViewId="0">
      <selection activeCell="A2" sqref="A2:B1400"/>
    </sheetView>
  </sheetViews>
  <sheetFormatPr defaultRowHeight="12.75" x14ac:dyDescent="0.2"/>
  <cols>
    <col min="1" max="1" width="10" bestFit="1" customWidth="1"/>
  </cols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2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631</v>
      </c>
      <c r="B2" t="s">
        <v>359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25"/>
  <sheetViews>
    <sheetView workbookViewId="0">
      <selection activeCell="C2" sqref="C2:C13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2020</v>
      </c>
      <c r="D2" t="str">
        <f t="shared" ref="D2:D13" si="1">B2&amp;" "&amp;$C2</f>
        <v>January 2020</v>
      </c>
      <c r="E2">
        <v>1</v>
      </c>
      <c r="F2" t="str">
        <f>LEFT($B2,3)&amp;" "&amp;RIGHT($C2,2)</f>
        <v>Jan 20</v>
      </c>
      <c r="G2">
        <f>C2-1</f>
        <v>2019</v>
      </c>
      <c r="H2" t="str">
        <f>LEFT(F2,3)&amp;" "&amp;RIGHT(G2,2)</f>
        <v>Jan 19</v>
      </c>
    </row>
    <row r="3" spans="1:11" x14ac:dyDescent="0.2">
      <c r="A3" s="49" t="s">
        <v>116</v>
      </c>
      <c r="B3" t="s">
        <v>37</v>
      </c>
      <c r="C3">
        <f t="shared" si="0"/>
        <v>2020</v>
      </c>
      <c r="D3" t="str">
        <f t="shared" si="1"/>
        <v>February 2020</v>
      </c>
      <c r="E3">
        <v>2</v>
      </c>
      <c r="F3" t="str">
        <f t="shared" ref="F3:F13" si="2">LEFT($B3,3)&amp;" "&amp;RIGHT($C3,2)</f>
        <v>Feb 20</v>
      </c>
      <c r="G3">
        <f t="shared" ref="G3:G13" si="3">C3-1</f>
        <v>2019</v>
      </c>
      <c r="H3" t="str">
        <f t="shared" ref="H3:H13" si="4">LEFT(F3,3)&amp;" "&amp;RIGHT(G3,2)</f>
        <v>Feb 19</v>
      </c>
    </row>
    <row r="4" spans="1:11" x14ac:dyDescent="0.2">
      <c r="A4" s="49" t="s">
        <v>117</v>
      </c>
      <c r="B4" t="s">
        <v>38</v>
      </c>
      <c r="C4">
        <f t="shared" si="0"/>
        <v>2020</v>
      </c>
      <c r="D4" t="str">
        <f t="shared" si="1"/>
        <v>March 2020</v>
      </c>
      <c r="E4">
        <v>3</v>
      </c>
      <c r="F4" t="str">
        <f t="shared" si="2"/>
        <v>Mar 20</v>
      </c>
      <c r="G4">
        <f t="shared" si="3"/>
        <v>2019</v>
      </c>
      <c r="H4" t="str">
        <f t="shared" si="4"/>
        <v>Mar 19</v>
      </c>
    </row>
    <row r="5" spans="1:11" x14ac:dyDescent="0.2">
      <c r="A5" s="49" t="s">
        <v>118</v>
      </c>
      <c r="B5" t="s">
        <v>39</v>
      </c>
      <c r="C5">
        <f t="shared" si="0"/>
        <v>2020</v>
      </c>
      <c r="D5" t="str">
        <f t="shared" si="1"/>
        <v>April 2020</v>
      </c>
      <c r="E5">
        <v>4</v>
      </c>
      <c r="F5" t="str">
        <f t="shared" si="2"/>
        <v>Apr 20</v>
      </c>
      <c r="G5">
        <f t="shared" si="3"/>
        <v>2019</v>
      </c>
      <c r="H5" t="str">
        <f t="shared" si="4"/>
        <v>Apr 19</v>
      </c>
    </row>
    <row r="6" spans="1:11" x14ac:dyDescent="0.2">
      <c r="A6" s="49" t="s">
        <v>119</v>
      </c>
      <c r="B6" t="s">
        <v>40</v>
      </c>
      <c r="C6">
        <f t="shared" si="0"/>
        <v>2020</v>
      </c>
      <c r="D6" t="str">
        <f t="shared" si="1"/>
        <v>May 2020</v>
      </c>
      <c r="E6">
        <v>5</v>
      </c>
      <c r="F6" t="str">
        <f t="shared" si="2"/>
        <v>May 20</v>
      </c>
      <c r="G6">
        <f t="shared" si="3"/>
        <v>2019</v>
      </c>
      <c r="H6" t="str">
        <f t="shared" si="4"/>
        <v>May 19</v>
      </c>
    </row>
    <row r="7" spans="1:11" x14ac:dyDescent="0.2">
      <c r="A7" s="49" t="s">
        <v>120</v>
      </c>
      <c r="B7" t="s">
        <v>41</v>
      </c>
      <c r="C7">
        <f t="shared" si="0"/>
        <v>2020</v>
      </c>
      <c r="D7" t="str">
        <f t="shared" si="1"/>
        <v>June 2020</v>
      </c>
      <c r="E7">
        <v>6</v>
      </c>
      <c r="F7" t="str">
        <f t="shared" si="2"/>
        <v>Jun 20</v>
      </c>
      <c r="G7">
        <f t="shared" si="3"/>
        <v>2019</v>
      </c>
      <c r="H7" t="str">
        <f t="shared" si="4"/>
        <v>Jun 19</v>
      </c>
    </row>
    <row r="8" spans="1:11" x14ac:dyDescent="0.2">
      <c r="A8" s="49" t="s">
        <v>121</v>
      </c>
      <c r="B8" t="s">
        <v>42</v>
      </c>
      <c r="C8">
        <f t="shared" si="0"/>
        <v>2020</v>
      </c>
      <c r="D8" t="str">
        <f t="shared" si="1"/>
        <v>July 2020</v>
      </c>
      <c r="E8">
        <v>7</v>
      </c>
      <c r="F8" t="str">
        <f t="shared" si="2"/>
        <v>Jul 20</v>
      </c>
      <c r="G8">
        <f t="shared" si="3"/>
        <v>2019</v>
      </c>
      <c r="H8" t="str">
        <f t="shared" si="4"/>
        <v>Jul 19</v>
      </c>
    </row>
    <row r="9" spans="1:11" x14ac:dyDescent="0.2">
      <c r="A9" s="49" t="s">
        <v>122</v>
      </c>
      <c r="B9" t="s">
        <v>43</v>
      </c>
      <c r="C9">
        <f t="shared" si="0"/>
        <v>2020</v>
      </c>
      <c r="D9" t="str">
        <f t="shared" si="1"/>
        <v>August 2020</v>
      </c>
      <c r="E9">
        <v>8</v>
      </c>
      <c r="F9" t="str">
        <f t="shared" si="2"/>
        <v>Aug 20</v>
      </c>
      <c r="G9">
        <f t="shared" si="3"/>
        <v>2019</v>
      </c>
      <c r="H9" t="str">
        <f t="shared" si="4"/>
        <v>Aug 19</v>
      </c>
    </row>
    <row r="10" spans="1:11" x14ac:dyDescent="0.2">
      <c r="A10" s="49" t="s">
        <v>123</v>
      </c>
      <c r="B10" t="s">
        <v>44</v>
      </c>
      <c r="C10">
        <f t="shared" si="0"/>
        <v>2020</v>
      </c>
      <c r="D10" t="str">
        <f t="shared" si="1"/>
        <v>September 2020</v>
      </c>
      <c r="E10">
        <v>9</v>
      </c>
      <c r="F10" t="str">
        <f t="shared" si="2"/>
        <v>Sep 20</v>
      </c>
      <c r="G10">
        <f t="shared" si="3"/>
        <v>2019</v>
      </c>
      <c r="H10" t="str">
        <f t="shared" si="4"/>
        <v>Sep 19</v>
      </c>
    </row>
    <row r="11" spans="1:11" x14ac:dyDescent="0.2">
      <c r="A11" s="49" t="s">
        <v>124</v>
      </c>
      <c r="B11" t="s">
        <v>45</v>
      </c>
      <c r="C11">
        <f t="shared" si="0"/>
        <v>2020</v>
      </c>
      <c r="D11" t="str">
        <f t="shared" si="1"/>
        <v>October 2020</v>
      </c>
      <c r="E11">
        <v>10</v>
      </c>
      <c r="F11" t="str">
        <f t="shared" si="2"/>
        <v>Oct 20</v>
      </c>
      <c r="G11">
        <f t="shared" si="3"/>
        <v>2019</v>
      </c>
      <c r="H11" t="str">
        <f t="shared" si="4"/>
        <v>Oct 19</v>
      </c>
    </row>
    <row r="12" spans="1:11" x14ac:dyDescent="0.2">
      <c r="A12" s="49" t="s">
        <v>125</v>
      </c>
      <c r="B12" t="s">
        <v>46</v>
      </c>
      <c r="C12">
        <f t="shared" si="0"/>
        <v>2020</v>
      </c>
      <c r="D12" t="str">
        <f t="shared" si="1"/>
        <v>November 2020</v>
      </c>
      <c r="E12">
        <v>11</v>
      </c>
      <c r="F12" t="str">
        <f t="shared" si="2"/>
        <v>Nov 20</v>
      </c>
      <c r="G12">
        <f t="shared" si="3"/>
        <v>2019</v>
      </c>
      <c r="H12" t="str">
        <f t="shared" si="4"/>
        <v>Nov 19</v>
      </c>
    </row>
    <row r="13" spans="1:11" x14ac:dyDescent="0.2">
      <c r="A13" s="49" t="s">
        <v>126</v>
      </c>
      <c r="B13" t="s">
        <v>47</v>
      </c>
      <c r="C13">
        <f t="shared" si="0"/>
        <v>2020</v>
      </c>
      <c r="D13" t="str">
        <f t="shared" si="1"/>
        <v>December 2020</v>
      </c>
      <c r="E13">
        <v>12</v>
      </c>
      <c r="F13" t="str">
        <f t="shared" si="2"/>
        <v>Dec 20</v>
      </c>
      <c r="G13">
        <f t="shared" si="3"/>
        <v>2019</v>
      </c>
      <c r="H13" t="str">
        <f t="shared" si="4"/>
        <v>Dec 19</v>
      </c>
      <c r="I13">
        <f>VLOOKUP(12,E:G,3,0)-1</f>
        <v>2018</v>
      </c>
      <c r="J13">
        <f>I13-1</f>
        <v>2017</v>
      </c>
      <c r="K13">
        <f>J13-1</f>
        <v>2016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4"/>
  <dimension ref="A2:B15"/>
  <sheetViews>
    <sheetView workbookViewId="0">
      <selection activeCell="A2" sqref="A2:B15"/>
    </sheetView>
  </sheetViews>
  <sheetFormatPr defaultRowHeight="12.75" x14ac:dyDescent="0.2"/>
  <sheetData>
    <row r="2" spans="1:2" x14ac:dyDescent="0.2">
      <c r="A2" t="s">
        <v>431</v>
      </c>
      <c r="B2" t="s">
        <v>361</v>
      </c>
    </row>
    <row r="3" spans="1:2" x14ac:dyDescent="0.2">
      <c r="A3" t="s">
        <v>432</v>
      </c>
      <c r="B3" t="s">
        <v>361</v>
      </c>
    </row>
    <row r="4" spans="1:2" x14ac:dyDescent="0.2">
      <c r="A4" t="s">
        <v>492</v>
      </c>
      <c r="B4" t="s">
        <v>361</v>
      </c>
    </row>
    <row r="5" spans="1:2" x14ac:dyDescent="0.2">
      <c r="A5" t="s">
        <v>540</v>
      </c>
      <c r="B5" t="s">
        <v>361</v>
      </c>
    </row>
    <row r="6" spans="1:2" x14ac:dyDescent="0.2">
      <c r="A6" t="s">
        <v>433</v>
      </c>
      <c r="B6" t="s">
        <v>361</v>
      </c>
    </row>
    <row r="7" spans="1:2" x14ac:dyDescent="0.2">
      <c r="A7" t="s">
        <v>535</v>
      </c>
      <c r="B7" t="s">
        <v>361</v>
      </c>
    </row>
    <row r="8" spans="1:2" x14ac:dyDescent="0.2">
      <c r="A8" t="s">
        <v>434</v>
      </c>
      <c r="B8" t="s">
        <v>361</v>
      </c>
    </row>
    <row r="9" spans="1:2" x14ac:dyDescent="0.2">
      <c r="A9" t="s">
        <v>493</v>
      </c>
      <c r="B9" t="s">
        <v>361</v>
      </c>
    </row>
    <row r="10" spans="1:2" x14ac:dyDescent="0.2">
      <c r="A10" t="s">
        <v>435</v>
      </c>
      <c r="B10" t="s">
        <v>361</v>
      </c>
    </row>
    <row r="11" spans="1:2" x14ac:dyDescent="0.2">
      <c r="A11" t="s">
        <v>494</v>
      </c>
      <c r="B11" t="s">
        <v>361</v>
      </c>
    </row>
    <row r="12" spans="1:2" x14ac:dyDescent="0.2">
      <c r="A12" t="s">
        <v>436</v>
      </c>
      <c r="B12" t="s">
        <v>361</v>
      </c>
    </row>
    <row r="13" spans="1:2" x14ac:dyDescent="0.2">
      <c r="A13" t="s">
        <v>437</v>
      </c>
      <c r="B13" t="s">
        <v>361</v>
      </c>
    </row>
    <row r="14" spans="1:2" x14ac:dyDescent="0.2">
      <c r="A14" t="s">
        <v>438</v>
      </c>
      <c r="B14" t="s">
        <v>361</v>
      </c>
    </row>
    <row r="15" spans="1:2" x14ac:dyDescent="0.2">
      <c r="A15" t="s">
        <v>439</v>
      </c>
      <c r="B15" t="s">
        <v>361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5"/>
  <dimension ref="A2:B3"/>
  <sheetViews>
    <sheetView workbookViewId="0">
      <selection activeCell="A2" sqref="A2:B3"/>
    </sheetView>
  </sheetViews>
  <sheetFormatPr defaultRowHeight="12.75" x14ac:dyDescent="0.2"/>
  <sheetData>
    <row r="2" spans="1:2" x14ac:dyDescent="0.2">
      <c r="A2" t="s">
        <v>636</v>
      </c>
      <c r="B2" t="s">
        <v>362</v>
      </c>
    </row>
    <row r="3" spans="1:2" x14ac:dyDescent="0.2">
      <c r="A3" t="s">
        <v>641</v>
      </c>
      <c r="B3" t="s">
        <v>362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6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7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8"/>
  <dimension ref="A2:B3"/>
  <sheetViews>
    <sheetView workbookViewId="0">
      <selection activeCell="A2" sqref="A2:B3"/>
    </sheetView>
  </sheetViews>
  <sheetFormatPr defaultRowHeight="12.75" x14ac:dyDescent="0.2"/>
  <sheetData>
    <row r="2" spans="1:2" x14ac:dyDescent="0.2">
      <c r="A2" t="s">
        <v>440</v>
      </c>
      <c r="B2" t="s">
        <v>367</v>
      </c>
    </row>
    <row r="3" spans="1:2" x14ac:dyDescent="0.2">
      <c r="A3" t="s">
        <v>541</v>
      </c>
      <c r="B3" t="s">
        <v>367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39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0"/>
  <dimension ref="A2:B4"/>
  <sheetViews>
    <sheetView workbookViewId="0">
      <selection activeCell="A2" sqref="A2:B4"/>
    </sheetView>
  </sheetViews>
  <sheetFormatPr defaultRowHeight="12.75" x14ac:dyDescent="0.2"/>
  <sheetData>
    <row r="2" spans="1:2" x14ac:dyDescent="0.2">
      <c r="A2" t="s">
        <v>545</v>
      </c>
      <c r="B2" t="s">
        <v>369</v>
      </c>
    </row>
    <row r="3" spans="1:2" x14ac:dyDescent="0.2">
      <c r="A3" t="s">
        <v>546</v>
      </c>
      <c r="B3" t="s">
        <v>369</v>
      </c>
    </row>
    <row r="4" spans="1:2" x14ac:dyDescent="0.2">
      <c r="A4" t="s">
        <v>547</v>
      </c>
      <c r="B4" t="s">
        <v>369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/>
  <dimension ref="A1"/>
  <sheetViews>
    <sheetView workbookViewId="0">
      <selection activeCell="H45" sqref="H45"/>
    </sheetView>
  </sheetViews>
  <sheetFormatPr defaultRowHeight="12.75" x14ac:dyDescent="0.2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B33"/>
  <sheetViews>
    <sheetView zoomScale="80" workbookViewId="0"/>
  </sheetViews>
  <sheetFormatPr defaultRowHeight="12.75" x14ac:dyDescent="0.2"/>
  <cols>
    <col min="1" max="1" width="16.28515625" bestFit="1" customWidth="1"/>
    <col min="2" max="2" width="25.5703125" bestFit="1" customWidth="1"/>
  </cols>
  <sheetData>
    <row r="1" spans="1:2" ht="13.5" thickBot="1" x14ac:dyDescent="0.25">
      <c r="A1" s="1" t="s">
        <v>240</v>
      </c>
      <c r="B1" s="1" t="s">
        <v>241</v>
      </c>
    </row>
    <row r="2" spans="1:2" x14ac:dyDescent="0.2">
      <c r="A2" t="s">
        <v>115</v>
      </c>
      <c r="B2" t="s">
        <v>230</v>
      </c>
    </row>
    <row r="3" spans="1:2" x14ac:dyDescent="0.2">
      <c r="A3" t="s">
        <v>116</v>
      </c>
      <c r="B3" t="s">
        <v>609</v>
      </c>
    </row>
    <row r="4" spans="1:2" x14ac:dyDescent="0.2">
      <c r="A4" t="s">
        <v>117</v>
      </c>
      <c r="B4" t="s">
        <v>610</v>
      </c>
    </row>
    <row r="5" spans="1:2" x14ac:dyDescent="0.2">
      <c r="A5" t="s">
        <v>118</v>
      </c>
      <c r="B5" t="s">
        <v>611</v>
      </c>
    </row>
    <row r="6" spans="1:2" x14ac:dyDescent="0.2">
      <c r="A6" t="s">
        <v>119</v>
      </c>
      <c r="B6" t="s">
        <v>268</v>
      </c>
    </row>
    <row r="7" spans="1:2" x14ac:dyDescent="0.2">
      <c r="A7" t="s">
        <v>120</v>
      </c>
      <c r="B7" t="s">
        <v>612</v>
      </c>
    </row>
    <row r="8" spans="1:2" x14ac:dyDescent="0.2">
      <c r="A8" t="s">
        <v>121</v>
      </c>
      <c r="B8" t="s">
        <v>534</v>
      </c>
    </row>
    <row r="9" spans="1:2" x14ac:dyDescent="0.2">
      <c r="A9" t="s">
        <v>122</v>
      </c>
      <c r="B9" t="s">
        <v>461</v>
      </c>
    </row>
    <row r="10" spans="1:2" x14ac:dyDescent="0.2">
      <c r="A10" t="s">
        <v>123</v>
      </c>
      <c r="B10" t="s">
        <v>613</v>
      </c>
    </row>
    <row r="11" spans="1:2" x14ac:dyDescent="0.2">
      <c r="A11" t="s">
        <v>124</v>
      </c>
      <c r="B11" t="s">
        <v>462</v>
      </c>
    </row>
    <row r="12" spans="1:2" x14ac:dyDescent="0.2">
      <c r="A12" t="s">
        <v>125</v>
      </c>
      <c r="B12" t="s">
        <v>463</v>
      </c>
    </row>
    <row r="13" spans="1:2" x14ac:dyDescent="0.2">
      <c r="A13" t="s">
        <v>126</v>
      </c>
      <c r="B13" t="s">
        <v>464</v>
      </c>
    </row>
    <row r="14" spans="1:2" x14ac:dyDescent="0.2">
      <c r="A14" t="s">
        <v>14</v>
      </c>
      <c r="B14" t="s">
        <v>465</v>
      </c>
    </row>
    <row r="15" spans="1:2" x14ac:dyDescent="0.2">
      <c r="A15" t="s">
        <v>15</v>
      </c>
      <c r="B15" t="s">
        <v>614</v>
      </c>
    </row>
    <row r="16" spans="1:2" x14ac:dyDescent="0.2">
      <c r="A16" t="s">
        <v>16</v>
      </c>
      <c r="B16" t="s">
        <v>466</v>
      </c>
    </row>
    <row r="17" spans="1:2" x14ac:dyDescent="0.2">
      <c r="A17" t="s">
        <v>354</v>
      </c>
      <c r="B17" t="s">
        <v>615</v>
      </c>
    </row>
    <row r="18" spans="1:2" x14ac:dyDescent="0.2">
      <c r="A18" t="s">
        <v>278</v>
      </c>
      <c r="B18" t="s">
        <v>616</v>
      </c>
    </row>
    <row r="19" spans="1:2" x14ac:dyDescent="0.2">
      <c r="A19" t="s">
        <v>355</v>
      </c>
      <c r="B19" t="s">
        <v>483</v>
      </c>
    </row>
    <row r="20" spans="1:2" x14ac:dyDescent="0.2">
      <c r="A20" t="s">
        <v>356</v>
      </c>
      <c r="B20" t="s">
        <v>484</v>
      </c>
    </row>
    <row r="21" spans="1:2" x14ac:dyDescent="0.2">
      <c r="A21" t="s">
        <v>357</v>
      </c>
      <c r="B21" t="s">
        <v>617</v>
      </c>
    </row>
    <row r="22" spans="1:2" x14ac:dyDescent="0.2">
      <c r="A22" t="s">
        <v>358</v>
      </c>
      <c r="B22" t="s">
        <v>499</v>
      </c>
    </row>
    <row r="23" spans="1:2" x14ac:dyDescent="0.2">
      <c r="A23" t="s">
        <v>359</v>
      </c>
      <c r="B23" t="s">
        <v>500</v>
      </c>
    </row>
    <row r="24" spans="1:2" x14ac:dyDescent="0.2">
      <c r="A24" t="s">
        <v>360</v>
      </c>
      <c r="B24" t="s">
        <v>501</v>
      </c>
    </row>
    <row r="25" spans="1:2" x14ac:dyDescent="0.2">
      <c r="A25" t="s">
        <v>361</v>
      </c>
      <c r="B25" t="s">
        <v>502</v>
      </c>
    </row>
    <row r="26" spans="1:2" x14ac:dyDescent="0.2">
      <c r="A26" t="s">
        <v>362</v>
      </c>
      <c r="B26" t="s">
        <v>500</v>
      </c>
    </row>
    <row r="27" spans="1:2" x14ac:dyDescent="0.2">
      <c r="A27" t="s">
        <v>363</v>
      </c>
      <c r="B27" t="s">
        <v>503</v>
      </c>
    </row>
    <row r="28" spans="1:2" x14ac:dyDescent="0.2">
      <c r="A28" t="s">
        <v>364</v>
      </c>
      <c r="B28" t="s">
        <v>504</v>
      </c>
    </row>
    <row r="29" spans="1:2" x14ac:dyDescent="0.2">
      <c r="A29" t="s">
        <v>365</v>
      </c>
      <c r="B29" t="s">
        <v>500</v>
      </c>
    </row>
    <row r="30" spans="1:2" x14ac:dyDescent="0.2">
      <c r="A30" t="s">
        <v>366</v>
      </c>
      <c r="B30" t="s">
        <v>503</v>
      </c>
    </row>
    <row r="31" spans="1:2" x14ac:dyDescent="0.2">
      <c r="A31" t="s">
        <v>367</v>
      </c>
      <c r="B31" t="s">
        <v>502</v>
      </c>
    </row>
    <row r="32" spans="1:2" x14ac:dyDescent="0.2">
      <c r="A32" t="s">
        <v>368</v>
      </c>
      <c r="B32" t="s">
        <v>500</v>
      </c>
    </row>
    <row r="33" spans="1:2" x14ac:dyDescent="0.2">
      <c r="A33" t="s">
        <v>369</v>
      </c>
      <c r="B33" t="s">
        <v>618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"/>
  <sheetViews>
    <sheetView workbookViewId="0">
      <selection activeCell="B8" sqref="B8"/>
    </sheetView>
  </sheetViews>
  <sheetFormatPr defaultRowHeight="12.75" x14ac:dyDescent="0.2"/>
  <cols>
    <col min="1" max="1" width="12.7109375" customWidth="1"/>
    <col min="2" max="2" width="6.5703125" customWidth="1"/>
    <col min="3" max="3" width="53.140625" bestFit="1" customWidth="1"/>
  </cols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4"/>
  <dimension ref="A1:C29"/>
  <sheetViews>
    <sheetView workbookViewId="0">
      <selection activeCell="B2" sqref="B2:B1400"/>
    </sheetView>
  </sheetViews>
  <sheetFormatPr defaultRowHeight="12.75" x14ac:dyDescent="0.2"/>
  <cols>
    <col min="1" max="1" width="12.7109375" bestFit="1" customWidth="1"/>
    <col min="2" max="2" width="6.5703125" customWidth="1"/>
    <col min="3" max="3" width="51" bestFit="1" customWidth="1"/>
  </cols>
  <sheetData>
    <row r="1" spans="1:3" ht="13.5" thickBot="1" x14ac:dyDescent="0.25">
      <c r="A1" s="1" t="s">
        <v>455</v>
      </c>
      <c r="B1" s="1" t="s">
        <v>378</v>
      </c>
      <c r="C1" s="1" t="s">
        <v>456</v>
      </c>
    </row>
    <row r="2" spans="1:3" x14ac:dyDescent="0.2">
      <c r="A2" t="s">
        <v>542</v>
      </c>
      <c r="B2" t="s">
        <v>123</v>
      </c>
      <c r="C2" t="s">
        <v>679</v>
      </c>
    </row>
    <row r="3" spans="1:3" x14ac:dyDescent="0.2">
      <c r="A3" t="s">
        <v>548</v>
      </c>
      <c r="B3" t="s">
        <v>278</v>
      </c>
      <c r="C3" t="s">
        <v>680</v>
      </c>
    </row>
    <row r="4" spans="1:3" x14ac:dyDescent="0.2">
      <c r="A4" t="s">
        <v>549</v>
      </c>
      <c r="B4" t="s">
        <v>355</v>
      </c>
      <c r="C4" t="s">
        <v>681</v>
      </c>
    </row>
    <row r="5" spans="1:3" x14ac:dyDescent="0.2">
      <c r="A5" t="s">
        <v>550</v>
      </c>
      <c r="B5" t="s">
        <v>356</v>
      </c>
      <c r="C5" t="s">
        <v>682</v>
      </c>
    </row>
    <row r="6" spans="1:3" x14ac:dyDescent="0.2">
      <c r="A6" t="s">
        <v>431</v>
      </c>
      <c r="B6" t="s">
        <v>361</v>
      </c>
      <c r="C6" t="s">
        <v>683</v>
      </c>
    </row>
    <row r="7" spans="1:3" x14ac:dyDescent="0.2">
      <c r="A7" t="s">
        <v>432</v>
      </c>
      <c r="B7" t="s">
        <v>361</v>
      </c>
      <c r="C7" t="s">
        <v>684</v>
      </c>
    </row>
    <row r="8" spans="1:3" x14ac:dyDescent="0.2">
      <c r="A8" t="s">
        <v>492</v>
      </c>
      <c r="B8" t="s">
        <v>361</v>
      </c>
      <c r="C8" t="s">
        <v>685</v>
      </c>
    </row>
    <row r="9" spans="1:3" x14ac:dyDescent="0.2">
      <c r="A9" t="s">
        <v>540</v>
      </c>
      <c r="B9" t="s">
        <v>361</v>
      </c>
      <c r="C9" t="s">
        <v>686</v>
      </c>
    </row>
    <row r="10" spans="1:3" x14ac:dyDescent="0.2">
      <c r="A10" t="s">
        <v>433</v>
      </c>
      <c r="B10" t="s">
        <v>361</v>
      </c>
      <c r="C10" t="s">
        <v>687</v>
      </c>
    </row>
    <row r="11" spans="1:3" x14ac:dyDescent="0.2">
      <c r="A11" t="s">
        <v>535</v>
      </c>
      <c r="B11" t="s">
        <v>361</v>
      </c>
      <c r="C11" t="s">
        <v>688</v>
      </c>
    </row>
    <row r="12" spans="1:3" x14ac:dyDescent="0.2">
      <c r="A12" t="s">
        <v>434</v>
      </c>
      <c r="B12" t="s">
        <v>361</v>
      </c>
      <c r="C12" t="s">
        <v>689</v>
      </c>
    </row>
    <row r="13" spans="1:3" x14ac:dyDescent="0.2">
      <c r="A13" t="s">
        <v>493</v>
      </c>
      <c r="B13" t="s">
        <v>361</v>
      </c>
      <c r="C13" t="s">
        <v>690</v>
      </c>
    </row>
    <row r="14" spans="1:3" x14ac:dyDescent="0.2">
      <c r="A14" t="s">
        <v>435</v>
      </c>
      <c r="B14" t="s">
        <v>361</v>
      </c>
      <c r="C14" t="s">
        <v>691</v>
      </c>
    </row>
    <row r="15" spans="1:3" x14ac:dyDescent="0.2">
      <c r="A15" t="s">
        <v>494</v>
      </c>
      <c r="B15" t="s">
        <v>361</v>
      </c>
      <c r="C15" t="s">
        <v>692</v>
      </c>
    </row>
    <row r="16" spans="1:3" x14ac:dyDescent="0.2">
      <c r="A16" t="s">
        <v>436</v>
      </c>
      <c r="B16" t="s">
        <v>361</v>
      </c>
      <c r="C16" t="s">
        <v>693</v>
      </c>
    </row>
    <row r="17" spans="1:3" x14ac:dyDescent="0.2">
      <c r="A17" t="s">
        <v>437</v>
      </c>
      <c r="B17" t="s">
        <v>361</v>
      </c>
      <c r="C17" t="s">
        <v>694</v>
      </c>
    </row>
    <row r="18" spans="1:3" x14ac:dyDescent="0.2">
      <c r="A18" t="s">
        <v>438</v>
      </c>
      <c r="B18" t="s">
        <v>361</v>
      </c>
      <c r="C18" t="s">
        <v>695</v>
      </c>
    </row>
    <row r="19" spans="1:3" x14ac:dyDescent="0.2">
      <c r="A19" t="s">
        <v>439</v>
      </c>
      <c r="B19" t="s">
        <v>361</v>
      </c>
      <c r="C19" t="s">
        <v>696</v>
      </c>
    </row>
    <row r="20" spans="1:3" x14ac:dyDescent="0.2">
      <c r="A20" t="s">
        <v>545</v>
      </c>
      <c r="B20" t="s">
        <v>369</v>
      </c>
      <c r="C20" t="s">
        <v>697</v>
      </c>
    </row>
    <row r="21" spans="1:3" x14ac:dyDescent="0.2">
      <c r="A21" t="s">
        <v>546</v>
      </c>
      <c r="B21" t="s">
        <v>369</v>
      </c>
      <c r="C21" t="s">
        <v>698</v>
      </c>
    </row>
    <row r="22" spans="1:3" x14ac:dyDescent="0.2">
      <c r="A22" t="s">
        <v>547</v>
      </c>
      <c r="B22" t="s">
        <v>369</v>
      </c>
      <c r="C22" t="s">
        <v>699</v>
      </c>
    </row>
    <row r="23" spans="1:3" x14ac:dyDescent="0.2">
      <c r="A23" t="s">
        <v>440</v>
      </c>
      <c r="B23" t="s">
        <v>367</v>
      </c>
      <c r="C23" t="s">
        <v>684</v>
      </c>
    </row>
    <row r="24" spans="1:3" x14ac:dyDescent="0.2">
      <c r="A24" t="s">
        <v>541</v>
      </c>
      <c r="B24" t="s">
        <v>367</v>
      </c>
      <c r="C24" t="s">
        <v>686</v>
      </c>
    </row>
    <row r="25" spans="1:3" x14ac:dyDescent="0.2">
      <c r="A25" t="s">
        <v>636</v>
      </c>
      <c r="B25" t="s">
        <v>362</v>
      </c>
      <c r="C25" t="s">
        <v>700</v>
      </c>
    </row>
    <row r="26" spans="1:3" x14ac:dyDescent="0.2">
      <c r="A26" t="s">
        <v>628</v>
      </c>
      <c r="B26" t="s">
        <v>115</v>
      </c>
      <c r="C26" t="s">
        <v>701</v>
      </c>
    </row>
    <row r="27" spans="1:3" x14ac:dyDescent="0.2">
      <c r="A27" t="s">
        <v>631</v>
      </c>
      <c r="B27" t="s">
        <v>359</v>
      </c>
      <c r="C27" t="s">
        <v>702</v>
      </c>
    </row>
    <row r="28" spans="1:3" x14ac:dyDescent="0.2">
      <c r="A28" t="s">
        <v>641</v>
      </c>
      <c r="B28" t="s">
        <v>362</v>
      </c>
      <c r="C28" t="s">
        <v>703</v>
      </c>
    </row>
    <row r="29" spans="1:3" x14ac:dyDescent="0.2">
      <c r="A29" t="s">
        <v>619</v>
      </c>
      <c r="B29" t="s">
        <v>115</v>
      </c>
      <c r="C29" t="s">
        <v>704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1"/>
  <dimension ref="A1:C953"/>
  <sheetViews>
    <sheetView topLeftCell="A944" workbookViewId="0">
      <selection activeCell="C953" sqref="C953"/>
    </sheetView>
  </sheetViews>
  <sheetFormatPr defaultRowHeight="12.75" x14ac:dyDescent="0.2"/>
  <cols>
    <col min="1" max="1" width="9.42578125" bestFit="1" customWidth="1"/>
    <col min="2" max="2" width="8.5703125" customWidth="1"/>
    <col min="3" max="3" width="12.5703125" bestFit="1" customWidth="1"/>
  </cols>
  <sheetData>
    <row r="1" spans="1:3" ht="13.5" thickBot="1" x14ac:dyDescent="0.25">
      <c r="A1" s="1" t="s">
        <v>529</v>
      </c>
      <c r="B1" s="1" t="s">
        <v>530</v>
      </c>
      <c r="C1" s="1" t="s">
        <v>374</v>
      </c>
    </row>
    <row r="2" spans="1:3" x14ac:dyDescent="0.2">
      <c r="A2" t="s">
        <v>581</v>
      </c>
      <c r="B2">
        <v>2020</v>
      </c>
      <c r="C2">
        <v>0</v>
      </c>
    </row>
    <row r="3" spans="1:3" x14ac:dyDescent="0.2">
      <c r="A3" t="s">
        <v>582</v>
      </c>
      <c r="B3">
        <v>2020</v>
      </c>
      <c r="C3">
        <v>0</v>
      </c>
    </row>
    <row r="4" spans="1:3" x14ac:dyDescent="0.2">
      <c r="A4" t="s">
        <v>583</v>
      </c>
      <c r="B4">
        <v>2020</v>
      </c>
      <c r="C4">
        <v>0</v>
      </c>
    </row>
    <row r="5" spans="1:3" x14ac:dyDescent="0.2">
      <c r="A5" t="s">
        <v>584</v>
      </c>
      <c r="B5">
        <v>2020</v>
      </c>
      <c r="C5">
        <v>0</v>
      </c>
    </row>
    <row r="6" spans="1:3" x14ac:dyDescent="0.2">
      <c r="A6" t="s">
        <v>585</v>
      </c>
      <c r="B6">
        <v>2020</v>
      </c>
      <c r="C6">
        <v>0</v>
      </c>
    </row>
    <row r="7" spans="1:3" x14ac:dyDescent="0.2">
      <c r="A7" t="s">
        <v>586</v>
      </c>
      <c r="B7">
        <v>2020</v>
      </c>
      <c r="C7">
        <v>0</v>
      </c>
    </row>
    <row r="8" spans="1:3" x14ac:dyDescent="0.2">
      <c r="A8" t="s">
        <v>587</v>
      </c>
      <c r="B8">
        <v>2020</v>
      </c>
      <c r="C8">
        <v>0</v>
      </c>
    </row>
    <row r="9" spans="1:3" x14ac:dyDescent="0.2">
      <c r="A9" t="s">
        <v>588</v>
      </c>
      <c r="B9">
        <v>2020</v>
      </c>
      <c r="C9">
        <v>0</v>
      </c>
    </row>
    <row r="10" spans="1:3" x14ac:dyDescent="0.2">
      <c r="A10" t="s">
        <v>589</v>
      </c>
      <c r="B10">
        <v>2020</v>
      </c>
      <c r="C10">
        <v>0</v>
      </c>
    </row>
    <row r="11" spans="1:3" x14ac:dyDescent="0.2">
      <c r="A11" t="s">
        <v>590</v>
      </c>
      <c r="B11">
        <v>2020</v>
      </c>
      <c r="C11">
        <v>0</v>
      </c>
    </row>
    <row r="12" spans="1:3" x14ac:dyDescent="0.2">
      <c r="A12" t="s">
        <v>591</v>
      </c>
      <c r="B12">
        <v>2020</v>
      </c>
      <c r="C12">
        <v>0</v>
      </c>
    </row>
    <row r="13" spans="1:3" x14ac:dyDescent="0.2">
      <c r="A13" t="s">
        <v>592</v>
      </c>
      <c r="B13">
        <v>2020</v>
      </c>
      <c r="C13">
        <v>0</v>
      </c>
    </row>
    <row r="14" spans="1:3" x14ac:dyDescent="0.2">
      <c r="A14" t="s">
        <v>593</v>
      </c>
      <c r="B14">
        <v>2020</v>
      </c>
      <c r="C14">
        <v>0</v>
      </c>
    </row>
    <row r="15" spans="1:3" x14ac:dyDescent="0.2">
      <c r="A15" t="s">
        <v>594</v>
      </c>
      <c r="B15">
        <v>2020</v>
      </c>
      <c r="C15">
        <v>0</v>
      </c>
    </row>
    <row r="16" spans="1:3" x14ac:dyDescent="0.2">
      <c r="A16" t="s">
        <v>595</v>
      </c>
      <c r="B16">
        <v>2020</v>
      </c>
      <c r="C16">
        <v>0</v>
      </c>
    </row>
    <row r="17" spans="1:3" x14ac:dyDescent="0.2">
      <c r="A17" t="s">
        <v>596</v>
      </c>
      <c r="B17">
        <v>2020</v>
      </c>
      <c r="C17">
        <v>0</v>
      </c>
    </row>
    <row r="18" spans="1:3" x14ac:dyDescent="0.2">
      <c r="A18" t="s">
        <v>597</v>
      </c>
      <c r="B18">
        <v>2020</v>
      </c>
      <c r="C18">
        <v>0</v>
      </c>
    </row>
    <row r="19" spans="1:3" x14ac:dyDescent="0.2">
      <c r="A19" t="s">
        <v>598</v>
      </c>
      <c r="B19">
        <v>2020</v>
      </c>
      <c r="C19">
        <v>0</v>
      </c>
    </row>
    <row r="20" spans="1:3" x14ac:dyDescent="0.2">
      <c r="A20" t="s">
        <v>599</v>
      </c>
      <c r="B20">
        <v>2020</v>
      </c>
      <c r="C20">
        <v>0</v>
      </c>
    </row>
    <row r="21" spans="1:3" x14ac:dyDescent="0.2">
      <c r="A21" t="s">
        <v>600</v>
      </c>
      <c r="B21">
        <v>2020</v>
      </c>
      <c r="C21">
        <v>0</v>
      </c>
    </row>
    <row r="22" spans="1:3" x14ac:dyDescent="0.2">
      <c r="A22" t="s">
        <v>601</v>
      </c>
      <c r="B22">
        <v>2020</v>
      </c>
      <c r="C22">
        <v>0</v>
      </c>
    </row>
    <row r="23" spans="1:3" x14ac:dyDescent="0.2">
      <c r="A23" t="s">
        <v>602</v>
      </c>
      <c r="B23">
        <v>2020</v>
      </c>
      <c r="C23">
        <v>10460903.76</v>
      </c>
    </row>
    <row r="24" spans="1:3" x14ac:dyDescent="0.2">
      <c r="A24" t="s">
        <v>603</v>
      </c>
      <c r="B24">
        <v>2020</v>
      </c>
      <c r="C24">
        <v>0</v>
      </c>
    </row>
    <row r="25" spans="1:3" x14ac:dyDescent="0.2">
      <c r="A25" t="s">
        <v>604</v>
      </c>
      <c r="B25">
        <v>2020</v>
      </c>
      <c r="C25">
        <v>-10460903.76</v>
      </c>
    </row>
    <row r="26" spans="1:3" x14ac:dyDescent="0.2">
      <c r="A26" t="s">
        <v>605</v>
      </c>
      <c r="B26">
        <v>2020</v>
      </c>
      <c r="C26">
        <v>0</v>
      </c>
    </row>
    <row r="27" spans="1:3" x14ac:dyDescent="0.2">
      <c r="A27" t="s">
        <v>606</v>
      </c>
      <c r="B27">
        <v>2020</v>
      </c>
      <c r="C27">
        <v>0</v>
      </c>
    </row>
    <row r="28" spans="1:3" x14ac:dyDescent="0.2">
      <c r="A28" t="s">
        <v>607</v>
      </c>
      <c r="B28">
        <v>2020</v>
      </c>
      <c r="C28">
        <v>0</v>
      </c>
    </row>
    <row r="29" spans="1:3" x14ac:dyDescent="0.2">
      <c r="A29" t="s">
        <v>608</v>
      </c>
      <c r="B29">
        <v>2020</v>
      </c>
      <c r="C29">
        <v>0</v>
      </c>
    </row>
    <row r="953" spans="1:1" x14ac:dyDescent="0.2">
      <c r="A953" s="174"/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2"/>
  <dimension ref="A1:F6"/>
  <sheetViews>
    <sheetView workbookViewId="0">
      <selection activeCell="F3" sqref="F3"/>
    </sheetView>
  </sheetViews>
  <sheetFormatPr defaultRowHeight="12.75" x14ac:dyDescent="0.2"/>
  <cols>
    <col min="2" max="2" width="9.5703125" bestFit="1" customWidth="1"/>
    <col min="5" max="5" width="5" bestFit="1" customWidth="1"/>
    <col min="6" max="6" width="2" bestFit="1" customWidth="1"/>
  </cols>
  <sheetData>
    <row r="1" spans="1:6" ht="13.5" thickBot="1" x14ac:dyDescent="0.25">
      <c r="A1" s="1" t="s">
        <v>536</v>
      </c>
      <c r="B1" s="1" t="s">
        <v>537</v>
      </c>
      <c r="C1" s="1"/>
      <c r="D1" s="1"/>
      <c r="E1" s="1"/>
      <c r="F1" s="1"/>
    </row>
    <row r="2" spans="1:6" x14ac:dyDescent="0.2">
      <c r="A2" t="s">
        <v>705</v>
      </c>
      <c r="B2">
        <v>0</v>
      </c>
      <c r="E2" t="str">
        <f>MID(Sheet2!$D$3,1,4)</f>
        <v>2020</v>
      </c>
      <c r="F2">
        <f>VLOOKUP($E$2,$A$2:$B$8,2,FALSE)</f>
        <v>0</v>
      </c>
    </row>
    <row r="3" spans="1:6" x14ac:dyDescent="0.2">
      <c r="A3" t="s">
        <v>706</v>
      </c>
      <c r="B3">
        <v>0</v>
      </c>
      <c r="E3" t="str">
        <f>MID(E2-1,1,4)</f>
        <v>2019</v>
      </c>
      <c r="F3">
        <f>VLOOKUP($E$3,$A$2:$B$8,2,FALSE)</f>
        <v>0</v>
      </c>
    </row>
    <row r="4" spans="1:6" x14ac:dyDescent="0.2">
      <c r="A4" t="s">
        <v>660</v>
      </c>
      <c r="B4">
        <v>0</v>
      </c>
    </row>
    <row r="5" spans="1:6" x14ac:dyDescent="0.2">
      <c r="A5" t="s">
        <v>669</v>
      </c>
      <c r="B5">
        <v>0</v>
      </c>
    </row>
    <row r="6" spans="1:6" x14ac:dyDescent="0.2">
      <c r="A6" t="s">
        <v>654</v>
      </c>
      <c r="B6">
        <v>-194090.6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3"/>
  <dimension ref="A1:O377"/>
  <sheetViews>
    <sheetView tabSelected="1" zoomScaleNormal="100" workbookViewId="0">
      <selection activeCell="C373" sqref="C373"/>
    </sheetView>
  </sheetViews>
  <sheetFormatPr defaultRowHeight="12.75" x14ac:dyDescent="0.2"/>
  <cols>
    <col min="1" max="1" width="21.7109375" style="182" bestFit="1" customWidth="1"/>
    <col min="2" max="2" width="39.7109375" style="182" bestFit="1" customWidth="1"/>
    <col min="3" max="3" width="14.85546875" style="182" bestFit="1" customWidth="1"/>
    <col min="4" max="4" width="16.140625" style="182" customWidth="1"/>
    <col min="5" max="5" width="19.7109375" style="182" customWidth="1"/>
    <col min="6" max="7" width="9.140625" style="182"/>
    <col min="8" max="8" width="12.7109375" style="182" bestFit="1" customWidth="1"/>
    <col min="9" max="14" width="9.140625" style="182"/>
    <col min="15" max="15" width="9.140625" style="182" hidden="1" customWidth="1"/>
    <col min="16" max="16384" width="9.140625" style="182"/>
  </cols>
  <sheetData>
    <row r="1" spans="1:15" x14ac:dyDescent="0.2">
      <c r="E1" s="196"/>
    </row>
    <row r="2" spans="1:15" x14ac:dyDescent="0.2">
      <c r="E2" s="196"/>
    </row>
    <row r="3" spans="1:15" ht="23.25" x14ac:dyDescent="0.35">
      <c r="A3" s="299" t="str">
        <f>Sheet1!BM3</f>
        <v xml:space="preserve">Terramoll Holding Pty Ltd                                   </v>
      </c>
      <c r="B3" s="299"/>
      <c r="C3" s="299"/>
      <c r="D3" s="299"/>
      <c r="E3" s="299"/>
      <c r="F3" s="299"/>
    </row>
    <row r="4" spans="1:15" x14ac:dyDescent="0.2">
      <c r="A4" s="202" t="s">
        <v>528</v>
      </c>
      <c r="B4" s="199"/>
      <c r="C4" s="198"/>
      <c r="D4" s="197"/>
      <c r="E4" s="196"/>
    </row>
    <row r="5" spans="1:15" x14ac:dyDescent="0.2">
      <c r="A5" s="197"/>
      <c r="B5" s="199" t="str">
        <f>"For The Year Ending "&amp;Lookup!A1</f>
        <v>For The Year Ending December 2020</v>
      </c>
      <c r="C5" s="198"/>
      <c r="D5" s="197"/>
      <c r="E5" s="196"/>
    </row>
    <row r="6" spans="1:15" x14ac:dyDescent="0.2">
      <c r="A6" s="193"/>
      <c r="B6" s="193"/>
      <c r="C6" s="201"/>
      <c r="D6" s="186"/>
      <c r="E6" s="196"/>
    </row>
    <row r="7" spans="1:15" x14ac:dyDescent="0.2">
      <c r="A7" s="193"/>
      <c r="B7" s="193"/>
      <c r="C7" s="202"/>
      <c r="D7" s="197"/>
      <c r="E7" s="196"/>
    </row>
    <row r="8" spans="1:15" x14ac:dyDescent="0.2">
      <c r="A8" s="193"/>
      <c r="B8" s="193"/>
      <c r="C8" s="201"/>
      <c r="D8" s="186"/>
      <c r="E8" s="196"/>
    </row>
    <row r="9" spans="1:15" x14ac:dyDescent="0.2">
      <c r="A9" s="200" t="s">
        <v>527</v>
      </c>
      <c r="B9" s="199"/>
      <c r="C9" s="198"/>
      <c r="D9" s="197"/>
      <c r="E9" s="196"/>
    </row>
    <row r="10" spans="1:15" x14ac:dyDescent="0.2">
      <c r="A10" s="193"/>
      <c r="B10" s="193"/>
      <c r="C10" s="193"/>
      <c r="D10" s="193"/>
      <c r="E10" s="196"/>
    </row>
    <row r="11" spans="1:15" x14ac:dyDescent="0.2">
      <c r="A11" s="193"/>
      <c r="B11" s="193"/>
      <c r="C11" s="195" t="s">
        <v>526</v>
      </c>
      <c r="D11" s="195" t="s">
        <v>443</v>
      </c>
      <c r="E11" s="194"/>
    </row>
    <row r="12" spans="1:15" x14ac:dyDescent="0.2">
      <c r="A12" s="193"/>
      <c r="B12" s="193"/>
      <c r="C12" s="192" t="s">
        <v>28</v>
      </c>
      <c r="D12" s="192" t="s">
        <v>28</v>
      </c>
      <c r="E12" s="191" t="s">
        <v>525</v>
      </c>
    </row>
    <row r="13" spans="1:15" x14ac:dyDescent="0.2">
      <c r="A13" s="187" t="s">
        <v>524</v>
      </c>
      <c r="B13" s="184"/>
      <c r="C13" s="186"/>
      <c r="D13" s="186"/>
      <c r="E13" s="183"/>
    </row>
    <row r="14" spans="1:15" x14ac:dyDescent="0.2">
      <c r="A14" s="184"/>
      <c r="B14" s="187" t="s">
        <v>523</v>
      </c>
      <c r="C14" s="186"/>
      <c r="D14" s="186"/>
      <c r="E14" s="183"/>
    </row>
    <row r="15" spans="1:15" hidden="1" x14ac:dyDescent="0.2">
      <c r="A15" s="184">
        <f>'20'!A2</f>
        <v>0</v>
      </c>
      <c r="B15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>-</v>
      </c>
      <c r="C15" s="186">
        <f>IFERROR(INDEX(Lookup!$BH$9:$BH$3000,MATCH($A15,Lookup!$A$9:$A$3000,0)),0)</f>
        <v>0</v>
      </c>
      <c r="D15" s="186">
        <f>IFERROR(INDEX(Lookup!$BJ$9:$BJ$3000,MATCH($A15,Lookup!$A$9:$A$3000,0)),0)</f>
        <v>0</v>
      </c>
      <c r="E15" s="201">
        <f>+C15-D15</f>
        <v>0</v>
      </c>
      <c r="H15" s="184"/>
      <c r="O15" s="182">
        <f>+IF(A15&gt;0,1,0)</f>
        <v>0</v>
      </c>
    </row>
    <row r="16" spans="1:15" hidden="1" x14ac:dyDescent="0.2">
      <c r="A16" s="184">
        <f>'20'!A3</f>
        <v>0</v>
      </c>
      <c r="B16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>-</v>
      </c>
      <c r="C16" s="186">
        <f>IFERROR(INDEX(Lookup!$BH$9:$BH$3000,MATCH($A16,Lookup!$A$9:$A$3000,0)),0)</f>
        <v>0</v>
      </c>
      <c r="D16" s="186">
        <f>IFERROR(INDEX(Lookup!$BJ$9:$BJ$3000,MATCH($A16,Lookup!$A$9:$A$3000,0)),0)</f>
        <v>0</v>
      </c>
      <c r="E16" s="201">
        <f t="shared" ref="E16:E24" si="0">+C16-D16</f>
        <v>0</v>
      </c>
      <c r="H16" s="184"/>
      <c r="O16" s="182">
        <f t="shared" ref="O16:O79" si="1">+IF(A16&gt;0,1,0)</f>
        <v>0</v>
      </c>
    </row>
    <row r="17" spans="1:15" hidden="1" x14ac:dyDescent="0.2">
      <c r="A17" s="184">
        <f>'20'!A4</f>
        <v>0</v>
      </c>
      <c r="B17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>-</v>
      </c>
      <c r="C17" s="186">
        <f>IFERROR(INDEX(Lookup!$BH$9:$BH$3000,MATCH($A17,Lookup!$A$9:$A$3000,0)),0)</f>
        <v>0</v>
      </c>
      <c r="D17" s="186">
        <f>IFERROR(INDEX(Lookup!$BJ$9:$BJ$3000,MATCH($A17,Lookup!$A$9:$A$3000,0)),0)</f>
        <v>0</v>
      </c>
      <c r="E17" s="201">
        <f t="shared" si="0"/>
        <v>0</v>
      </c>
      <c r="H17" s="184"/>
      <c r="O17" s="182">
        <f t="shared" si="1"/>
        <v>0</v>
      </c>
    </row>
    <row r="18" spans="1:15" hidden="1" x14ac:dyDescent="0.2">
      <c r="A18" s="184">
        <f>'20'!A5</f>
        <v>0</v>
      </c>
      <c r="B18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>-</v>
      </c>
      <c r="C18" s="186">
        <f>IFERROR(INDEX(Lookup!$BH$9:$BH$3000,MATCH($A18,Lookup!$A$9:$A$3000,0)),0)</f>
        <v>0</v>
      </c>
      <c r="D18" s="186">
        <f>IFERROR(INDEX(Lookup!$BJ$9:$BJ$3000,MATCH($A18,Lookup!$A$9:$A$3000,0)),0)</f>
        <v>0</v>
      </c>
      <c r="E18" s="201">
        <f t="shared" si="0"/>
        <v>0</v>
      </c>
      <c r="H18" s="184"/>
      <c r="O18" s="182">
        <f t="shared" si="1"/>
        <v>0</v>
      </c>
    </row>
    <row r="19" spans="1:15" hidden="1" x14ac:dyDescent="0.2">
      <c r="A19" s="184">
        <f>'20'!A6</f>
        <v>0</v>
      </c>
      <c r="B19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>-</v>
      </c>
      <c r="C19" s="186">
        <f>IFERROR(INDEX(Lookup!$BH$9:$BH$3000,MATCH($A19,Lookup!$A$9:$A$3000,0)),0)</f>
        <v>0</v>
      </c>
      <c r="D19" s="186">
        <f>IFERROR(INDEX(Lookup!$BJ$9:$BJ$3000,MATCH($A19,Lookup!$A$9:$A$3000,0)),0)</f>
        <v>0</v>
      </c>
      <c r="E19" s="201">
        <f t="shared" si="0"/>
        <v>0</v>
      </c>
      <c r="O19" s="182">
        <f t="shared" si="1"/>
        <v>0</v>
      </c>
    </row>
    <row r="20" spans="1:15" hidden="1" x14ac:dyDescent="0.2">
      <c r="A20" s="184">
        <f>'20'!A7</f>
        <v>0</v>
      </c>
      <c r="B20" t="str">
        <f>IFERROR(LEFT(IFERROR(INDEX(Sheet5!$C$2:$C$1300,MATCH($A20,Sheet5!$A$2:$A$1300,0)),"-"),FIND(",",IFERROR(INDEX(Sheet5!$C$2:$C$1300,MATCH($A20,Sheet5!$A$2:$A$1300,0)),"-"),1)-1),IFERROR(INDEX(Sheet5!$C$2:$C$1300,MATCH($A20,Sheet5!$A$2:$A$1300,0)),"-"))</f>
        <v>-</v>
      </c>
      <c r="C20" s="186">
        <f>IFERROR(INDEX(Lookup!$BH$9:$BH$3000,MATCH($A20,Lookup!$A$9:$A$3000,0)),0)</f>
        <v>0</v>
      </c>
      <c r="D20" s="186">
        <f>IFERROR(INDEX(Lookup!$BJ$9:$BJ$3000,MATCH($A20,Lookup!$A$9:$A$3000,0)),0)</f>
        <v>0</v>
      </c>
      <c r="E20" s="201">
        <f t="shared" si="0"/>
        <v>0</v>
      </c>
      <c r="O20" s="182">
        <f t="shared" si="1"/>
        <v>0</v>
      </c>
    </row>
    <row r="21" spans="1:15" hidden="1" x14ac:dyDescent="0.2">
      <c r="A21" s="184">
        <f>'20'!A8</f>
        <v>0</v>
      </c>
      <c r="B21" t="str">
        <f>IFERROR(LEFT(IFERROR(INDEX(Sheet5!$C$2:$C$1300,MATCH($A21,Sheet5!$A$2:$A$1300,0)),"-"),FIND(",",IFERROR(INDEX(Sheet5!$C$2:$C$1300,MATCH($A21,Sheet5!$A$2:$A$1300,0)),"-"),1)-1),IFERROR(INDEX(Sheet5!$C$2:$C$1300,MATCH($A21,Sheet5!$A$2:$A$1300,0)),"-"))</f>
        <v>-</v>
      </c>
      <c r="C21" s="186">
        <f>IFERROR(INDEX(Lookup!$BH$9:$BH$3000,MATCH($A21,Lookup!$A$9:$A$3000,0)),0)</f>
        <v>0</v>
      </c>
      <c r="D21" s="186">
        <f>IFERROR(INDEX(Lookup!$BJ$9:$BJ$3000,MATCH($A21,Lookup!$A$9:$A$3000,0)),0)</f>
        <v>0</v>
      </c>
      <c r="E21" s="201">
        <f t="shared" si="0"/>
        <v>0</v>
      </c>
      <c r="O21" s="182">
        <f t="shared" si="1"/>
        <v>0</v>
      </c>
    </row>
    <row r="22" spans="1:15" hidden="1" x14ac:dyDescent="0.2">
      <c r="A22" s="184">
        <f>'20'!A9</f>
        <v>0</v>
      </c>
      <c r="B22" t="str">
        <f>IFERROR(LEFT(IFERROR(INDEX(Sheet5!$C$2:$C$1300,MATCH($A22,Sheet5!$A$2:$A$1300,0)),"-"),FIND(",",IFERROR(INDEX(Sheet5!$C$2:$C$1300,MATCH($A22,Sheet5!$A$2:$A$1300,0)),"-"),1)-1),IFERROR(INDEX(Sheet5!$C$2:$C$1300,MATCH($A22,Sheet5!$A$2:$A$1300,0)),"-"))</f>
        <v>-</v>
      </c>
      <c r="C22" s="186">
        <f>IFERROR(INDEX(Lookup!$BH$9:$BH$3000,MATCH($A22,Lookup!$A$9:$A$3000,0)),0)</f>
        <v>0</v>
      </c>
      <c r="D22" s="186">
        <f>IFERROR(INDEX(Lookup!$BJ$9:$BJ$3000,MATCH($A22,Lookup!$A$9:$A$3000,0)),0)</f>
        <v>0</v>
      </c>
      <c r="E22" s="201">
        <f t="shared" si="0"/>
        <v>0</v>
      </c>
      <c r="O22" s="182">
        <f t="shared" si="1"/>
        <v>0</v>
      </c>
    </row>
    <row r="23" spans="1:15" hidden="1" x14ac:dyDescent="0.2">
      <c r="A23" s="184">
        <f>'20'!A10</f>
        <v>0</v>
      </c>
      <c r="B23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>-</v>
      </c>
      <c r="C23" s="186">
        <f>IFERROR(INDEX(Lookup!$BH$9:$BH$3000,MATCH($A23,Lookup!$A$9:$A$3000,0)),0)</f>
        <v>0</v>
      </c>
      <c r="D23" s="186">
        <f>IFERROR(INDEX(Lookup!$BJ$9:$BJ$3000,MATCH($A23,Lookup!$A$9:$A$3000,0)),0)</f>
        <v>0</v>
      </c>
      <c r="E23" s="201">
        <f t="shared" si="0"/>
        <v>0</v>
      </c>
      <c r="O23" s="182">
        <f t="shared" si="1"/>
        <v>0</v>
      </c>
    </row>
    <row r="24" spans="1:15" hidden="1" x14ac:dyDescent="0.2">
      <c r="A24" s="184">
        <f>'20'!A11</f>
        <v>0</v>
      </c>
      <c r="B24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>-</v>
      </c>
      <c r="C24" s="186">
        <f>IFERROR(INDEX(Lookup!$BH$9:$BH$3000,MATCH($A24,Lookup!$A$9:$A$3000,0)),0)</f>
        <v>0</v>
      </c>
      <c r="D24" s="186">
        <f>IFERROR(INDEX(Lookup!$BJ$9:$BJ$3000,MATCH($A24,Lookup!$A$9:$A$3000,0)),0)</f>
        <v>0</v>
      </c>
      <c r="E24" s="201">
        <f t="shared" si="0"/>
        <v>0</v>
      </c>
      <c r="O24" s="182">
        <f t="shared" si="1"/>
        <v>0</v>
      </c>
    </row>
    <row r="25" spans="1:15" x14ac:dyDescent="0.2">
      <c r="A25" s="184"/>
      <c r="B25" s="184" t="s">
        <v>454</v>
      </c>
      <c r="C25" s="189">
        <f>SUM(C15:C24)</f>
        <v>0</v>
      </c>
      <c r="D25" s="189">
        <f t="shared" ref="D25:E25" si="2">SUM(D15:D24)</f>
        <v>0</v>
      </c>
      <c r="E25" s="236">
        <f t="shared" si="2"/>
        <v>0</v>
      </c>
      <c r="O25" s="182">
        <v>1</v>
      </c>
    </row>
    <row r="26" spans="1:15" x14ac:dyDescent="0.2">
      <c r="A26" s="184"/>
      <c r="B26" s="187" t="s">
        <v>499</v>
      </c>
      <c r="C26" s="186"/>
      <c r="D26" s="186"/>
      <c r="E26" s="183"/>
      <c r="O26" s="182">
        <v>1</v>
      </c>
    </row>
    <row r="27" spans="1:15" hidden="1" x14ac:dyDescent="0.2">
      <c r="A27" s="184">
        <f>'21'!A2</f>
        <v>0</v>
      </c>
      <c r="B27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>-</v>
      </c>
      <c r="C27" s="186">
        <f>IFERROR(INDEX(Lookup!$BH$9:$BH$3000,MATCH($A27,Lookup!$A$9:$A$3000,0)),0)</f>
        <v>0</v>
      </c>
      <c r="D27" s="186">
        <f>IFERROR(INDEX(Lookup!$BJ$9:$BJ$3000,MATCH($A27,Lookup!$A$9:$A$3000,0)),0)</f>
        <v>0</v>
      </c>
      <c r="E27" s="201">
        <f t="shared" ref="E27" si="3">+C27-D27</f>
        <v>0</v>
      </c>
      <c r="O27" s="182">
        <f t="shared" si="1"/>
        <v>0</v>
      </c>
    </row>
    <row r="28" spans="1:15" hidden="1" x14ac:dyDescent="0.2">
      <c r="A28" s="184">
        <f>'21'!A3</f>
        <v>0</v>
      </c>
      <c r="B28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>-</v>
      </c>
      <c r="C28" s="186">
        <f>IFERROR(INDEX(Lookup!$BH$9:$BH$3000,MATCH($A28,Lookup!$A$9:$A$3000,0)),0)</f>
        <v>0</v>
      </c>
      <c r="D28" s="186">
        <f>IFERROR(INDEX(Lookup!$BJ$9:$BJ$3000,MATCH($A28,Lookup!$A$9:$A$3000,0)),0)</f>
        <v>0</v>
      </c>
      <c r="E28" s="201">
        <f t="shared" ref="E28:E30" si="4">+C28-D28</f>
        <v>0</v>
      </c>
      <c r="O28" s="182">
        <f t="shared" si="1"/>
        <v>0</v>
      </c>
    </row>
    <row r="29" spans="1:15" hidden="1" x14ac:dyDescent="0.2">
      <c r="A29" s="184">
        <f>'21'!A4</f>
        <v>0</v>
      </c>
      <c r="B29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>-</v>
      </c>
      <c r="C29" s="186">
        <f>IFERROR(INDEX(Lookup!$BH$9:$BH$3000,MATCH($A29,Lookup!$A$9:$A$3000,0)),0)</f>
        <v>0</v>
      </c>
      <c r="D29" s="186">
        <f>IFERROR(INDEX(Lookup!$BJ$9:$BJ$3000,MATCH($A29,Lookup!$A$9:$A$3000,0)),0)</f>
        <v>0</v>
      </c>
      <c r="E29" s="201">
        <f t="shared" si="4"/>
        <v>0</v>
      </c>
      <c r="O29" s="182">
        <f t="shared" si="1"/>
        <v>0</v>
      </c>
    </row>
    <row r="30" spans="1:15" hidden="1" x14ac:dyDescent="0.2">
      <c r="A30" s="184">
        <f>'21'!A5</f>
        <v>0</v>
      </c>
      <c r="B30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>-</v>
      </c>
      <c r="C30" s="186">
        <f>IFERROR(INDEX(Lookup!$BH$9:$BH$3000,MATCH($A30,Lookup!$A$9:$A$3000,0)),0)</f>
        <v>0</v>
      </c>
      <c r="D30" s="186">
        <f>IFERROR(INDEX(Lookup!$BJ$9:$BJ$3000,MATCH($A30,Lookup!$A$9:$A$3000,0)),0)</f>
        <v>0</v>
      </c>
      <c r="E30" s="201">
        <f t="shared" si="4"/>
        <v>0</v>
      </c>
      <c r="O30" s="182">
        <f t="shared" si="1"/>
        <v>0</v>
      </c>
    </row>
    <row r="31" spans="1:15" x14ac:dyDescent="0.2">
      <c r="A31" s="184"/>
      <c r="B31" s="184" t="s">
        <v>454</v>
      </c>
      <c r="C31" s="189">
        <f>SUM(C27:C30)</f>
        <v>0</v>
      </c>
      <c r="D31" s="189">
        <f t="shared" ref="D31:E31" si="5">SUM(D27:D30)</f>
        <v>0</v>
      </c>
      <c r="E31" s="236">
        <f t="shared" si="5"/>
        <v>0</v>
      </c>
      <c r="O31" s="182">
        <v>1</v>
      </c>
    </row>
    <row r="32" spans="1:15" x14ac:dyDescent="0.2">
      <c r="A32" s="184"/>
      <c r="B32" s="187" t="s">
        <v>500</v>
      </c>
      <c r="C32" s="186"/>
      <c r="D32" s="186"/>
      <c r="E32" s="183"/>
      <c r="O32" s="182">
        <v>1</v>
      </c>
    </row>
    <row r="33" spans="1:15" x14ac:dyDescent="0.2">
      <c r="A33" s="184" t="str">
        <f>'22'!A2</f>
        <v>63320-H03</v>
      </c>
      <c r="B33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 xml:space="preserve">Unpaid Entitlement Receivable - Mancave Trust               </v>
      </c>
      <c r="C33" s="186">
        <f>IFERROR(INDEX(Lookup!$BH$9:$BH$3000,MATCH($A33,Lookup!$A$9:$A$3000,0)),0)</f>
        <v>142877.25</v>
      </c>
      <c r="D33" s="186">
        <f>IFERROR(INDEX(Lookup!$BJ$9:$BJ$3000,MATCH($A33,Lookup!$A$9:$A$3000,0)),0)</f>
        <v>16355.53</v>
      </c>
      <c r="E33" s="201">
        <f t="shared" ref="E33" si="6">+C33-D33</f>
        <v>126521.72</v>
      </c>
      <c r="O33" s="182">
        <f t="shared" si="1"/>
        <v>1</v>
      </c>
    </row>
    <row r="34" spans="1:15" hidden="1" x14ac:dyDescent="0.2">
      <c r="A34" s="184">
        <f>'22'!A3</f>
        <v>0</v>
      </c>
      <c r="B34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>-</v>
      </c>
      <c r="C34" s="186">
        <f>IFERROR(INDEX(Lookup!$BH$9:$BH$3000,MATCH($A34,Lookup!$A$9:$A$3000,0)),0)</f>
        <v>0</v>
      </c>
      <c r="D34" s="186">
        <f>IFERROR(INDEX(Lookup!$BJ$9:$BJ$3000,MATCH($A34,Lookup!$A$9:$A$3000,0)),0)</f>
        <v>0</v>
      </c>
      <c r="E34" s="201">
        <f t="shared" ref="E34:E97" si="7">+C34-D34</f>
        <v>0</v>
      </c>
      <c r="O34" s="182">
        <f t="shared" si="1"/>
        <v>0</v>
      </c>
    </row>
    <row r="35" spans="1:15" hidden="1" x14ac:dyDescent="0.2">
      <c r="A35" s="184">
        <f>'22'!A4</f>
        <v>0</v>
      </c>
      <c r="B35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>-</v>
      </c>
      <c r="C35" s="186">
        <f>IFERROR(INDEX(Lookup!$BH$9:$BH$3000,MATCH($A35,Lookup!$A$9:$A$3000,0)),0)</f>
        <v>0</v>
      </c>
      <c r="D35" s="186">
        <f>IFERROR(INDEX(Lookup!$BJ$9:$BJ$3000,MATCH($A35,Lookup!$A$9:$A$3000,0)),0)</f>
        <v>0</v>
      </c>
      <c r="E35" s="201">
        <f t="shared" si="7"/>
        <v>0</v>
      </c>
      <c r="O35" s="182">
        <f t="shared" si="1"/>
        <v>0</v>
      </c>
    </row>
    <row r="36" spans="1:15" hidden="1" x14ac:dyDescent="0.2">
      <c r="A36" s="184">
        <f>'22'!A5</f>
        <v>0</v>
      </c>
      <c r="B36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>-</v>
      </c>
      <c r="C36" s="186">
        <f>IFERROR(INDEX(Lookup!$BH$9:$BH$3000,MATCH($A36,Lookup!$A$9:$A$3000,0)),0)</f>
        <v>0</v>
      </c>
      <c r="D36" s="186">
        <f>IFERROR(INDEX(Lookup!$BJ$9:$BJ$3000,MATCH($A36,Lookup!$A$9:$A$3000,0)),0)</f>
        <v>0</v>
      </c>
      <c r="E36" s="201">
        <f t="shared" si="7"/>
        <v>0</v>
      </c>
      <c r="O36" s="182">
        <f t="shared" si="1"/>
        <v>0</v>
      </c>
    </row>
    <row r="37" spans="1:15" hidden="1" x14ac:dyDescent="0.2">
      <c r="A37" s="184">
        <f>'22'!A6</f>
        <v>0</v>
      </c>
      <c r="B37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>-</v>
      </c>
      <c r="C37" s="186">
        <f>IFERROR(INDEX(Lookup!$BH$9:$BH$3000,MATCH($A37,Lookup!$A$9:$A$3000,0)),0)</f>
        <v>0</v>
      </c>
      <c r="D37" s="186">
        <f>IFERROR(INDEX(Lookup!$BJ$9:$BJ$3000,MATCH($A37,Lookup!$A$9:$A$3000,0)),0)</f>
        <v>0</v>
      </c>
      <c r="E37" s="201">
        <f t="shared" si="7"/>
        <v>0</v>
      </c>
      <c r="O37" s="182">
        <f t="shared" si="1"/>
        <v>0</v>
      </c>
    </row>
    <row r="38" spans="1:15" hidden="1" x14ac:dyDescent="0.2">
      <c r="A38" s="184">
        <f>'22'!A7</f>
        <v>0</v>
      </c>
      <c r="B38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>-</v>
      </c>
      <c r="C38" s="186">
        <f>IFERROR(INDEX(Lookup!$BH$9:$BH$3000,MATCH($A38,Lookup!$A$9:$A$3000,0)),0)</f>
        <v>0</v>
      </c>
      <c r="D38" s="186">
        <f>IFERROR(INDEX(Lookup!$BJ$9:$BJ$3000,MATCH($A38,Lookup!$A$9:$A$3000,0)),0)</f>
        <v>0</v>
      </c>
      <c r="E38" s="201">
        <f t="shared" si="7"/>
        <v>0</v>
      </c>
      <c r="O38" s="182">
        <f t="shared" si="1"/>
        <v>0</v>
      </c>
    </row>
    <row r="39" spans="1:15" hidden="1" x14ac:dyDescent="0.2">
      <c r="A39" s="184">
        <f>'22'!A8</f>
        <v>0</v>
      </c>
      <c r="B39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>-</v>
      </c>
      <c r="C39" s="186">
        <f>IFERROR(INDEX(Lookup!$BH$9:$BH$3000,MATCH($A39,Lookup!$A$9:$A$3000,0)),0)</f>
        <v>0</v>
      </c>
      <c r="D39" s="186">
        <f>IFERROR(INDEX(Lookup!$BJ$9:$BJ$3000,MATCH($A39,Lookup!$A$9:$A$3000,0)),0)</f>
        <v>0</v>
      </c>
      <c r="E39" s="201">
        <f t="shared" si="7"/>
        <v>0</v>
      </c>
      <c r="O39" s="182">
        <f t="shared" si="1"/>
        <v>0</v>
      </c>
    </row>
    <row r="40" spans="1:15" hidden="1" x14ac:dyDescent="0.2">
      <c r="A40" s="184">
        <f>'22'!A9</f>
        <v>0</v>
      </c>
      <c r="B40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>-</v>
      </c>
      <c r="C40" s="186">
        <f>IFERROR(INDEX(Lookup!$BH$9:$BH$3000,MATCH($A40,Lookup!$A$9:$A$3000,0)),0)</f>
        <v>0</v>
      </c>
      <c r="D40" s="186">
        <f>IFERROR(INDEX(Lookup!$BJ$9:$BJ$3000,MATCH($A40,Lookup!$A$9:$A$3000,0)),0)</f>
        <v>0</v>
      </c>
      <c r="E40" s="201">
        <f t="shared" si="7"/>
        <v>0</v>
      </c>
      <c r="O40" s="182">
        <f t="shared" si="1"/>
        <v>0</v>
      </c>
    </row>
    <row r="41" spans="1:15" hidden="1" x14ac:dyDescent="0.2">
      <c r="A41" s="184">
        <f>'22'!A10</f>
        <v>0</v>
      </c>
      <c r="B41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>-</v>
      </c>
      <c r="C41" s="186">
        <f>IFERROR(INDEX(Lookup!$BH$9:$BH$3000,MATCH($A41,Lookup!$A$9:$A$3000,0)),0)</f>
        <v>0</v>
      </c>
      <c r="D41" s="186">
        <f>IFERROR(INDEX(Lookup!$BJ$9:$BJ$3000,MATCH($A41,Lookup!$A$9:$A$3000,0)),0)</f>
        <v>0</v>
      </c>
      <c r="E41" s="201">
        <f t="shared" si="7"/>
        <v>0</v>
      </c>
      <c r="O41" s="182">
        <f t="shared" si="1"/>
        <v>0</v>
      </c>
    </row>
    <row r="42" spans="1:15" hidden="1" x14ac:dyDescent="0.2">
      <c r="A42" s="184">
        <f>'22'!A11</f>
        <v>0</v>
      </c>
      <c r="B4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>-</v>
      </c>
      <c r="C42" s="186">
        <f>IFERROR(INDEX(Lookup!$BH$9:$BH$3000,MATCH($A42,Lookup!$A$9:$A$3000,0)),0)</f>
        <v>0</v>
      </c>
      <c r="D42" s="186">
        <f>IFERROR(INDEX(Lookup!$BJ$9:$BJ$3000,MATCH($A42,Lookup!$A$9:$A$3000,0)),0)</f>
        <v>0</v>
      </c>
      <c r="E42" s="201">
        <f t="shared" si="7"/>
        <v>0</v>
      </c>
      <c r="O42" s="182">
        <f t="shared" si="1"/>
        <v>0</v>
      </c>
    </row>
    <row r="43" spans="1:15" hidden="1" x14ac:dyDescent="0.2">
      <c r="A43" s="184">
        <f>'22'!A12</f>
        <v>0</v>
      </c>
      <c r="B43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>-</v>
      </c>
      <c r="C43" s="186">
        <f>IFERROR(INDEX(Lookup!$BH$9:$BH$3000,MATCH($A43,Lookup!$A$9:$A$3000,0)),0)</f>
        <v>0</v>
      </c>
      <c r="D43" s="186">
        <f>IFERROR(INDEX(Lookup!$BJ$9:$BJ$3000,MATCH($A43,Lookup!$A$9:$A$3000,0)),0)</f>
        <v>0</v>
      </c>
      <c r="E43" s="201">
        <f t="shared" si="7"/>
        <v>0</v>
      </c>
      <c r="O43" s="182">
        <f t="shared" si="1"/>
        <v>0</v>
      </c>
    </row>
    <row r="44" spans="1:15" hidden="1" x14ac:dyDescent="0.2">
      <c r="A44" s="184">
        <f>'22'!A13</f>
        <v>0</v>
      </c>
      <c r="B44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>-</v>
      </c>
      <c r="C44" s="186">
        <f>IFERROR(INDEX(Lookup!$BH$9:$BH$3000,MATCH($A44,Lookup!$A$9:$A$3000,0)),0)</f>
        <v>0</v>
      </c>
      <c r="D44" s="186">
        <f>IFERROR(INDEX(Lookup!$BJ$9:$BJ$3000,MATCH($A44,Lookup!$A$9:$A$3000,0)),0)</f>
        <v>0</v>
      </c>
      <c r="E44" s="201">
        <f t="shared" si="7"/>
        <v>0</v>
      </c>
      <c r="O44" s="182">
        <f t="shared" si="1"/>
        <v>0</v>
      </c>
    </row>
    <row r="45" spans="1:15" hidden="1" x14ac:dyDescent="0.2">
      <c r="A45" s="184">
        <f>'22'!A14</f>
        <v>0</v>
      </c>
      <c r="B45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>-</v>
      </c>
      <c r="C45" s="186">
        <f>IFERROR(INDEX(Lookup!$BH$9:$BH$3000,MATCH($A45,Lookup!$A$9:$A$3000,0)),0)</f>
        <v>0</v>
      </c>
      <c r="D45" s="186">
        <f>IFERROR(INDEX(Lookup!$BJ$9:$BJ$3000,MATCH($A45,Lookup!$A$9:$A$3000,0)),0)</f>
        <v>0</v>
      </c>
      <c r="E45" s="201">
        <f t="shared" si="7"/>
        <v>0</v>
      </c>
      <c r="O45" s="182">
        <f t="shared" si="1"/>
        <v>0</v>
      </c>
    </row>
    <row r="46" spans="1:15" hidden="1" x14ac:dyDescent="0.2">
      <c r="A46" s="184">
        <f>'22'!A15</f>
        <v>0</v>
      </c>
      <c r="B46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>-</v>
      </c>
      <c r="C46" s="186">
        <f>IFERROR(INDEX(Lookup!$BH$9:$BH$3000,MATCH($A46,Lookup!$A$9:$A$3000,0)),0)</f>
        <v>0</v>
      </c>
      <c r="D46" s="186">
        <f>IFERROR(INDEX(Lookup!$BJ$9:$BJ$3000,MATCH($A46,Lookup!$A$9:$A$3000,0)),0)</f>
        <v>0</v>
      </c>
      <c r="E46" s="201">
        <f t="shared" si="7"/>
        <v>0</v>
      </c>
      <c r="O46" s="182">
        <f t="shared" si="1"/>
        <v>0</v>
      </c>
    </row>
    <row r="47" spans="1:15" hidden="1" x14ac:dyDescent="0.2">
      <c r="A47" s="184">
        <f>'22'!A16</f>
        <v>0</v>
      </c>
      <c r="B47" t="str">
        <f>IFERROR(LEFT(IFERROR(INDEX(Sheet5!$C$2:$C$1300,MATCH($A47,Sheet5!$A$2:$A$1300,0)),"-"),FIND(",",IFERROR(INDEX(Sheet5!$C$2:$C$1300,MATCH($A47,Sheet5!$A$2:$A$1300,0)),"-"),1)-1),IFERROR(INDEX(Sheet5!$C$2:$C$1300,MATCH($A47,Sheet5!$A$2:$A$1300,0)),"-"))</f>
        <v>-</v>
      </c>
      <c r="C47" s="186">
        <f>IFERROR(INDEX(Lookup!$BH$9:$BH$3000,MATCH($A47,Lookup!$A$9:$A$3000,0)),0)</f>
        <v>0</v>
      </c>
      <c r="D47" s="186">
        <f>IFERROR(INDEX(Lookup!$BJ$9:$BJ$3000,MATCH($A47,Lookup!$A$9:$A$3000,0)),0)</f>
        <v>0</v>
      </c>
      <c r="E47" s="201">
        <f t="shared" si="7"/>
        <v>0</v>
      </c>
      <c r="O47" s="182">
        <f t="shared" si="1"/>
        <v>0</v>
      </c>
    </row>
    <row r="48" spans="1:15" hidden="1" x14ac:dyDescent="0.2">
      <c r="A48" s="184">
        <f>'22'!A17</f>
        <v>0</v>
      </c>
      <c r="B48" t="str">
        <f>IFERROR(LEFT(IFERROR(INDEX(Sheet5!$C$2:$C$1300,MATCH($A48,Sheet5!$A$2:$A$1300,0)),"-"),FIND(",",IFERROR(INDEX(Sheet5!$C$2:$C$1300,MATCH($A48,Sheet5!$A$2:$A$1300,0)),"-"),1)-1),IFERROR(INDEX(Sheet5!$C$2:$C$1300,MATCH($A48,Sheet5!$A$2:$A$1300,0)),"-"))</f>
        <v>-</v>
      </c>
      <c r="C48" s="186">
        <f>IFERROR(INDEX(Lookup!$BH$9:$BH$3000,MATCH($A48,Lookup!$A$9:$A$3000,0)),0)</f>
        <v>0</v>
      </c>
      <c r="D48" s="186">
        <f>IFERROR(INDEX(Lookup!$BJ$9:$BJ$3000,MATCH($A48,Lookup!$A$9:$A$3000,0)),0)</f>
        <v>0</v>
      </c>
      <c r="E48" s="201">
        <f t="shared" si="7"/>
        <v>0</v>
      </c>
      <c r="O48" s="182">
        <f t="shared" si="1"/>
        <v>0</v>
      </c>
    </row>
    <row r="49" spans="1:15" hidden="1" x14ac:dyDescent="0.2">
      <c r="A49" s="184">
        <f>'22'!A18</f>
        <v>0</v>
      </c>
      <c r="B49" t="str">
        <f>IFERROR(LEFT(IFERROR(INDEX(Sheet5!$C$2:$C$1300,MATCH($A49,Sheet5!$A$2:$A$1300,0)),"-"),FIND(",",IFERROR(INDEX(Sheet5!$C$2:$C$1300,MATCH($A49,Sheet5!$A$2:$A$1300,0)),"-"),1)-1),IFERROR(INDEX(Sheet5!$C$2:$C$1300,MATCH($A49,Sheet5!$A$2:$A$1300,0)),"-"))</f>
        <v>-</v>
      </c>
      <c r="C49" s="186">
        <f>IFERROR(INDEX(Lookup!$BH$9:$BH$3000,MATCH($A49,Lookup!$A$9:$A$3000,0)),0)</f>
        <v>0</v>
      </c>
      <c r="D49" s="186">
        <f>IFERROR(INDEX(Lookup!$BJ$9:$BJ$3000,MATCH($A49,Lookup!$A$9:$A$3000,0)),0)</f>
        <v>0</v>
      </c>
      <c r="E49" s="201">
        <f t="shared" si="7"/>
        <v>0</v>
      </c>
      <c r="O49" s="182">
        <f t="shared" si="1"/>
        <v>0</v>
      </c>
    </row>
    <row r="50" spans="1:15" hidden="1" x14ac:dyDescent="0.2">
      <c r="A50" s="184">
        <f>'22'!A19</f>
        <v>0</v>
      </c>
      <c r="B50" t="str">
        <f>IFERROR(LEFT(IFERROR(INDEX(Sheet5!$C$2:$C$1300,MATCH($A50,Sheet5!$A$2:$A$1300,0)),"-"),FIND(",",IFERROR(INDEX(Sheet5!$C$2:$C$1300,MATCH($A50,Sheet5!$A$2:$A$1300,0)),"-"),1)-1),IFERROR(INDEX(Sheet5!$C$2:$C$1300,MATCH($A50,Sheet5!$A$2:$A$1300,0)),"-"))</f>
        <v>-</v>
      </c>
      <c r="C50" s="186">
        <f>IFERROR(INDEX(Lookup!$BH$9:$BH$3000,MATCH($A50,Lookup!$A$9:$A$3000,0)),0)</f>
        <v>0</v>
      </c>
      <c r="D50" s="186">
        <f>IFERROR(INDEX(Lookup!$BJ$9:$BJ$3000,MATCH($A50,Lookup!$A$9:$A$3000,0)),0)</f>
        <v>0</v>
      </c>
      <c r="E50" s="201">
        <f t="shared" si="7"/>
        <v>0</v>
      </c>
      <c r="O50" s="182">
        <f t="shared" si="1"/>
        <v>0</v>
      </c>
    </row>
    <row r="51" spans="1:15" hidden="1" x14ac:dyDescent="0.2">
      <c r="A51" s="184">
        <f>'22'!A20</f>
        <v>0</v>
      </c>
      <c r="B51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>-</v>
      </c>
      <c r="C51" s="186">
        <f>IFERROR(INDEX(Lookup!$BH$9:$BH$3000,MATCH($A51,Lookup!$A$9:$A$3000,0)),0)</f>
        <v>0</v>
      </c>
      <c r="D51" s="186">
        <f>IFERROR(INDEX(Lookup!$BJ$9:$BJ$3000,MATCH($A51,Lookup!$A$9:$A$3000,0)),0)</f>
        <v>0</v>
      </c>
      <c r="E51" s="201">
        <f t="shared" si="7"/>
        <v>0</v>
      </c>
      <c r="O51" s="182">
        <f t="shared" si="1"/>
        <v>0</v>
      </c>
    </row>
    <row r="52" spans="1:15" hidden="1" x14ac:dyDescent="0.2">
      <c r="A52" s="184">
        <f>'22'!A21</f>
        <v>0</v>
      </c>
      <c r="B5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>-</v>
      </c>
      <c r="C52" s="186">
        <f>IFERROR(INDEX(Lookup!$BH$9:$BH$3000,MATCH($A52,Lookup!$A$9:$A$3000,0)),0)</f>
        <v>0</v>
      </c>
      <c r="D52" s="186">
        <f>IFERROR(INDEX(Lookup!$BJ$9:$BJ$3000,MATCH($A52,Lookup!$A$9:$A$3000,0)),0)</f>
        <v>0</v>
      </c>
      <c r="E52" s="201">
        <f t="shared" si="7"/>
        <v>0</v>
      </c>
      <c r="O52" s="182">
        <f t="shared" si="1"/>
        <v>0</v>
      </c>
    </row>
    <row r="53" spans="1:15" hidden="1" x14ac:dyDescent="0.2">
      <c r="A53" s="184">
        <f>'22'!A22</f>
        <v>0</v>
      </c>
      <c r="B53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C53" s="186">
        <f>IFERROR(INDEX(Lookup!$BH$9:$BH$3000,MATCH($A53,Lookup!$A$9:$A$3000,0)),0)</f>
        <v>0</v>
      </c>
      <c r="D53" s="186">
        <f>IFERROR(INDEX(Lookup!$BJ$9:$BJ$3000,MATCH($A53,Lookup!$A$9:$A$3000,0)),0)</f>
        <v>0</v>
      </c>
      <c r="E53" s="201">
        <f t="shared" si="7"/>
        <v>0</v>
      </c>
      <c r="O53" s="182">
        <f t="shared" si="1"/>
        <v>0</v>
      </c>
    </row>
    <row r="54" spans="1:15" hidden="1" x14ac:dyDescent="0.2">
      <c r="A54" s="184">
        <f>'22'!A23</f>
        <v>0</v>
      </c>
      <c r="B54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C54" s="186">
        <f>IFERROR(INDEX(Lookup!$BH$9:$BH$3000,MATCH($A54,Lookup!$A$9:$A$3000,0)),0)</f>
        <v>0</v>
      </c>
      <c r="D54" s="186">
        <f>IFERROR(INDEX(Lookup!$BJ$9:$BJ$3000,MATCH($A54,Lookup!$A$9:$A$3000,0)),0)</f>
        <v>0</v>
      </c>
      <c r="E54" s="201">
        <f t="shared" si="7"/>
        <v>0</v>
      </c>
      <c r="O54" s="182">
        <f t="shared" si="1"/>
        <v>0</v>
      </c>
    </row>
    <row r="55" spans="1:15" hidden="1" x14ac:dyDescent="0.2">
      <c r="A55" s="184">
        <f>'22'!A24</f>
        <v>0</v>
      </c>
      <c r="B55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C55" s="186">
        <f>IFERROR(INDEX(Lookup!$BH$9:$BH$3000,MATCH($A55,Lookup!$A$9:$A$3000,0)),0)</f>
        <v>0</v>
      </c>
      <c r="D55" s="186">
        <f>IFERROR(INDEX(Lookup!$BJ$9:$BJ$3000,MATCH($A55,Lookup!$A$9:$A$3000,0)),0)</f>
        <v>0</v>
      </c>
      <c r="E55" s="201">
        <f t="shared" si="7"/>
        <v>0</v>
      </c>
      <c r="O55" s="182">
        <f t="shared" si="1"/>
        <v>0</v>
      </c>
    </row>
    <row r="56" spans="1:15" hidden="1" x14ac:dyDescent="0.2">
      <c r="A56" s="184">
        <f>'22'!A25</f>
        <v>0</v>
      </c>
      <c r="B56" t="str">
        <f>IFERROR(LEFT(IFERROR(INDEX(Sheet5!$C$2:$C$1300,MATCH($A56,Sheet5!$A$2:$A$1300,0)),"-"),FIND(",",IFERROR(INDEX(Sheet5!$C$2:$C$1300,MATCH($A56,Sheet5!$A$2:$A$1300,0)),"-"),1)-1),IFERROR(INDEX(Sheet5!$C$2:$C$1300,MATCH($A56,Sheet5!$A$2:$A$1300,0)),"-"))</f>
        <v>-</v>
      </c>
      <c r="C56" s="186">
        <f>IFERROR(INDEX(Lookup!$BH$9:$BH$3000,MATCH($A56,Lookup!$A$9:$A$3000,0)),0)</f>
        <v>0</v>
      </c>
      <c r="D56" s="186">
        <f>IFERROR(INDEX(Lookup!$BJ$9:$BJ$3000,MATCH($A56,Lookup!$A$9:$A$3000,0)),0)</f>
        <v>0</v>
      </c>
      <c r="E56" s="201">
        <f t="shared" si="7"/>
        <v>0</v>
      </c>
      <c r="O56" s="182">
        <f t="shared" si="1"/>
        <v>0</v>
      </c>
    </row>
    <row r="57" spans="1:15" hidden="1" x14ac:dyDescent="0.2">
      <c r="A57" s="184">
        <f>'22'!A26</f>
        <v>0</v>
      </c>
      <c r="B57" t="str">
        <f>IFERROR(LEFT(IFERROR(INDEX(Sheet5!$C$2:$C$1300,MATCH($A57,Sheet5!$A$2:$A$1300,0)),"-"),FIND(",",IFERROR(INDEX(Sheet5!$C$2:$C$1300,MATCH($A57,Sheet5!$A$2:$A$1300,0)),"-"),1)-1),IFERROR(INDEX(Sheet5!$C$2:$C$1300,MATCH($A57,Sheet5!$A$2:$A$1300,0)),"-"))</f>
        <v>-</v>
      </c>
      <c r="C57" s="186">
        <f>IFERROR(INDEX(Lookup!$BH$9:$BH$3000,MATCH($A57,Lookup!$A$9:$A$3000,0)),0)</f>
        <v>0</v>
      </c>
      <c r="D57" s="186">
        <f>IFERROR(INDEX(Lookup!$BJ$9:$BJ$3000,MATCH($A57,Lookup!$A$9:$A$3000,0)),0)</f>
        <v>0</v>
      </c>
      <c r="E57" s="201">
        <f t="shared" si="7"/>
        <v>0</v>
      </c>
      <c r="O57" s="182">
        <f t="shared" si="1"/>
        <v>0</v>
      </c>
    </row>
    <row r="58" spans="1:15" hidden="1" x14ac:dyDescent="0.2">
      <c r="A58" s="184">
        <f>'22'!A27</f>
        <v>0</v>
      </c>
      <c r="B58" t="str">
        <f>IFERROR(LEFT(IFERROR(INDEX(Sheet5!$C$2:$C$1300,MATCH($A58,Sheet5!$A$2:$A$1300,0)),"-"),FIND(",",IFERROR(INDEX(Sheet5!$C$2:$C$1300,MATCH($A58,Sheet5!$A$2:$A$1300,0)),"-"),1)-1),IFERROR(INDEX(Sheet5!$C$2:$C$1300,MATCH($A58,Sheet5!$A$2:$A$1300,0)),"-"))</f>
        <v>-</v>
      </c>
      <c r="C58" s="186">
        <f>IFERROR(INDEX(Lookup!$BH$9:$BH$3000,MATCH($A58,Lookup!$A$9:$A$3000,0)),0)</f>
        <v>0</v>
      </c>
      <c r="D58" s="186">
        <f>IFERROR(INDEX(Lookup!$BJ$9:$BJ$3000,MATCH($A58,Lookup!$A$9:$A$3000,0)),0)</f>
        <v>0</v>
      </c>
      <c r="E58" s="201">
        <f t="shared" si="7"/>
        <v>0</v>
      </c>
      <c r="O58" s="182">
        <f t="shared" si="1"/>
        <v>0</v>
      </c>
    </row>
    <row r="59" spans="1:15" hidden="1" x14ac:dyDescent="0.2">
      <c r="A59" s="184">
        <f>'22'!A28</f>
        <v>0</v>
      </c>
      <c r="B59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>-</v>
      </c>
      <c r="C59" s="186">
        <f>IFERROR(INDEX(Lookup!$BH$9:$BH$3000,MATCH($A59,Lookup!$A$9:$A$3000,0)),0)</f>
        <v>0</v>
      </c>
      <c r="D59" s="186">
        <f>IFERROR(INDEX(Lookup!$BJ$9:$BJ$3000,MATCH($A59,Lookup!$A$9:$A$3000,0)),0)</f>
        <v>0</v>
      </c>
      <c r="E59" s="201">
        <f t="shared" si="7"/>
        <v>0</v>
      </c>
      <c r="O59" s="182">
        <f t="shared" si="1"/>
        <v>0</v>
      </c>
    </row>
    <row r="60" spans="1:15" hidden="1" x14ac:dyDescent="0.2">
      <c r="A60" s="184">
        <f>'22'!A29</f>
        <v>0</v>
      </c>
      <c r="B60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>-</v>
      </c>
      <c r="C60" s="186">
        <f>IFERROR(INDEX(Lookup!$BH$9:$BH$3000,MATCH($A60,Lookup!$A$9:$A$3000,0)),0)</f>
        <v>0</v>
      </c>
      <c r="D60" s="186">
        <f>IFERROR(INDEX(Lookup!$BJ$9:$BJ$3000,MATCH($A60,Lookup!$A$9:$A$3000,0)),0)</f>
        <v>0</v>
      </c>
      <c r="E60" s="201">
        <f t="shared" si="7"/>
        <v>0</v>
      </c>
      <c r="O60" s="182">
        <f t="shared" si="1"/>
        <v>0</v>
      </c>
    </row>
    <row r="61" spans="1:15" hidden="1" x14ac:dyDescent="0.2">
      <c r="A61" s="184">
        <f>'22'!A30</f>
        <v>0</v>
      </c>
      <c r="B61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>-</v>
      </c>
      <c r="C61" s="186">
        <f>IFERROR(INDEX(Lookup!$BH$9:$BH$3000,MATCH($A61,Lookup!$A$9:$A$3000,0)),0)</f>
        <v>0</v>
      </c>
      <c r="D61" s="186">
        <f>IFERROR(INDEX(Lookup!$BJ$9:$BJ$3000,MATCH($A61,Lookup!$A$9:$A$3000,0)),0)</f>
        <v>0</v>
      </c>
      <c r="E61" s="201">
        <f t="shared" si="7"/>
        <v>0</v>
      </c>
      <c r="O61" s="182">
        <f t="shared" si="1"/>
        <v>0</v>
      </c>
    </row>
    <row r="62" spans="1:15" hidden="1" x14ac:dyDescent="0.2">
      <c r="A62" s="184">
        <f>'22'!A31</f>
        <v>0</v>
      </c>
      <c r="B62" t="str">
        <f>IFERROR(LEFT(IFERROR(INDEX(Sheet5!$C$2:$C$1300,MATCH($A62,Sheet5!$A$2:$A$1300,0)),"-"),FIND(",",IFERROR(INDEX(Sheet5!$C$2:$C$1300,MATCH($A62,Sheet5!$A$2:$A$1300,0)),"-"),1)-1),IFERROR(INDEX(Sheet5!$C$2:$C$1300,MATCH($A62,Sheet5!$A$2:$A$1300,0)),"-"))</f>
        <v>-</v>
      </c>
      <c r="C62" s="186">
        <f>IFERROR(INDEX(Lookup!$BH$9:$BH$3000,MATCH($A62,Lookup!$A$9:$A$3000,0)),0)</f>
        <v>0</v>
      </c>
      <c r="D62" s="186">
        <f>IFERROR(INDEX(Lookup!$BJ$9:$BJ$3000,MATCH($A62,Lookup!$A$9:$A$3000,0)),0)</f>
        <v>0</v>
      </c>
      <c r="E62" s="201">
        <f t="shared" si="7"/>
        <v>0</v>
      </c>
      <c r="O62" s="182">
        <f t="shared" si="1"/>
        <v>0</v>
      </c>
    </row>
    <row r="63" spans="1:15" hidden="1" x14ac:dyDescent="0.2">
      <c r="A63" s="184">
        <f>'22'!A32</f>
        <v>0</v>
      </c>
      <c r="B63" t="str">
        <f>IFERROR(LEFT(IFERROR(INDEX(Sheet5!$C$2:$C$1300,MATCH($A63,Sheet5!$A$2:$A$1300,0)),"-"),FIND(",",IFERROR(INDEX(Sheet5!$C$2:$C$1300,MATCH($A63,Sheet5!$A$2:$A$1300,0)),"-"),1)-1),IFERROR(INDEX(Sheet5!$C$2:$C$1300,MATCH($A63,Sheet5!$A$2:$A$1300,0)),"-"))</f>
        <v>-</v>
      </c>
      <c r="C63" s="186">
        <f>IFERROR(INDEX(Lookup!$BH$9:$BH$3000,MATCH($A63,Lookup!$A$9:$A$3000,0)),0)</f>
        <v>0</v>
      </c>
      <c r="D63" s="186">
        <f>IFERROR(INDEX(Lookup!$BJ$9:$BJ$3000,MATCH($A63,Lookup!$A$9:$A$3000,0)),0)</f>
        <v>0</v>
      </c>
      <c r="E63" s="201">
        <f t="shared" si="7"/>
        <v>0</v>
      </c>
      <c r="O63" s="182">
        <f t="shared" si="1"/>
        <v>0</v>
      </c>
    </row>
    <row r="64" spans="1:15" hidden="1" x14ac:dyDescent="0.2">
      <c r="A64" s="184">
        <f>'22'!A33</f>
        <v>0</v>
      </c>
      <c r="B64" t="str">
        <f>IFERROR(LEFT(IFERROR(INDEX(Sheet5!$C$2:$C$1300,MATCH($A64,Sheet5!$A$2:$A$1300,0)),"-"),FIND(",",IFERROR(INDEX(Sheet5!$C$2:$C$1300,MATCH($A64,Sheet5!$A$2:$A$1300,0)),"-"),1)-1),IFERROR(INDEX(Sheet5!$C$2:$C$1300,MATCH($A64,Sheet5!$A$2:$A$1300,0)),"-"))</f>
        <v>-</v>
      </c>
      <c r="C64" s="186">
        <f>IFERROR(INDEX(Lookup!$BH$9:$BH$3000,MATCH($A64,Lookup!$A$9:$A$3000,0)),0)</f>
        <v>0</v>
      </c>
      <c r="D64" s="186">
        <f>IFERROR(INDEX(Lookup!$BJ$9:$BJ$3000,MATCH($A64,Lookup!$A$9:$A$3000,0)),0)</f>
        <v>0</v>
      </c>
      <c r="E64" s="201">
        <f t="shared" si="7"/>
        <v>0</v>
      </c>
      <c r="O64" s="182">
        <f t="shared" si="1"/>
        <v>0</v>
      </c>
    </row>
    <row r="65" spans="1:15" hidden="1" x14ac:dyDescent="0.2">
      <c r="A65" s="184">
        <f>'22'!A34</f>
        <v>0</v>
      </c>
      <c r="B65" t="str">
        <f>IFERROR(LEFT(IFERROR(INDEX(Sheet5!$C$2:$C$1300,MATCH($A65,Sheet5!$A$2:$A$1300,0)),"-"),FIND(",",IFERROR(INDEX(Sheet5!$C$2:$C$1300,MATCH($A65,Sheet5!$A$2:$A$1300,0)),"-"),1)-1),IFERROR(INDEX(Sheet5!$C$2:$C$1300,MATCH($A65,Sheet5!$A$2:$A$1300,0)),"-"))</f>
        <v>-</v>
      </c>
      <c r="C65" s="186">
        <f>IFERROR(INDEX(Lookup!$BH$9:$BH$3000,MATCH($A65,Lookup!$A$9:$A$3000,0)),0)</f>
        <v>0</v>
      </c>
      <c r="D65" s="186">
        <f>IFERROR(INDEX(Lookup!$BJ$9:$BJ$3000,MATCH($A65,Lookup!$A$9:$A$3000,0)),0)</f>
        <v>0</v>
      </c>
      <c r="E65" s="201">
        <f t="shared" si="7"/>
        <v>0</v>
      </c>
      <c r="O65" s="182">
        <f t="shared" si="1"/>
        <v>0</v>
      </c>
    </row>
    <row r="66" spans="1:15" hidden="1" x14ac:dyDescent="0.2">
      <c r="A66" s="184">
        <f>'22'!A35</f>
        <v>0</v>
      </c>
      <c r="B66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>-</v>
      </c>
      <c r="C66" s="186">
        <f>IFERROR(INDEX(Lookup!$BH$9:$BH$3000,MATCH($A66,Lookup!$A$9:$A$3000,0)),0)</f>
        <v>0</v>
      </c>
      <c r="D66" s="186">
        <f>IFERROR(INDEX(Lookup!$BJ$9:$BJ$3000,MATCH($A66,Lookup!$A$9:$A$3000,0)),0)</f>
        <v>0</v>
      </c>
      <c r="E66" s="201">
        <f t="shared" si="7"/>
        <v>0</v>
      </c>
      <c r="O66" s="182">
        <f t="shared" si="1"/>
        <v>0</v>
      </c>
    </row>
    <row r="67" spans="1:15" hidden="1" x14ac:dyDescent="0.2">
      <c r="A67" s="184">
        <f>'22'!A36</f>
        <v>0</v>
      </c>
      <c r="B67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>-</v>
      </c>
      <c r="C67" s="186">
        <f>IFERROR(INDEX(Lookup!$BH$9:$BH$3000,MATCH($A67,Lookup!$A$9:$A$3000,0)),0)</f>
        <v>0</v>
      </c>
      <c r="D67" s="186">
        <f>IFERROR(INDEX(Lookup!$BJ$9:$BJ$3000,MATCH($A67,Lookup!$A$9:$A$3000,0)),0)</f>
        <v>0</v>
      </c>
      <c r="E67" s="201">
        <f t="shared" si="7"/>
        <v>0</v>
      </c>
      <c r="O67" s="182">
        <f t="shared" si="1"/>
        <v>0</v>
      </c>
    </row>
    <row r="68" spans="1:15" hidden="1" x14ac:dyDescent="0.2">
      <c r="A68" s="184">
        <f>'22'!A37</f>
        <v>0</v>
      </c>
      <c r="B68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>-</v>
      </c>
      <c r="C68" s="186">
        <f>IFERROR(INDEX(Lookup!$BH$9:$BH$3000,MATCH($A68,Lookup!$A$9:$A$3000,0)),0)</f>
        <v>0</v>
      </c>
      <c r="D68" s="186">
        <f>IFERROR(INDEX(Lookup!$BJ$9:$BJ$3000,MATCH($A68,Lookup!$A$9:$A$3000,0)),0)</f>
        <v>0</v>
      </c>
      <c r="E68" s="201">
        <f t="shared" si="7"/>
        <v>0</v>
      </c>
      <c r="O68" s="182">
        <f t="shared" si="1"/>
        <v>0</v>
      </c>
    </row>
    <row r="69" spans="1:15" hidden="1" x14ac:dyDescent="0.2">
      <c r="A69" s="184">
        <f>'22'!A38</f>
        <v>0</v>
      </c>
      <c r="B69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>-</v>
      </c>
      <c r="C69" s="186">
        <f>IFERROR(INDEX(Lookup!$BH$9:$BH$3000,MATCH($A69,Lookup!$A$9:$A$3000,0)),0)</f>
        <v>0</v>
      </c>
      <c r="D69" s="186">
        <f>IFERROR(INDEX(Lookup!$BJ$9:$BJ$3000,MATCH($A69,Lookup!$A$9:$A$3000,0)),0)</f>
        <v>0</v>
      </c>
      <c r="E69" s="201">
        <f t="shared" si="7"/>
        <v>0</v>
      </c>
      <c r="O69" s="182">
        <f t="shared" si="1"/>
        <v>0</v>
      </c>
    </row>
    <row r="70" spans="1:15" hidden="1" x14ac:dyDescent="0.2">
      <c r="A70" s="184">
        <f>'22'!A39</f>
        <v>0</v>
      </c>
      <c r="B70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>-</v>
      </c>
      <c r="C70" s="186">
        <f>IFERROR(INDEX(Lookup!$BH$9:$BH$3000,MATCH($A70,Lookup!$A$9:$A$3000,0)),0)</f>
        <v>0</v>
      </c>
      <c r="D70" s="186">
        <f>IFERROR(INDEX(Lookup!$BJ$9:$BJ$3000,MATCH($A70,Lookup!$A$9:$A$3000,0)),0)</f>
        <v>0</v>
      </c>
      <c r="E70" s="201">
        <f t="shared" si="7"/>
        <v>0</v>
      </c>
      <c r="O70" s="182">
        <f t="shared" si="1"/>
        <v>0</v>
      </c>
    </row>
    <row r="71" spans="1:15" hidden="1" x14ac:dyDescent="0.2">
      <c r="A71" s="184">
        <f>'22'!A40</f>
        <v>0</v>
      </c>
      <c r="B71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>-</v>
      </c>
      <c r="C71" s="186">
        <f>IFERROR(INDEX(Lookup!$BH$9:$BH$3000,MATCH($A71,Lookup!$A$9:$A$3000,0)),0)</f>
        <v>0</v>
      </c>
      <c r="D71" s="186">
        <f>IFERROR(INDEX(Lookup!$BJ$9:$BJ$3000,MATCH($A71,Lookup!$A$9:$A$3000,0)),0)</f>
        <v>0</v>
      </c>
      <c r="E71" s="201">
        <f t="shared" si="7"/>
        <v>0</v>
      </c>
      <c r="O71" s="182">
        <f t="shared" si="1"/>
        <v>0</v>
      </c>
    </row>
    <row r="72" spans="1:15" hidden="1" x14ac:dyDescent="0.2">
      <c r="A72" s="184">
        <f>'22'!A41</f>
        <v>0</v>
      </c>
      <c r="B72" t="str">
        <f>IFERROR(LEFT(IFERROR(INDEX(Sheet5!$C$2:$C$1300,MATCH($A72,Sheet5!$A$2:$A$1300,0)),"-"),FIND(",",IFERROR(INDEX(Sheet5!$C$2:$C$1300,MATCH($A72,Sheet5!$A$2:$A$1300,0)),"-"),1)-1),IFERROR(INDEX(Sheet5!$C$2:$C$1300,MATCH($A72,Sheet5!$A$2:$A$1300,0)),"-"))</f>
        <v>-</v>
      </c>
      <c r="C72" s="186">
        <f>IFERROR(INDEX(Lookup!$BH$9:$BH$3000,MATCH($A72,Lookup!$A$9:$A$3000,0)),0)</f>
        <v>0</v>
      </c>
      <c r="D72" s="186">
        <f>IFERROR(INDEX(Lookup!$BJ$9:$BJ$3000,MATCH($A72,Lookup!$A$9:$A$3000,0)),0)</f>
        <v>0</v>
      </c>
      <c r="E72" s="201">
        <f t="shared" si="7"/>
        <v>0</v>
      </c>
      <c r="O72" s="182">
        <f t="shared" si="1"/>
        <v>0</v>
      </c>
    </row>
    <row r="73" spans="1:15" hidden="1" x14ac:dyDescent="0.2">
      <c r="A73" s="184">
        <f>'22'!A42</f>
        <v>0</v>
      </c>
      <c r="B73" t="str">
        <f>IFERROR(LEFT(IFERROR(INDEX(Sheet5!$C$2:$C$1300,MATCH($A73,Sheet5!$A$2:$A$1300,0)),"-"),FIND(",",IFERROR(INDEX(Sheet5!$C$2:$C$1300,MATCH($A73,Sheet5!$A$2:$A$1300,0)),"-"),1)-1),IFERROR(INDEX(Sheet5!$C$2:$C$1300,MATCH($A73,Sheet5!$A$2:$A$1300,0)),"-"))</f>
        <v>-</v>
      </c>
      <c r="C73" s="186">
        <f>IFERROR(INDEX(Lookup!$BH$9:$BH$3000,MATCH($A73,Lookup!$A$9:$A$3000,0)),0)</f>
        <v>0</v>
      </c>
      <c r="D73" s="186">
        <f>IFERROR(INDEX(Lookup!$BJ$9:$BJ$3000,MATCH($A73,Lookup!$A$9:$A$3000,0)),0)</f>
        <v>0</v>
      </c>
      <c r="E73" s="201">
        <f t="shared" si="7"/>
        <v>0</v>
      </c>
      <c r="O73" s="182">
        <f t="shared" si="1"/>
        <v>0</v>
      </c>
    </row>
    <row r="74" spans="1:15" hidden="1" x14ac:dyDescent="0.2">
      <c r="A74" s="184">
        <f>'22'!A43</f>
        <v>0</v>
      </c>
      <c r="B74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>-</v>
      </c>
      <c r="C74" s="186">
        <f>IFERROR(INDEX(Lookup!$BH$9:$BH$3000,MATCH($A74,Lookup!$A$9:$A$3000,0)),0)</f>
        <v>0</v>
      </c>
      <c r="D74" s="186">
        <f>IFERROR(INDEX(Lookup!$BJ$9:$BJ$3000,MATCH($A74,Lookup!$A$9:$A$3000,0)),0)</f>
        <v>0</v>
      </c>
      <c r="E74" s="201">
        <f t="shared" si="7"/>
        <v>0</v>
      </c>
      <c r="O74" s="182">
        <f t="shared" si="1"/>
        <v>0</v>
      </c>
    </row>
    <row r="75" spans="1:15" hidden="1" x14ac:dyDescent="0.2">
      <c r="A75" s="184">
        <f>'22'!A44</f>
        <v>0</v>
      </c>
      <c r="B75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>-</v>
      </c>
      <c r="C75" s="186">
        <f>IFERROR(INDEX(Lookup!$BH$9:$BH$3000,MATCH($A75,Lookup!$A$9:$A$3000,0)),0)</f>
        <v>0</v>
      </c>
      <c r="D75" s="186">
        <f>IFERROR(INDEX(Lookup!$BJ$9:$BJ$3000,MATCH($A75,Lookup!$A$9:$A$3000,0)),0)</f>
        <v>0</v>
      </c>
      <c r="E75" s="201">
        <f t="shared" si="7"/>
        <v>0</v>
      </c>
      <c r="O75" s="182">
        <f t="shared" si="1"/>
        <v>0</v>
      </c>
    </row>
    <row r="76" spans="1:15" hidden="1" x14ac:dyDescent="0.2">
      <c r="A76" s="184">
        <f>'22'!A45</f>
        <v>0</v>
      </c>
      <c r="B76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>-</v>
      </c>
      <c r="C76" s="186">
        <f>IFERROR(INDEX(Lookup!$BH$9:$BH$3000,MATCH($A76,Lookup!$A$9:$A$3000,0)),0)</f>
        <v>0</v>
      </c>
      <c r="D76" s="186">
        <f>IFERROR(INDEX(Lookup!$BJ$9:$BJ$3000,MATCH($A76,Lookup!$A$9:$A$3000,0)),0)</f>
        <v>0</v>
      </c>
      <c r="E76" s="201">
        <f t="shared" si="7"/>
        <v>0</v>
      </c>
      <c r="O76" s="182">
        <f t="shared" si="1"/>
        <v>0</v>
      </c>
    </row>
    <row r="77" spans="1:15" hidden="1" x14ac:dyDescent="0.2">
      <c r="A77" s="184">
        <f>'22'!A46</f>
        <v>0</v>
      </c>
      <c r="B77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>-</v>
      </c>
      <c r="C77" s="186">
        <f>IFERROR(INDEX(Lookup!$BH$9:$BH$3000,MATCH($A77,Lookup!$A$9:$A$3000,0)),0)</f>
        <v>0</v>
      </c>
      <c r="D77" s="186">
        <f>IFERROR(INDEX(Lookup!$BJ$9:$BJ$3000,MATCH($A77,Lookup!$A$9:$A$3000,0)),0)</f>
        <v>0</v>
      </c>
      <c r="E77" s="201">
        <f t="shared" si="7"/>
        <v>0</v>
      </c>
      <c r="O77" s="182">
        <f t="shared" si="1"/>
        <v>0</v>
      </c>
    </row>
    <row r="78" spans="1:15" hidden="1" x14ac:dyDescent="0.2">
      <c r="A78" s="184">
        <f>'22'!A47</f>
        <v>0</v>
      </c>
      <c r="B78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>-</v>
      </c>
      <c r="C78" s="186">
        <f>IFERROR(INDEX(Lookup!$BH$9:$BH$3000,MATCH($A78,Lookup!$A$9:$A$3000,0)),0)</f>
        <v>0</v>
      </c>
      <c r="D78" s="186">
        <f>IFERROR(INDEX(Lookup!$BJ$9:$BJ$3000,MATCH($A78,Lookup!$A$9:$A$3000,0)),0)</f>
        <v>0</v>
      </c>
      <c r="E78" s="201">
        <f t="shared" si="7"/>
        <v>0</v>
      </c>
      <c r="O78" s="182">
        <f t="shared" si="1"/>
        <v>0</v>
      </c>
    </row>
    <row r="79" spans="1:15" hidden="1" x14ac:dyDescent="0.2">
      <c r="A79" s="184">
        <f>'22'!A48</f>
        <v>0</v>
      </c>
      <c r="B79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>-</v>
      </c>
      <c r="C79" s="186">
        <f>IFERROR(INDEX(Lookup!$BH$9:$BH$3000,MATCH($A79,Lookup!$A$9:$A$3000,0)),0)</f>
        <v>0</v>
      </c>
      <c r="D79" s="186">
        <f>IFERROR(INDEX(Lookup!$BJ$9:$BJ$3000,MATCH($A79,Lookup!$A$9:$A$3000,0)),0)</f>
        <v>0</v>
      </c>
      <c r="E79" s="201">
        <f t="shared" si="7"/>
        <v>0</v>
      </c>
      <c r="O79" s="182">
        <f t="shared" si="1"/>
        <v>0</v>
      </c>
    </row>
    <row r="80" spans="1:15" hidden="1" x14ac:dyDescent="0.2">
      <c r="A80" s="184">
        <f>'22'!A49</f>
        <v>0</v>
      </c>
      <c r="B80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>-</v>
      </c>
      <c r="C80" s="186">
        <f>IFERROR(INDEX(Lookup!$BH$9:$BH$3000,MATCH($A80,Lookup!$A$9:$A$3000,0)),0)</f>
        <v>0</v>
      </c>
      <c r="D80" s="186">
        <f>IFERROR(INDEX(Lookup!$BJ$9:$BJ$3000,MATCH($A80,Lookup!$A$9:$A$3000,0)),0)</f>
        <v>0</v>
      </c>
      <c r="E80" s="201">
        <f t="shared" si="7"/>
        <v>0</v>
      </c>
      <c r="O80" s="182">
        <f t="shared" ref="O80:O143" si="8">+IF(A80&gt;0,1,0)</f>
        <v>0</v>
      </c>
    </row>
    <row r="81" spans="1:15" hidden="1" x14ac:dyDescent="0.2">
      <c r="A81" s="184">
        <f>'22'!A50</f>
        <v>0</v>
      </c>
      <c r="B81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>-</v>
      </c>
      <c r="C81" s="186">
        <f>IFERROR(INDEX(Lookup!$BH$9:$BH$3000,MATCH($A81,Lookup!$A$9:$A$3000,0)),0)</f>
        <v>0</v>
      </c>
      <c r="D81" s="186">
        <f>IFERROR(INDEX(Lookup!$BJ$9:$BJ$3000,MATCH($A81,Lookup!$A$9:$A$3000,0)),0)</f>
        <v>0</v>
      </c>
      <c r="E81" s="201">
        <f t="shared" si="7"/>
        <v>0</v>
      </c>
      <c r="O81" s="182">
        <f t="shared" si="8"/>
        <v>0</v>
      </c>
    </row>
    <row r="82" spans="1:15" hidden="1" x14ac:dyDescent="0.2">
      <c r="A82" s="184">
        <f>'22'!A51</f>
        <v>0</v>
      </c>
      <c r="B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>-</v>
      </c>
      <c r="C82" s="186">
        <f>IFERROR(INDEX(Lookup!$BH$9:$BH$3000,MATCH($A82,Lookup!$A$9:$A$3000,0)),0)</f>
        <v>0</v>
      </c>
      <c r="D82" s="186">
        <f>IFERROR(INDEX(Lookup!$BJ$9:$BJ$3000,MATCH($A82,Lookup!$A$9:$A$3000,0)),0)</f>
        <v>0</v>
      </c>
      <c r="E82" s="201">
        <f t="shared" si="7"/>
        <v>0</v>
      </c>
      <c r="O82" s="182">
        <f t="shared" si="8"/>
        <v>0</v>
      </c>
    </row>
    <row r="83" spans="1:15" hidden="1" x14ac:dyDescent="0.2">
      <c r="A83" s="184">
        <f>'22'!A52</f>
        <v>0</v>
      </c>
      <c r="B83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>-</v>
      </c>
      <c r="C83" s="186">
        <f>IFERROR(INDEX(Lookup!$BH$9:$BH$3000,MATCH($A83,Lookup!$A$9:$A$3000,0)),0)</f>
        <v>0</v>
      </c>
      <c r="D83" s="186">
        <f>IFERROR(INDEX(Lookup!$BJ$9:$BJ$3000,MATCH($A83,Lookup!$A$9:$A$3000,0)),0)</f>
        <v>0</v>
      </c>
      <c r="E83" s="201">
        <f t="shared" si="7"/>
        <v>0</v>
      </c>
      <c r="O83" s="182">
        <f t="shared" si="8"/>
        <v>0</v>
      </c>
    </row>
    <row r="84" spans="1:15" hidden="1" x14ac:dyDescent="0.2">
      <c r="A84" s="184">
        <f>'22'!A53</f>
        <v>0</v>
      </c>
      <c r="B84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>-</v>
      </c>
      <c r="C84" s="186">
        <f>IFERROR(INDEX(Lookup!$BH$9:$BH$3000,MATCH($A84,Lookup!$A$9:$A$3000,0)),0)</f>
        <v>0</v>
      </c>
      <c r="D84" s="186">
        <f>IFERROR(INDEX(Lookup!$BJ$9:$BJ$3000,MATCH($A84,Lookup!$A$9:$A$3000,0)),0)</f>
        <v>0</v>
      </c>
      <c r="E84" s="201">
        <f t="shared" si="7"/>
        <v>0</v>
      </c>
      <c r="O84" s="182">
        <f t="shared" si="8"/>
        <v>0</v>
      </c>
    </row>
    <row r="85" spans="1:15" hidden="1" x14ac:dyDescent="0.2">
      <c r="A85" s="184">
        <f>'22'!A54</f>
        <v>0</v>
      </c>
      <c r="B85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>-</v>
      </c>
      <c r="C85" s="186">
        <f>IFERROR(INDEX(Lookup!$BH$9:$BH$3000,MATCH($A85,Lookup!$A$9:$A$3000,0)),0)</f>
        <v>0</v>
      </c>
      <c r="D85" s="186">
        <f>IFERROR(INDEX(Lookup!$BJ$9:$BJ$3000,MATCH($A85,Lookup!$A$9:$A$3000,0)),0)</f>
        <v>0</v>
      </c>
      <c r="E85" s="201">
        <f t="shared" si="7"/>
        <v>0</v>
      </c>
      <c r="O85" s="182">
        <f t="shared" si="8"/>
        <v>0</v>
      </c>
    </row>
    <row r="86" spans="1:15" hidden="1" x14ac:dyDescent="0.2">
      <c r="A86" s="184">
        <f>'22'!A55</f>
        <v>0</v>
      </c>
      <c r="B86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>-</v>
      </c>
      <c r="C86" s="186">
        <f>IFERROR(INDEX(Lookup!$BH$9:$BH$3000,MATCH($A86,Lookup!$A$9:$A$3000,0)),0)</f>
        <v>0</v>
      </c>
      <c r="D86" s="186">
        <f>IFERROR(INDEX(Lookup!$BJ$9:$BJ$3000,MATCH($A86,Lookup!$A$9:$A$3000,0)),0)</f>
        <v>0</v>
      </c>
      <c r="E86" s="201">
        <f t="shared" si="7"/>
        <v>0</v>
      </c>
      <c r="O86" s="182">
        <f t="shared" si="8"/>
        <v>0</v>
      </c>
    </row>
    <row r="87" spans="1:15" hidden="1" x14ac:dyDescent="0.2">
      <c r="A87" s="184">
        <f>'22'!A56</f>
        <v>0</v>
      </c>
      <c r="B87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C87" s="186">
        <f>IFERROR(INDEX(Lookup!$BH$9:$BH$3000,MATCH($A87,Lookup!$A$9:$A$3000,0)),0)</f>
        <v>0</v>
      </c>
      <c r="D87" s="186">
        <f>IFERROR(INDEX(Lookup!$BJ$9:$BJ$3000,MATCH($A87,Lookup!$A$9:$A$3000,0)),0)</f>
        <v>0</v>
      </c>
      <c r="E87" s="201">
        <f t="shared" si="7"/>
        <v>0</v>
      </c>
      <c r="O87" s="182">
        <f t="shared" si="8"/>
        <v>0</v>
      </c>
    </row>
    <row r="88" spans="1:15" hidden="1" x14ac:dyDescent="0.2">
      <c r="A88" s="184">
        <f>'22'!A57</f>
        <v>0</v>
      </c>
      <c r="B88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C88" s="186">
        <f>IFERROR(INDEX(Lookup!$BH$9:$BH$3000,MATCH($A88,Lookup!$A$9:$A$3000,0)),0)</f>
        <v>0</v>
      </c>
      <c r="D88" s="186">
        <f>IFERROR(INDEX(Lookup!$BJ$9:$BJ$3000,MATCH($A88,Lookup!$A$9:$A$3000,0)),0)</f>
        <v>0</v>
      </c>
      <c r="E88" s="201">
        <f t="shared" si="7"/>
        <v>0</v>
      </c>
      <c r="O88" s="182">
        <f t="shared" si="8"/>
        <v>0</v>
      </c>
    </row>
    <row r="89" spans="1:15" hidden="1" x14ac:dyDescent="0.2">
      <c r="A89" s="184">
        <f>'22'!A58</f>
        <v>0</v>
      </c>
      <c r="B89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C89" s="186">
        <f>IFERROR(INDEX(Lookup!$BH$9:$BH$3000,MATCH($A89,Lookup!$A$9:$A$3000,0)),0)</f>
        <v>0</v>
      </c>
      <c r="D89" s="186">
        <f>IFERROR(INDEX(Lookup!$BJ$9:$BJ$3000,MATCH($A89,Lookup!$A$9:$A$3000,0)),0)</f>
        <v>0</v>
      </c>
      <c r="E89" s="201">
        <f t="shared" si="7"/>
        <v>0</v>
      </c>
      <c r="O89" s="182">
        <f t="shared" si="8"/>
        <v>0</v>
      </c>
    </row>
    <row r="90" spans="1:15" hidden="1" x14ac:dyDescent="0.2">
      <c r="A90" s="184">
        <f>'22'!A59</f>
        <v>0</v>
      </c>
      <c r="B90" t="str">
        <f>IFERROR(LEFT(IFERROR(INDEX(Sheet5!$C$2:$C$1300,MATCH($A90,Sheet5!$A$2:$A$1300,0)),"-"),FIND(",",IFERROR(INDEX(Sheet5!$C$2:$C$1300,MATCH($A90,Sheet5!$A$2:$A$1300,0)),"-"),1)-1),IFERROR(INDEX(Sheet5!$C$2:$C$1300,MATCH($A90,Sheet5!$A$2:$A$1300,0)),"-"))</f>
        <v>-</v>
      </c>
      <c r="C90" s="186">
        <f>IFERROR(INDEX(Lookup!$BH$9:$BH$3000,MATCH($A90,Lookup!$A$9:$A$3000,0)),0)</f>
        <v>0</v>
      </c>
      <c r="D90" s="186">
        <f>IFERROR(INDEX(Lookup!$BJ$9:$BJ$3000,MATCH($A90,Lookup!$A$9:$A$3000,0)),0)</f>
        <v>0</v>
      </c>
      <c r="E90" s="201">
        <f t="shared" si="7"/>
        <v>0</v>
      </c>
      <c r="O90" s="182">
        <f t="shared" si="8"/>
        <v>0</v>
      </c>
    </row>
    <row r="91" spans="1:15" hidden="1" x14ac:dyDescent="0.2">
      <c r="A91" s="184">
        <f>'22'!A60</f>
        <v>0</v>
      </c>
      <c r="B91" t="str">
        <f>IFERROR(LEFT(IFERROR(INDEX(Sheet5!$C$2:$C$1300,MATCH($A91,Sheet5!$A$2:$A$1300,0)),"-"),FIND(",",IFERROR(INDEX(Sheet5!$C$2:$C$1300,MATCH($A91,Sheet5!$A$2:$A$1300,0)),"-"),1)-1),IFERROR(INDEX(Sheet5!$C$2:$C$1300,MATCH($A91,Sheet5!$A$2:$A$1300,0)),"-"))</f>
        <v>-</v>
      </c>
      <c r="C91" s="186">
        <f>IFERROR(INDEX(Lookup!$BH$9:$BH$3000,MATCH($A91,Lookup!$A$9:$A$3000,0)),0)</f>
        <v>0</v>
      </c>
      <c r="D91" s="186">
        <f>IFERROR(INDEX(Lookup!$BJ$9:$BJ$3000,MATCH($A91,Lookup!$A$9:$A$3000,0)),0)</f>
        <v>0</v>
      </c>
      <c r="E91" s="201">
        <f t="shared" si="7"/>
        <v>0</v>
      </c>
      <c r="O91" s="182">
        <f t="shared" si="8"/>
        <v>0</v>
      </c>
    </row>
    <row r="92" spans="1:15" hidden="1" x14ac:dyDescent="0.2">
      <c r="A92" s="184">
        <f>'22'!A61</f>
        <v>0</v>
      </c>
      <c r="B92" t="str">
        <f>IFERROR(LEFT(IFERROR(INDEX(Sheet5!$C$2:$C$1300,MATCH($A92,Sheet5!$A$2:$A$1300,0)),"-"),FIND(",",IFERROR(INDEX(Sheet5!$C$2:$C$1300,MATCH($A92,Sheet5!$A$2:$A$1300,0)),"-"),1)-1),IFERROR(INDEX(Sheet5!$C$2:$C$1300,MATCH($A92,Sheet5!$A$2:$A$1300,0)),"-"))</f>
        <v>-</v>
      </c>
      <c r="C92" s="186">
        <f>IFERROR(INDEX(Lookup!$BH$9:$BH$3000,MATCH($A92,Lookup!$A$9:$A$3000,0)),0)</f>
        <v>0</v>
      </c>
      <c r="D92" s="186">
        <f>IFERROR(INDEX(Lookup!$BJ$9:$BJ$3000,MATCH($A92,Lookup!$A$9:$A$3000,0)),0)</f>
        <v>0</v>
      </c>
      <c r="E92" s="201">
        <f t="shared" si="7"/>
        <v>0</v>
      </c>
      <c r="O92" s="182">
        <f t="shared" si="8"/>
        <v>0</v>
      </c>
    </row>
    <row r="93" spans="1:15" hidden="1" x14ac:dyDescent="0.2">
      <c r="A93" s="184">
        <f>'22'!A62</f>
        <v>0</v>
      </c>
      <c r="B93" t="str">
        <f>IFERROR(LEFT(IFERROR(INDEX(Sheet5!$C$2:$C$1300,MATCH($A93,Sheet5!$A$2:$A$1300,0)),"-"),FIND(",",IFERROR(INDEX(Sheet5!$C$2:$C$1300,MATCH($A93,Sheet5!$A$2:$A$1300,0)),"-"),1)-1),IFERROR(INDEX(Sheet5!$C$2:$C$1300,MATCH($A93,Sheet5!$A$2:$A$1300,0)),"-"))</f>
        <v>-</v>
      </c>
      <c r="C93" s="186">
        <f>IFERROR(INDEX(Lookup!$BH$9:$BH$3000,MATCH($A93,Lookup!$A$9:$A$3000,0)),0)</f>
        <v>0</v>
      </c>
      <c r="D93" s="186">
        <f>IFERROR(INDEX(Lookup!$BJ$9:$BJ$3000,MATCH($A93,Lookup!$A$9:$A$3000,0)),0)</f>
        <v>0</v>
      </c>
      <c r="E93" s="201">
        <f t="shared" si="7"/>
        <v>0</v>
      </c>
      <c r="O93" s="182">
        <f t="shared" si="8"/>
        <v>0</v>
      </c>
    </row>
    <row r="94" spans="1:15" hidden="1" x14ac:dyDescent="0.2">
      <c r="A94" s="184">
        <f>'22'!A63</f>
        <v>0</v>
      </c>
      <c r="B94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C94" s="186">
        <f>IFERROR(INDEX(Lookup!$BH$9:$BH$3000,MATCH($A94,Lookup!$A$9:$A$3000,0)),0)</f>
        <v>0</v>
      </c>
      <c r="D94" s="186">
        <f>IFERROR(INDEX(Lookup!$BJ$9:$BJ$3000,MATCH($A94,Lookup!$A$9:$A$3000,0)),0)</f>
        <v>0</v>
      </c>
      <c r="E94" s="201">
        <f t="shared" si="7"/>
        <v>0</v>
      </c>
      <c r="O94" s="182">
        <f t="shared" si="8"/>
        <v>0</v>
      </c>
    </row>
    <row r="95" spans="1:15" hidden="1" x14ac:dyDescent="0.2">
      <c r="A95" s="184">
        <f>'22'!A64</f>
        <v>0</v>
      </c>
      <c r="B95" t="str">
        <f>IFERROR(LEFT(IFERROR(INDEX(Sheet5!$C$2:$C$1300,MATCH($A95,Sheet5!$A$2:$A$1300,0)),"-"),FIND(",",IFERROR(INDEX(Sheet5!$C$2:$C$1300,MATCH($A95,Sheet5!$A$2:$A$1300,0)),"-"),1)-1),IFERROR(INDEX(Sheet5!$C$2:$C$1300,MATCH($A95,Sheet5!$A$2:$A$1300,0)),"-"))</f>
        <v>-</v>
      </c>
      <c r="C95" s="186">
        <f>IFERROR(INDEX(Lookup!$BH$9:$BH$3000,MATCH($A95,Lookup!$A$9:$A$3000,0)),0)</f>
        <v>0</v>
      </c>
      <c r="D95" s="186">
        <f>IFERROR(INDEX(Lookup!$BJ$9:$BJ$3000,MATCH($A95,Lookup!$A$9:$A$3000,0)),0)</f>
        <v>0</v>
      </c>
      <c r="E95" s="201">
        <f t="shared" si="7"/>
        <v>0</v>
      </c>
      <c r="O95" s="182">
        <f t="shared" si="8"/>
        <v>0</v>
      </c>
    </row>
    <row r="96" spans="1:15" hidden="1" x14ac:dyDescent="0.2">
      <c r="A96" s="184">
        <f>'22'!A65</f>
        <v>0</v>
      </c>
      <c r="B96" t="str">
        <f>IFERROR(LEFT(IFERROR(INDEX(Sheet5!$C$2:$C$1300,MATCH($A96,Sheet5!$A$2:$A$1300,0)),"-"),FIND(",",IFERROR(INDEX(Sheet5!$C$2:$C$1300,MATCH($A96,Sheet5!$A$2:$A$1300,0)),"-"),1)-1),IFERROR(INDEX(Sheet5!$C$2:$C$1300,MATCH($A96,Sheet5!$A$2:$A$1300,0)),"-"))</f>
        <v>-</v>
      </c>
      <c r="C96" s="186">
        <f>IFERROR(INDEX(Lookup!$BH$9:$BH$3000,MATCH($A96,Lookup!$A$9:$A$3000,0)),0)</f>
        <v>0</v>
      </c>
      <c r="D96" s="186">
        <f>IFERROR(INDEX(Lookup!$BJ$9:$BJ$3000,MATCH($A96,Lookup!$A$9:$A$3000,0)),0)</f>
        <v>0</v>
      </c>
      <c r="E96" s="201">
        <f t="shared" si="7"/>
        <v>0</v>
      </c>
      <c r="O96" s="182">
        <f t="shared" si="8"/>
        <v>0</v>
      </c>
    </row>
    <row r="97" spans="1:15" hidden="1" x14ac:dyDescent="0.2">
      <c r="A97" s="184">
        <f>'22'!A66</f>
        <v>0</v>
      </c>
      <c r="B97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>-</v>
      </c>
      <c r="C97" s="186">
        <f>IFERROR(INDEX(Lookup!$BH$9:$BH$3000,MATCH($A97,Lookup!$A$9:$A$3000,0)),0)</f>
        <v>0</v>
      </c>
      <c r="D97" s="186">
        <f>IFERROR(INDEX(Lookup!$BJ$9:$BJ$3000,MATCH($A97,Lookup!$A$9:$A$3000,0)),0)</f>
        <v>0</v>
      </c>
      <c r="E97" s="201">
        <f t="shared" si="7"/>
        <v>0</v>
      </c>
      <c r="O97" s="182">
        <f t="shared" si="8"/>
        <v>0</v>
      </c>
    </row>
    <row r="98" spans="1:15" hidden="1" x14ac:dyDescent="0.2">
      <c r="A98" s="184">
        <f>'22'!A67</f>
        <v>0</v>
      </c>
      <c r="B98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>-</v>
      </c>
      <c r="C98" s="186">
        <f>IFERROR(INDEX(Lookup!$BH$9:$BH$3000,MATCH($A98,Lookup!$A$9:$A$3000,0)),0)</f>
        <v>0</v>
      </c>
      <c r="D98" s="186">
        <f>IFERROR(INDEX(Lookup!$BJ$9:$BJ$3000,MATCH($A98,Lookup!$A$9:$A$3000,0)),0)</f>
        <v>0</v>
      </c>
      <c r="E98" s="201">
        <f t="shared" ref="E98:E138" si="9">+C98-D98</f>
        <v>0</v>
      </c>
      <c r="O98" s="182">
        <f t="shared" si="8"/>
        <v>0</v>
      </c>
    </row>
    <row r="99" spans="1:15" hidden="1" x14ac:dyDescent="0.2">
      <c r="A99" s="184">
        <f>'22'!A68</f>
        <v>0</v>
      </c>
      <c r="B99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>-</v>
      </c>
      <c r="C99" s="186">
        <f>IFERROR(INDEX(Lookup!$BH$9:$BH$3000,MATCH($A99,Lookup!$A$9:$A$3000,0)),0)</f>
        <v>0</v>
      </c>
      <c r="D99" s="186">
        <f>IFERROR(INDEX(Lookup!$BJ$9:$BJ$3000,MATCH($A99,Lookup!$A$9:$A$3000,0)),0)</f>
        <v>0</v>
      </c>
      <c r="E99" s="201">
        <f t="shared" si="9"/>
        <v>0</v>
      </c>
      <c r="O99" s="182">
        <f t="shared" si="8"/>
        <v>0</v>
      </c>
    </row>
    <row r="100" spans="1:15" hidden="1" x14ac:dyDescent="0.2">
      <c r="A100" s="184">
        <f>'22'!A69</f>
        <v>0</v>
      </c>
      <c r="B100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>-</v>
      </c>
      <c r="C100" s="186">
        <f>IFERROR(INDEX(Lookup!$BH$9:$BH$3000,MATCH($A100,Lookup!$A$9:$A$3000,0)),0)</f>
        <v>0</v>
      </c>
      <c r="D100" s="186">
        <f>IFERROR(INDEX(Lookup!$BJ$9:$BJ$3000,MATCH($A100,Lookup!$A$9:$A$3000,0)),0)</f>
        <v>0</v>
      </c>
      <c r="E100" s="201">
        <f t="shared" si="9"/>
        <v>0</v>
      </c>
      <c r="O100" s="182">
        <f t="shared" si="8"/>
        <v>0</v>
      </c>
    </row>
    <row r="101" spans="1:15" hidden="1" x14ac:dyDescent="0.2">
      <c r="A101" s="184">
        <f>'22'!A70</f>
        <v>0</v>
      </c>
      <c r="B101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>-</v>
      </c>
      <c r="C101" s="186">
        <f>IFERROR(INDEX(Lookup!$BH$9:$BH$3000,MATCH($A101,Lookup!$A$9:$A$3000,0)),0)</f>
        <v>0</v>
      </c>
      <c r="D101" s="186">
        <f>IFERROR(INDEX(Lookup!$BJ$9:$BJ$3000,MATCH($A101,Lookup!$A$9:$A$3000,0)),0)</f>
        <v>0</v>
      </c>
      <c r="E101" s="201">
        <f t="shared" si="9"/>
        <v>0</v>
      </c>
      <c r="O101" s="182">
        <f t="shared" si="8"/>
        <v>0</v>
      </c>
    </row>
    <row r="102" spans="1:15" hidden="1" x14ac:dyDescent="0.2">
      <c r="A102" s="184">
        <f>'22'!A71</f>
        <v>0</v>
      </c>
      <c r="B102" t="str">
        <f>IFERROR(LEFT(IFERROR(INDEX(Sheet5!$C$2:$C$1300,MATCH($A102,Sheet5!$A$2:$A$1300,0)),"-"),FIND(",",IFERROR(INDEX(Sheet5!$C$2:$C$1300,MATCH($A102,Sheet5!$A$2:$A$1300,0)),"-"),1)-1),IFERROR(INDEX(Sheet5!$C$2:$C$1300,MATCH($A102,Sheet5!$A$2:$A$1300,0)),"-"))</f>
        <v>-</v>
      </c>
      <c r="C102" s="186">
        <f>IFERROR(INDEX(Lookup!$BH$9:$BH$3000,MATCH($A102,Lookup!$A$9:$A$3000,0)),0)</f>
        <v>0</v>
      </c>
      <c r="D102" s="186">
        <f>IFERROR(INDEX(Lookup!$BJ$9:$BJ$3000,MATCH($A102,Lookup!$A$9:$A$3000,0)),0)</f>
        <v>0</v>
      </c>
      <c r="E102" s="201">
        <f t="shared" si="9"/>
        <v>0</v>
      </c>
      <c r="O102" s="182">
        <f t="shared" si="8"/>
        <v>0</v>
      </c>
    </row>
    <row r="103" spans="1:15" hidden="1" x14ac:dyDescent="0.2">
      <c r="A103" s="184">
        <f>'22'!A72</f>
        <v>0</v>
      </c>
      <c r="B103" t="str">
        <f>IFERROR(LEFT(IFERROR(INDEX(Sheet5!$C$2:$C$1300,MATCH($A103,Sheet5!$A$2:$A$1300,0)),"-"),FIND(",",IFERROR(INDEX(Sheet5!$C$2:$C$1300,MATCH($A103,Sheet5!$A$2:$A$1300,0)),"-"),1)-1),IFERROR(INDEX(Sheet5!$C$2:$C$1300,MATCH($A103,Sheet5!$A$2:$A$1300,0)),"-"))</f>
        <v>-</v>
      </c>
      <c r="C103" s="186">
        <f>IFERROR(INDEX(Lookup!$BH$9:$BH$3000,MATCH($A103,Lookup!$A$9:$A$3000,0)),0)</f>
        <v>0</v>
      </c>
      <c r="D103" s="186">
        <f>IFERROR(INDEX(Lookup!$BJ$9:$BJ$3000,MATCH($A103,Lookup!$A$9:$A$3000,0)),0)</f>
        <v>0</v>
      </c>
      <c r="E103" s="201">
        <f t="shared" si="9"/>
        <v>0</v>
      </c>
      <c r="O103" s="182">
        <f t="shared" si="8"/>
        <v>0</v>
      </c>
    </row>
    <row r="104" spans="1:15" hidden="1" x14ac:dyDescent="0.2">
      <c r="A104" s="184">
        <f>'22'!A73</f>
        <v>0</v>
      </c>
      <c r="B104" t="str">
        <f>IFERROR(LEFT(IFERROR(INDEX(Sheet5!$C$2:$C$1300,MATCH($A104,Sheet5!$A$2:$A$1300,0)),"-"),FIND(",",IFERROR(INDEX(Sheet5!$C$2:$C$1300,MATCH($A104,Sheet5!$A$2:$A$1300,0)),"-"),1)-1),IFERROR(INDEX(Sheet5!$C$2:$C$1300,MATCH($A104,Sheet5!$A$2:$A$1300,0)),"-"))</f>
        <v>-</v>
      </c>
      <c r="C104" s="186">
        <f>IFERROR(INDEX(Lookup!$BH$9:$BH$3000,MATCH($A104,Lookup!$A$9:$A$3000,0)),0)</f>
        <v>0</v>
      </c>
      <c r="D104" s="186">
        <f>IFERROR(INDEX(Lookup!$BJ$9:$BJ$3000,MATCH($A104,Lookup!$A$9:$A$3000,0)),0)</f>
        <v>0</v>
      </c>
      <c r="E104" s="201">
        <f t="shared" si="9"/>
        <v>0</v>
      </c>
      <c r="O104" s="182">
        <f t="shared" si="8"/>
        <v>0</v>
      </c>
    </row>
    <row r="105" spans="1:15" hidden="1" x14ac:dyDescent="0.2">
      <c r="A105" s="184">
        <f>'22'!A74</f>
        <v>0</v>
      </c>
      <c r="B105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>-</v>
      </c>
      <c r="C105" s="186">
        <f>IFERROR(INDEX(Lookup!$BH$9:$BH$3000,MATCH($A105,Lookup!$A$9:$A$3000,0)),0)</f>
        <v>0</v>
      </c>
      <c r="D105" s="186">
        <f>IFERROR(INDEX(Lookup!$BJ$9:$BJ$3000,MATCH($A105,Lookup!$A$9:$A$3000,0)),0)</f>
        <v>0</v>
      </c>
      <c r="E105" s="201">
        <f t="shared" si="9"/>
        <v>0</v>
      </c>
      <c r="O105" s="182">
        <f t="shared" si="8"/>
        <v>0</v>
      </c>
    </row>
    <row r="106" spans="1:15" hidden="1" x14ac:dyDescent="0.2">
      <c r="A106" s="184">
        <f>'22'!A75</f>
        <v>0</v>
      </c>
      <c r="B106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>-</v>
      </c>
      <c r="C106" s="186">
        <f>IFERROR(INDEX(Lookup!$BH$9:$BH$3000,MATCH($A106,Lookup!$A$9:$A$3000,0)),0)</f>
        <v>0</v>
      </c>
      <c r="D106" s="186">
        <f>IFERROR(INDEX(Lookup!$BJ$9:$BJ$3000,MATCH($A106,Lookup!$A$9:$A$3000,0)),0)</f>
        <v>0</v>
      </c>
      <c r="E106" s="201">
        <f t="shared" si="9"/>
        <v>0</v>
      </c>
      <c r="O106" s="182">
        <f t="shared" si="8"/>
        <v>0</v>
      </c>
    </row>
    <row r="107" spans="1:15" hidden="1" x14ac:dyDescent="0.2">
      <c r="A107" s="184">
        <f>'22'!A76</f>
        <v>0</v>
      </c>
      <c r="B107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>-</v>
      </c>
      <c r="C107" s="186">
        <f>IFERROR(INDEX(Lookup!$BH$9:$BH$3000,MATCH($A107,Lookup!$A$9:$A$3000,0)),0)</f>
        <v>0</v>
      </c>
      <c r="D107" s="186">
        <f>IFERROR(INDEX(Lookup!$BJ$9:$BJ$3000,MATCH($A107,Lookup!$A$9:$A$3000,0)),0)</f>
        <v>0</v>
      </c>
      <c r="E107" s="201">
        <f t="shared" si="9"/>
        <v>0</v>
      </c>
      <c r="O107" s="182">
        <f t="shared" si="8"/>
        <v>0</v>
      </c>
    </row>
    <row r="108" spans="1:15" hidden="1" x14ac:dyDescent="0.2">
      <c r="A108" s="184">
        <f>'22'!A77</f>
        <v>0</v>
      </c>
      <c r="B108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>-</v>
      </c>
      <c r="C108" s="186">
        <f>IFERROR(INDEX(Lookup!$BH$9:$BH$3000,MATCH($A108,Lookup!$A$9:$A$3000,0)),0)</f>
        <v>0</v>
      </c>
      <c r="D108" s="186">
        <f>IFERROR(INDEX(Lookup!$BJ$9:$BJ$3000,MATCH($A108,Lookup!$A$9:$A$3000,0)),0)</f>
        <v>0</v>
      </c>
      <c r="E108" s="201">
        <f t="shared" si="9"/>
        <v>0</v>
      </c>
      <c r="O108" s="182">
        <f t="shared" si="8"/>
        <v>0</v>
      </c>
    </row>
    <row r="109" spans="1:15" hidden="1" x14ac:dyDescent="0.2">
      <c r="A109" s="184">
        <f>'22'!A78</f>
        <v>0</v>
      </c>
      <c r="B109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>-</v>
      </c>
      <c r="C109" s="186">
        <f>IFERROR(INDEX(Lookup!$BH$9:$BH$3000,MATCH($A109,Lookup!$A$9:$A$3000,0)),0)</f>
        <v>0</v>
      </c>
      <c r="D109" s="186">
        <f>IFERROR(INDEX(Lookup!$BJ$9:$BJ$3000,MATCH($A109,Lookup!$A$9:$A$3000,0)),0)</f>
        <v>0</v>
      </c>
      <c r="E109" s="201">
        <f t="shared" si="9"/>
        <v>0</v>
      </c>
      <c r="O109" s="182">
        <f t="shared" si="8"/>
        <v>0</v>
      </c>
    </row>
    <row r="110" spans="1:15" hidden="1" x14ac:dyDescent="0.2">
      <c r="A110" s="184">
        <f>'22'!A79</f>
        <v>0</v>
      </c>
      <c r="B110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>-</v>
      </c>
      <c r="C110" s="186">
        <f>IFERROR(INDEX(Lookup!$BH$9:$BH$3000,MATCH($A110,Lookup!$A$9:$A$3000,0)),0)</f>
        <v>0</v>
      </c>
      <c r="D110" s="186">
        <f>IFERROR(INDEX(Lookup!$BJ$9:$BJ$3000,MATCH($A110,Lookup!$A$9:$A$3000,0)),0)</f>
        <v>0</v>
      </c>
      <c r="E110" s="201">
        <f t="shared" si="9"/>
        <v>0</v>
      </c>
      <c r="O110" s="182">
        <f t="shared" si="8"/>
        <v>0</v>
      </c>
    </row>
    <row r="111" spans="1:15" hidden="1" x14ac:dyDescent="0.2">
      <c r="A111" s="184">
        <f>'22'!A80</f>
        <v>0</v>
      </c>
      <c r="B111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>-</v>
      </c>
      <c r="C111" s="186">
        <f>IFERROR(INDEX(Lookup!$BH$9:$BH$3000,MATCH($A111,Lookup!$A$9:$A$3000,0)),0)</f>
        <v>0</v>
      </c>
      <c r="D111" s="186">
        <f>IFERROR(INDEX(Lookup!$BJ$9:$BJ$3000,MATCH($A111,Lookup!$A$9:$A$3000,0)),0)</f>
        <v>0</v>
      </c>
      <c r="E111" s="201">
        <f t="shared" si="9"/>
        <v>0</v>
      </c>
      <c r="O111" s="182">
        <f t="shared" si="8"/>
        <v>0</v>
      </c>
    </row>
    <row r="112" spans="1:15" hidden="1" x14ac:dyDescent="0.2">
      <c r="A112" s="184">
        <f>'22'!A81</f>
        <v>0</v>
      </c>
      <c r="B11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>-</v>
      </c>
      <c r="C112" s="186">
        <f>IFERROR(INDEX(Lookup!$BH$9:$BH$3000,MATCH($A112,Lookup!$A$9:$A$3000,0)),0)</f>
        <v>0</v>
      </c>
      <c r="D112" s="186">
        <f>IFERROR(INDEX(Lookup!$BJ$9:$BJ$3000,MATCH($A112,Lookup!$A$9:$A$3000,0)),0)</f>
        <v>0</v>
      </c>
      <c r="E112" s="201">
        <f t="shared" si="9"/>
        <v>0</v>
      </c>
      <c r="O112" s="182">
        <f t="shared" si="8"/>
        <v>0</v>
      </c>
    </row>
    <row r="113" spans="1:15" hidden="1" x14ac:dyDescent="0.2">
      <c r="A113" s="184">
        <f>'22'!A82</f>
        <v>0</v>
      </c>
      <c r="B113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>-</v>
      </c>
      <c r="C113" s="186">
        <f>IFERROR(INDEX(Lookup!$BH$9:$BH$3000,MATCH($A113,Lookup!$A$9:$A$3000,0)),0)</f>
        <v>0</v>
      </c>
      <c r="D113" s="186">
        <f>IFERROR(INDEX(Lookup!$BJ$9:$BJ$3000,MATCH($A113,Lookup!$A$9:$A$3000,0)),0)</f>
        <v>0</v>
      </c>
      <c r="E113" s="201">
        <f t="shared" si="9"/>
        <v>0</v>
      </c>
      <c r="O113" s="182">
        <f t="shared" si="8"/>
        <v>0</v>
      </c>
    </row>
    <row r="114" spans="1:15" hidden="1" x14ac:dyDescent="0.2">
      <c r="A114" s="184">
        <f>'22'!A83</f>
        <v>0</v>
      </c>
      <c r="B114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>-</v>
      </c>
      <c r="C114" s="186">
        <f>IFERROR(INDEX(Lookup!$BH$9:$BH$3000,MATCH($A114,Lookup!$A$9:$A$3000,0)),0)</f>
        <v>0</v>
      </c>
      <c r="D114" s="186">
        <f>IFERROR(INDEX(Lookup!$BJ$9:$BJ$3000,MATCH($A114,Lookup!$A$9:$A$3000,0)),0)</f>
        <v>0</v>
      </c>
      <c r="E114" s="201">
        <f t="shared" si="9"/>
        <v>0</v>
      </c>
      <c r="O114" s="182">
        <f t="shared" si="8"/>
        <v>0</v>
      </c>
    </row>
    <row r="115" spans="1:15" hidden="1" x14ac:dyDescent="0.2">
      <c r="A115" s="184">
        <f>'22'!A84</f>
        <v>0</v>
      </c>
      <c r="B115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>-</v>
      </c>
      <c r="C115" s="186">
        <f>IFERROR(INDEX(Lookup!$BH$9:$BH$3000,MATCH($A115,Lookup!$A$9:$A$3000,0)),0)</f>
        <v>0</v>
      </c>
      <c r="D115" s="186">
        <f>IFERROR(INDEX(Lookup!$BJ$9:$BJ$3000,MATCH($A115,Lookup!$A$9:$A$3000,0)),0)</f>
        <v>0</v>
      </c>
      <c r="E115" s="201">
        <f t="shared" si="9"/>
        <v>0</v>
      </c>
      <c r="O115" s="182">
        <f t="shared" si="8"/>
        <v>0</v>
      </c>
    </row>
    <row r="116" spans="1:15" hidden="1" x14ac:dyDescent="0.2">
      <c r="A116" s="187">
        <f>'22'!A85</f>
        <v>0</v>
      </c>
      <c r="B116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>-</v>
      </c>
      <c r="C116" s="186">
        <f>IFERROR(INDEX(Lookup!$BH$9:$BH$3000,MATCH($A116,Lookup!$A$9:$A$3000,0)),0)</f>
        <v>0</v>
      </c>
      <c r="D116" s="186">
        <f>IFERROR(INDEX(Lookup!$BJ$9:$BJ$3000,MATCH($A116,Lookup!$A$9:$A$3000,0)),0)</f>
        <v>0</v>
      </c>
      <c r="E116" s="201">
        <f t="shared" si="9"/>
        <v>0</v>
      </c>
      <c r="O116" s="182">
        <f t="shared" si="8"/>
        <v>0</v>
      </c>
    </row>
    <row r="117" spans="1:15" hidden="1" x14ac:dyDescent="0.2">
      <c r="A117" s="184">
        <f>'22'!A86</f>
        <v>0</v>
      </c>
      <c r="B117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>-</v>
      </c>
      <c r="C117" s="186">
        <f>IFERROR(INDEX(Lookup!$BH$9:$BH$3000,MATCH($A117,Lookup!$A$9:$A$3000,0)),0)</f>
        <v>0</v>
      </c>
      <c r="D117" s="186">
        <f>IFERROR(INDEX(Lookup!$BJ$9:$BJ$3000,MATCH($A117,Lookup!$A$9:$A$3000,0)),0)</f>
        <v>0</v>
      </c>
      <c r="E117" s="201">
        <f t="shared" si="9"/>
        <v>0</v>
      </c>
      <c r="O117" s="182">
        <f t="shared" si="8"/>
        <v>0</v>
      </c>
    </row>
    <row r="118" spans="1:15" hidden="1" x14ac:dyDescent="0.2">
      <c r="A118" s="184">
        <f>'22'!A87</f>
        <v>0</v>
      </c>
      <c r="B118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>-</v>
      </c>
      <c r="C118" s="186">
        <f>IFERROR(INDEX(Lookup!$BH$9:$BH$3000,MATCH($A118,Lookup!$A$9:$A$3000,0)),0)</f>
        <v>0</v>
      </c>
      <c r="D118" s="186">
        <f>IFERROR(INDEX(Lookup!$BJ$9:$BJ$3000,MATCH($A118,Lookup!$A$9:$A$3000,0)),0)</f>
        <v>0</v>
      </c>
      <c r="E118" s="201">
        <f t="shared" si="9"/>
        <v>0</v>
      </c>
      <c r="O118" s="182">
        <f t="shared" si="8"/>
        <v>0</v>
      </c>
    </row>
    <row r="119" spans="1:15" hidden="1" x14ac:dyDescent="0.2">
      <c r="A119" s="184">
        <f>'22'!A88</f>
        <v>0</v>
      </c>
      <c r="B119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>-</v>
      </c>
      <c r="C119" s="186">
        <f>IFERROR(INDEX(Lookup!$BH$9:$BH$3000,MATCH($A119,Lookup!$A$9:$A$3000,0)),0)</f>
        <v>0</v>
      </c>
      <c r="D119" s="186">
        <f>IFERROR(INDEX(Lookup!$BJ$9:$BJ$3000,MATCH($A119,Lookup!$A$9:$A$3000,0)),0)</f>
        <v>0</v>
      </c>
      <c r="E119" s="201">
        <f t="shared" si="9"/>
        <v>0</v>
      </c>
      <c r="O119" s="182">
        <f t="shared" si="8"/>
        <v>0</v>
      </c>
    </row>
    <row r="120" spans="1:15" hidden="1" x14ac:dyDescent="0.2">
      <c r="A120" s="184">
        <f>'22'!A89</f>
        <v>0</v>
      </c>
      <c r="B120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>-</v>
      </c>
      <c r="C120" s="186">
        <f>IFERROR(INDEX(Lookup!$BH$9:$BH$3000,MATCH($A120,Lookup!$A$9:$A$3000,0)),0)</f>
        <v>0</v>
      </c>
      <c r="D120" s="186">
        <f>IFERROR(INDEX(Lookup!$BJ$9:$BJ$3000,MATCH($A120,Lookup!$A$9:$A$3000,0)),0)</f>
        <v>0</v>
      </c>
      <c r="E120" s="201">
        <f t="shared" si="9"/>
        <v>0</v>
      </c>
      <c r="O120" s="182">
        <f t="shared" si="8"/>
        <v>0</v>
      </c>
    </row>
    <row r="121" spans="1:15" hidden="1" x14ac:dyDescent="0.2">
      <c r="A121" s="184">
        <f>'22'!A90</f>
        <v>0</v>
      </c>
      <c r="B121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>-</v>
      </c>
      <c r="C121" s="186">
        <f>IFERROR(INDEX(Lookup!$BH$9:$BH$3000,MATCH($A121,Lookup!$A$9:$A$3000,0)),0)</f>
        <v>0</v>
      </c>
      <c r="D121" s="186">
        <f>IFERROR(INDEX(Lookup!$BJ$9:$BJ$3000,MATCH($A121,Lookup!$A$9:$A$3000,0)),0)</f>
        <v>0</v>
      </c>
      <c r="E121" s="201">
        <f t="shared" si="9"/>
        <v>0</v>
      </c>
      <c r="O121" s="182">
        <f t="shared" si="8"/>
        <v>0</v>
      </c>
    </row>
    <row r="122" spans="1:15" hidden="1" x14ac:dyDescent="0.2">
      <c r="A122" s="184">
        <f>'22'!A91</f>
        <v>0</v>
      </c>
      <c r="B12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>-</v>
      </c>
      <c r="C122" s="186">
        <f>IFERROR(INDEX(Lookup!$BH$9:$BH$3000,MATCH($A122,Lookup!$A$9:$A$3000,0)),0)</f>
        <v>0</v>
      </c>
      <c r="D122" s="186">
        <f>IFERROR(INDEX(Lookup!$BJ$9:$BJ$3000,MATCH($A122,Lookup!$A$9:$A$3000,0)),0)</f>
        <v>0</v>
      </c>
      <c r="E122" s="201">
        <f t="shared" si="9"/>
        <v>0</v>
      </c>
      <c r="O122" s="182">
        <f t="shared" si="8"/>
        <v>0</v>
      </c>
    </row>
    <row r="123" spans="1:15" hidden="1" x14ac:dyDescent="0.2">
      <c r="A123" s="184">
        <f>'22'!A92</f>
        <v>0</v>
      </c>
      <c r="B123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>-</v>
      </c>
      <c r="C123" s="186">
        <f>IFERROR(INDEX(Lookup!$BH$9:$BH$3000,MATCH($A123,Lookup!$A$9:$A$3000,0)),0)</f>
        <v>0</v>
      </c>
      <c r="D123" s="186">
        <f>IFERROR(INDEX(Lookup!$BJ$9:$BJ$3000,MATCH($A123,Lookup!$A$9:$A$3000,0)),0)</f>
        <v>0</v>
      </c>
      <c r="E123" s="201">
        <f t="shared" si="9"/>
        <v>0</v>
      </c>
      <c r="O123" s="182">
        <f t="shared" si="8"/>
        <v>0</v>
      </c>
    </row>
    <row r="124" spans="1:15" hidden="1" x14ac:dyDescent="0.2">
      <c r="A124" s="184">
        <f>'22'!A93</f>
        <v>0</v>
      </c>
      <c r="B124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>-</v>
      </c>
      <c r="C124" s="186">
        <f>IFERROR(INDEX(Lookup!$BH$9:$BH$3000,MATCH($A124,Lookup!$A$9:$A$3000,0)),0)</f>
        <v>0</v>
      </c>
      <c r="D124" s="186">
        <f>IFERROR(INDEX(Lookup!$BJ$9:$BJ$3000,MATCH($A124,Lookup!$A$9:$A$3000,0)),0)</f>
        <v>0</v>
      </c>
      <c r="E124" s="201">
        <f t="shared" si="9"/>
        <v>0</v>
      </c>
      <c r="O124" s="182">
        <f t="shared" si="8"/>
        <v>0</v>
      </c>
    </row>
    <row r="125" spans="1:15" hidden="1" x14ac:dyDescent="0.2">
      <c r="A125" s="184">
        <f>'22'!A94</f>
        <v>0</v>
      </c>
      <c r="B125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C125" s="186">
        <f>IFERROR(INDEX(Lookup!$BH$9:$BH$3000,MATCH($A125,Lookup!$A$9:$A$3000,0)),0)</f>
        <v>0</v>
      </c>
      <c r="D125" s="186">
        <f>IFERROR(INDEX(Lookup!$BJ$9:$BJ$3000,MATCH($A125,Lookup!$A$9:$A$3000,0)),0)</f>
        <v>0</v>
      </c>
      <c r="E125" s="201">
        <f t="shared" si="9"/>
        <v>0</v>
      </c>
      <c r="O125" s="182">
        <f t="shared" si="8"/>
        <v>0</v>
      </c>
    </row>
    <row r="126" spans="1:15" hidden="1" x14ac:dyDescent="0.2">
      <c r="A126" s="184">
        <f>'22'!A95</f>
        <v>0</v>
      </c>
      <c r="B126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C126" s="186">
        <f>IFERROR(INDEX(Lookup!$BH$9:$BH$3000,MATCH($A126,Lookup!$A$9:$A$3000,0)),0)</f>
        <v>0</v>
      </c>
      <c r="D126" s="186">
        <f>IFERROR(INDEX(Lookup!$BJ$9:$BJ$3000,MATCH($A126,Lookup!$A$9:$A$3000,0)),0)</f>
        <v>0</v>
      </c>
      <c r="E126" s="201">
        <f t="shared" si="9"/>
        <v>0</v>
      </c>
      <c r="O126" s="182">
        <f t="shared" si="8"/>
        <v>0</v>
      </c>
    </row>
    <row r="127" spans="1:15" hidden="1" x14ac:dyDescent="0.2">
      <c r="A127" s="184">
        <f>'22'!A96</f>
        <v>0</v>
      </c>
      <c r="B127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C127" s="186">
        <f>IFERROR(INDEX(Lookup!$BH$9:$BH$3000,MATCH($A127,Lookup!$A$9:$A$3000,0)),0)</f>
        <v>0</v>
      </c>
      <c r="D127" s="186">
        <f>IFERROR(INDEX(Lookup!$BJ$9:$BJ$3000,MATCH($A127,Lookup!$A$9:$A$3000,0)),0)</f>
        <v>0</v>
      </c>
      <c r="E127" s="201">
        <f t="shared" si="9"/>
        <v>0</v>
      </c>
      <c r="O127" s="182">
        <f t="shared" si="8"/>
        <v>0</v>
      </c>
    </row>
    <row r="128" spans="1:15" hidden="1" x14ac:dyDescent="0.2">
      <c r="A128" s="184">
        <f>'22'!A97</f>
        <v>0</v>
      </c>
      <c r="B128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C128" s="186">
        <f>IFERROR(INDEX(Lookup!$BH$9:$BH$3000,MATCH($A128,Lookup!$A$9:$A$3000,0)),0)</f>
        <v>0</v>
      </c>
      <c r="D128" s="186">
        <f>IFERROR(INDEX(Lookup!$BJ$9:$BJ$3000,MATCH($A128,Lookup!$A$9:$A$3000,0)),0)</f>
        <v>0</v>
      </c>
      <c r="E128" s="201">
        <f t="shared" si="9"/>
        <v>0</v>
      </c>
      <c r="O128" s="182">
        <f t="shared" si="8"/>
        <v>0</v>
      </c>
    </row>
    <row r="129" spans="1:15" hidden="1" x14ac:dyDescent="0.2">
      <c r="A129" s="184">
        <f>'22'!A98</f>
        <v>0</v>
      </c>
      <c r="B129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C129" s="186">
        <f>IFERROR(INDEX(Lookup!$BH$9:$BH$3000,MATCH($A129,Lookup!$A$9:$A$3000,0)),0)</f>
        <v>0</v>
      </c>
      <c r="D129" s="186">
        <f>IFERROR(INDEX(Lookup!$BJ$9:$BJ$3000,MATCH($A129,Lookup!$A$9:$A$3000,0)),0)</f>
        <v>0</v>
      </c>
      <c r="E129" s="201">
        <f t="shared" si="9"/>
        <v>0</v>
      </c>
      <c r="O129" s="182">
        <f t="shared" si="8"/>
        <v>0</v>
      </c>
    </row>
    <row r="130" spans="1:15" hidden="1" x14ac:dyDescent="0.2">
      <c r="A130" s="184">
        <f>'22'!A99</f>
        <v>0</v>
      </c>
      <c r="B130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C130" s="186">
        <f>IFERROR(INDEX(Lookup!$BH$9:$BH$3000,MATCH($A130,Lookup!$A$9:$A$3000,0)),0)</f>
        <v>0</v>
      </c>
      <c r="D130" s="186">
        <f>IFERROR(INDEX(Lookup!$BJ$9:$BJ$3000,MATCH($A130,Lookup!$A$9:$A$3000,0)),0)</f>
        <v>0</v>
      </c>
      <c r="E130" s="201">
        <f t="shared" si="9"/>
        <v>0</v>
      </c>
      <c r="O130" s="182">
        <f t="shared" si="8"/>
        <v>0</v>
      </c>
    </row>
    <row r="131" spans="1:15" hidden="1" x14ac:dyDescent="0.2">
      <c r="A131" s="184">
        <f>'22'!A100</f>
        <v>0</v>
      </c>
      <c r="B131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C131" s="186">
        <f>IFERROR(INDEX(Lookup!$BH$9:$BH$3000,MATCH($A131,Lookup!$A$9:$A$3000,0)),0)</f>
        <v>0</v>
      </c>
      <c r="D131" s="186">
        <f>IFERROR(INDEX(Lookup!$BJ$9:$BJ$3000,MATCH($A131,Lookup!$A$9:$A$3000,0)),0)</f>
        <v>0</v>
      </c>
      <c r="E131" s="201">
        <f t="shared" si="9"/>
        <v>0</v>
      </c>
      <c r="O131" s="182">
        <f t="shared" si="8"/>
        <v>0</v>
      </c>
    </row>
    <row r="132" spans="1:15" hidden="1" x14ac:dyDescent="0.2">
      <c r="A132" s="184">
        <f>'22'!A101</f>
        <v>0</v>
      </c>
      <c r="B13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C132" s="186">
        <f>IFERROR(INDEX(Lookup!$BH$9:$BH$3000,MATCH($A132,Lookup!$A$9:$A$3000,0)),0)</f>
        <v>0</v>
      </c>
      <c r="D132" s="186">
        <f>IFERROR(INDEX(Lookup!$BJ$9:$BJ$3000,MATCH($A132,Lookup!$A$9:$A$3000,0)),0)</f>
        <v>0</v>
      </c>
      <c r="E132" s="201">
        <f t="shared" si="9"/>
        <v>0</v>
      </c>
      <c r="O132" s="182">
        <f t="shared" si="8"/>
        <v>0</v>
      </c>
    </row>
    <row r="133" spans="1:15" hidden="1" x14ac:dyDescent="0.2">
      <c r="A133" s="184">
        <f>'22'!A102</f>
        <v>0</v>
      </c>
      <c r="B133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C133" s="186">
        <f>IFERROR(INDEX(Lookup!$BH$9:$BH$3000,MATCH($A133,Lookup!$A$9:$A$3000,0)),0)</f>
        <v>0</v>
      </c>
      <c r="D133" s="186">
        <f>IFERROR(INDEX(Lookup!$BJ$9:$BJ$3000,MATCH($A133,Lookup!$A$9:$A$3000,0)),0)</f>
        <v>0</v>
      </c>
      <c r="E133" s="201">
        <f t="shared" si="9"/>
        <v>0</v>
      </c>
      <c r="O133" s="182">
        <f t="shared" si="8"/>
        <v>0</v>
      </c>
    </row>
    <row r="134" spans="1:15" hidden="1" x14ac:dyDescent="0.2">
      <c r="A134" s="184">
        <f>'22'!A103</f>
        <v>0</v>
      </c>
      <c r="B134" t="str">
        <f>IFERROR(LEFT(IFERROR(INDEX(Sheet5!$C$2:$C$1300,MATCH($A134,Sheet5!$A$2:$A$1300,0)),"-"),FIND(",",IFERROR(INDEX(Sheet5!$C$2:$C$1300,MATCH($A134,Sheet5!$A$2:$A$1300,0)),"-"),1)-1),IFERROR(INDEX(Sheet5!$C$2:$C$1300,MATCH($A134,Sheet5!$A$2:$A$1300,0)),"-"))</f>
        <v>-</v>
      </c>
      <c r="C134" s="186">
        <f>IFERROR(INDEX(Lookup!$BH$9:$BH$3000,MATCH($A134,Lookup!$A$9:$A$3000,0)),0)</f>
        <v>0</v>
      </c>
      <c r="D134" s="186">
        <f>IFERROR(INDEX(Lookup!$BJ$9:$BJ$3000,MATCH($A134,Lookup!$A$9:$A$3000,0)),0)</f>
        <v>0</v>
      </c>
      <c r="E134" s="201">
        <f t="shared" si="9"/>
        <v>0</v>
      </c>
      <c r="O134" s="182">
        <f t="shared" si="8"/>
        <v>0</v>
      </c>
    </row>
    <row r="135" spans="1:15" hidden="1" x14ac:dyDescent="0.2">
      <c r="A135" s="184">
        <f>'22'!A104</f>
        <v>0</v>
      </c>
      <c r="B135" t="str">
        <f>IFERROR(LEFT(IFERROR(INDEX(Sheet5!$C$2:$C$1300,MATCH($A135,Sheet5!$A$2:$A$1300,0)),"-"),FIND(",",IFERROR(INDEX(Sheet5!$C$2:$C$1300,MATCH($A135,Sheet5!$A$2:$A$1300,0)),"-"),1)-1),IFERROR(INDEX(Sheet5!$C$2:$C$1300,MATCH($A135,Sheet5!$A$2:$A$1300,0)),"-"))</f>
        <v>-</v>
      </c>
      <c r="C135" s="186">
        <f>IFERROR(INDEX(Lookup!$BH$9:$BH$3000,MATCH($A135,Lookup!$A$9:$A$3000,0)),0)</f>
        <v>0</v>
      </c>
      <c r="D135" s="186">
        <f>IFERROR(INDEX(Lookup!$BJ$9:$BJ$3000,MATCH($A135,Lookup!$A$9:$A$3000,0)),0)</f>
        <v>0</v>
      </c>
      <c r="E135" s="201">
        <f t="shared" si="9"/>
        <v>0</v>
      </c>
      <c r="O135" s="182">
        <f t="shared" si="8"/>
        <v>0</v>
      </c>
    </row>
    <row r="136" spans="1:15" hidden="1" x14ac:dyDescent="0.2">
      <c r="A136" s="184">
        <f>'22'!A105</f>
        <v>0</v>
      </c>
      <c r="B136" t="str">
        <f>IFERROR(LEFT(IFERROR(INDEX(Sheet5!$C$2:$C$1300,MATCH($A136,Sheet5!$A$2:$A$1300,0)),"-"),FIND(",",IFERROR(INDEX(Sheet5!$C$2:$C$1300,MATCH($A136,Sheet5!$A$2:$A$1300,0)),"-"),1)-1),IFERROR(INDEX(Sheet5!$C$2:$C$1300,MATCH($A136,Sheet5!$A$2:$A$1300,0)),"-"))</f>
        <v>-</v>
      </c>
      <c r="C136" s="186">
        <f>IFERROR(INDEX(Lookup!$BH$9:$BH$3000,MATCH($A136,Lookup!$A$9:$A$3000,0)),0)</f>
        <v>0</v>
      </c>
      <c r="D136" s="186">
        <f>IFERROR(INDEX(Lookup!$BJ$9:$BJ$3000,MATCH($A136,Lookup!$A$9:$A$3000,0)),0)</f>
        <v>0</v>
      </c>
      <c r="E136" s="201">
        <f t="shared" si="9"/>
        <v>0</v>
      </c>
      <c r="O136" s="182">
        <f t="shared" si="8"/>
        <v>0</v>
      </c>
    </row>
    <row r="137" spans="1:15" hidden="1" x14ac:dyDescent="0.2">
      <c r="A137" s="184">
        <f>'22'!A106</f>
        <v>0</v>
      </c>
      <c r="B137" t="str">
        <f>IFERROR(LEFT(IFERROR(INDEX(Sheet5!$C$2:$C$1300,MATCH($A137,Sheet5!$A$2:$A$1300,0)),"-"),FIND(",",IFERROR(INDEX(Sheet5!$C$2:$C$1300,MATCH($A137,Sheet5!$A$2:$A$1300,0)),"-"),1)-1),IFERROR(INDEX(Sheet5!$C$2:$C$1300,MATCH($A137,Sheet5!$A$2:$A$1300,0)),"-"))</f>
        <v>-</v>
      </c>
      <c r="C137" s="186">
        <f>IFERROR(INDEX(Lookup!$BH$9:$BH$3000,MATCH($A137,Lookup!$A$9:$A$3000,0)),0)</f>
        <v>0</v>
      </c>
      <c r="D137" s="186">
        <f>IFERROR(INDEX(Lookup!$BJ$9:$BJ$3000,MATCH($A137,Lookup!$A$9:$A$3000,0)),0)</f>
        <v>0</v>
      </c>
      <c r="E137" s="201">
        <f t="shared" si="9"/>
        <v>0</v>
      </c>
      <c r="O137" s="182">
        <f t="shared" si="8"/>
        <v>0</v>
      </c>
    </row>
    <row r="138" spans="1:15" hidden="1" x14ac:dyDescent="0.2">
      <c r="A138" s="184">
        <f>'22'!A107</f>
        <v>0</v>
      </c>
      <c r="B138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>-</v>
      </c>
      <c r="C138" s="186">
        <f>IFERROR(INDEX(Lookup!$BH$9:$BH$3000,MATCH($A138,Lookup!$A$9:$A$3000,0)),0)</f>
        <v>0</v>
      </c>
      <c r="D138" s="186">
        <f>IFERROR(INDEX(Lookup!$BJ$9:$BJ$3000,MATCH($A138,Lookup!$A$9:$A$3000,0)),0)</f>
        <v>0</v>
      </c>
      <c r="E138" s="201">
        <f t="shared" si="9"/>
        <v>0</v>
      </c>
      <c r="O138" s="182">
        <f t="shared" si="8"/>
        <v>0</v>
      </c>
    </row>
    <row r="139" spans="1:15" x14ac:dyDescent="0.2">
      <c r="A139" s="184"/>
      <c r="B139" s="184" t="s">
        <v>454</v>
      </c>
      <c r="C139" s="237">
        <f>SUM(C33:C138)</f>
        <v>142877.25</v>
      </c>
      <c r="D139" s="237">
        <f>SUM(D33:D138)</f>
        <v>16355.53</v>
      </c>
      <c r="E139" s="238">
        <f>+C139-D139</f>
        <v>126521.72</v>
      </c>
      <c r="O139" s="182">
        <v>1</v>
      </c>
    </row>
    <row r="140" spans="1:15" x14ac:dyDescent="0.2">
      <c r="A140" s="187" t="s">
        <v>521</v>
      </c>
      <c r="B140" s="187"/>
      <c r="C140" s="186"/>
      <c r="D140" s="186"/>
      <c r="E140" s="183"/>
      <c r="O140" s="182">
        <v>1</v>
      </c>
    </row>
    <row r="141" spans="1:15" x14ac:dyDescent="0.2">
      <c r="A141" s="184"/>
      <c r="B141" s="187" t="s">
        <v>501</v>
      </c>
      <c r="C141" s="186"/>
      <c r="D141" s="186"/>
      <c r="E141" s="183">
        <f>+C141-D141</f>
        <v>0</v>
      </c>
      <c r="O141" s="182">
        <v>1</v>
      </c>
    </row>
    <row r="142" spans="1:15" hidden="1" x14ac:dyDescent="0.2">
      <c r="A142" s="184">
        <f>'23'!A2</f>
        <v>0</v>
      </c>
      <c r="B142" t="str">
        <f>IFERROR(LEFT(IFERROR(INDEX(Sheet5!$C$2:$C$1300,MATCH($A142,Sheet5!$A$2:$A$1300,0)),"-"),FIND(",",IFERROR(INDEX(Sheet5!$C$2:$C$1300,MATCH($A142,Sheet5!$A$2:$A$1300,0)),"-"),1)-1),IFERROR(INDEX(Sheet5!$C$2:$C$1300,MATCH($A142,Sheet5!$A$2:$A$1300,0)),"-"))</f>
        <v>-</v>
      </c>
      <c r="C142" s="186">
        <f>IFERROR(INDEX(Lookup!$BH$9:$BH$3000,MATCH($A142,Lookup!$A$9:$A$3000,0)),0)</f>
        <v>0</v>
      </c>
      <c r="D142" s="186">
        <f>IFERROR(INDEX(Lookup!$BJ$9:$BJ$3000,MATCH($A142,Lookup!$A$9:$A$3000,0)),0)</f>
        <v>0</v>
      </c>
      <c r="E142" s="201">
        <f t="shared" ref="E142:E184" si="10">+C142-D142</f>
        <v>0</v>
      </c>
      <c r="O142" s="182">
        <f t="shared" si="8"/>
        <v>0</v>
      </c>
    </row>
    <row r="143" spans="1:15" hidden="1" x14ac:dyDescent="0.2">
      <c r="A143" s="184">
        <f>'23'!A3</f>
        <v>0</v>
      </c>
      <c r="B143" t="str">
        <f>IFERROR(LEFT(IFERROR(INDEX(Sheet5!$C$2:$C$1300,MATCH($A143,Sheet5!$A$2:$A$1300,0)),"-"),FIND(",",IFERROR(INDEX(Sheet5!$C$2:$C$1300,MATCH($A143,Sheet5!$A$2:$A$1300,0)),"-"),1)-1),IFERROR(INDEX(Sheet5!$C$2:$C$1300,MATCH($A143,Sheet5!$A$2:$A$1300,0)),"-"))</f>
        <v>-</v>
      </c>
      <c r="C143" s="186">
        <f>IFERROR(INDEX(Lookup!$BH$9:$BH$3000,MATCH($A143,Lookup!$A$9:$A$3000,0)),0)</f>
        <v>0</v>
      </c>
      <c r="D143" s="186">
        <f>IFERROR(INDEX(Lookup!$BJ$9:$BJ$3000,MATCH($A143,Lookup!$A$9:$A$3000,0)),0)</f>
        <v>0</v>
      </c>
      <c r="E143" s="201">
        <f t="shared" ref="E143:E157" si="11">+C143-D143</f>
        <v>0</v>
      </c>
      <c r="O143" s="182">
        <f t="shared" si="8"/>
        <v>0</v>
      </c>
    </row>
    <row r="144" spans="1:15" hidden="1" x14ac:dyDescent="0.2">
      <c r="A144" s="184">
        <f>'23'!A4</f>
        <v>0</v>
      </c>
      <c r="B144" t="str">
        <f>IFERROR(LEFT(IFERROR(INDEX(Sheet5!$C$2:$C$1300,MATCH($A144,Sheet5!$A$2:$A$1300,0)),"-"),FIND(",",IFERROR(INDEX(Sheet5!$C$2:$C$1300,MATCH($A144,Sheet5!$A$2:$A$1300,0)),"-"),1)-1),IFERROR(INDEX(Sheet5!$C$2:$C$1300,MATCH($A144,Sheet5!$A$2:$A$1300,0)),"-"))</f>
        <v>-</v>
      </c>
      <c r="C144" s="186">
        <f>IFERROR(INDEX(Lookup!$BH$9:$BH$3000,MATCH($A144,Lookup!$A$9:$A$3000,0)),0)</f>
        <v>0</v>
      </c>
      <c r="D144" s="186">
        <f>IFERROR(INDEX(Lookup!$BJ$9:$BJ$3000,MATCH($A144,Lookup!$A$9:$A$3000,0)),0)</f>
        <v>0</v>
      </c>
      <c r="E144" s="201">
        <f t="shared" si="11"/>
        <v>0</v>
      </c>
      <c r="O144" s="182">
        <f t="shared" ref="O144:O158" si="12">+IF(A144&gt;0,1,0)</f>
        <v>0</v>
      </c>
    </row>
    <row r="145" spans="1:15" hidden="1" x14ac:dyDescent="0.2">
      <c r="A145" s="184">
        <f>'23'!A5</f>
        <v>0</v>
      </c>
      <c r="B145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>-</v>
      </c>
      <c r="C145" s="186">
        <f>IFERROR(INDEX(Lookup!$BH$9:$BH$3000,MATCH($A145,Lookup!$A$9:$A$3000,0)),0)</f>
        <v>0</v>
      </c>
      <c r="D145" s="186">
        <f>IFERROR(INDEX(Lookup!$BJ$9:$BJ$3000,MATCH($A145,Lookup!$A$9:$A$3000,0)),0)</f>
        <v>0</v>
      </c>
      <c r="E145" s="201">
        <f t="shared" si="11"/>
        <v>0</v>
      </c>
      <c r="O145" s="182">
        <f t="shared" si="12"/>
        <v>0</v>
      </c>
    </row>
    <row r="146" spans="1:15" hidden="1" x14ac:dyDescent="0.2">
      <c r="A146" s="184">
        <f>'23'!A6</f>
        <v>0</v>
      </c>
      <c r="B146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>-</v>
      </c>
      <c r="C146" s="186">
        <f>IFERROR(INDEX(Lookup!$BH$9:$BH$3000,MATCH($A146,Lookup!$A$9:$A$3000,0)),0)</f>
        <v>0</v>
      </c>
      <c r="D146" s="186">
        <f>IFERROR(INDEX(Lookup!$BJ$9:$BJ$3000,MATCH($A146,Lookup!$A$9:$A$3000,0)),0)</f>
        <v>0</v>
      </c>
      <c r="E146" s="201">
        <f t="shared" si="11"/>
        <v>0</v>
      </c>
      <c r="O146" s="182">
        <f t="shared" si="12"/>
        <v>0</v>
      </c>
    </row>
    <row r="147" spans="1:15" hidden="1" x14ac:dyDescent="0.2">
      <c r="A147" s="184">
        <f>'23'!A7</f>
        <v>0</v>
      </c>
      <c r="B147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>-</v>
      </c>
      <c r="C147" s="186">
        <f>IFERROR(INDEX(Lookup!$BH$9:$BH$3000,MATCH($A147,Lookup!$A$9:$A$3000,0)),0)</f>
        <v>0</v>
      </c>
      <c r="D147" s="186">
        <f>IFERROR(INDEX(Lookup!$BJ$9:$BJ$3000,MATCH($A147,Lookup!$A$9:$A$3000,0)),0)</f>
        <v>0</v>
      </c>
      <c r="E147" s="201">
        <f t="shared" si="11"/>
        <v>0</v>
      </c>
      <c r="O147" s="182">
        <f t="shared" si="12"/>
        <v>0</v>
      </c>
    </row>
    <row r="148" spans="1:15" hidden="1" x14ac:dyDescent="0.2">
      <c r="A148" s="184">
        <f>'23'!A8</f>
        <v>0</v>
      </c>
      <c r="B148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>-</v>
      </c>
      <c r="C148" s="186">
        <f>IFERROR(INDEX(Lookup!$BH$9:$BH$3000,MATCH($A148,Lookup!$A$9:$A$3000,0)),0)</f>
        <v>0</v>
      </c>
      <c r="D148" s="186">
        <f>IFERROR(INDEX(Lookup!$BJ$9:$BJ$3000,MATCH($A148,Lookup!$A$9:$A$3000,0)),0)</f>
        <v>0</v>
      </c>
      <c r="E148" s="201">
        <f t="shared" si="11"/>
        <v>0</v>
      </c>
      <c r="O148" s="182">
        <f t="shared" si="12"/>
        <v>0</v>
      </c>
    </row>
    <row r="149" spans="1:15" hidden="1" x14ac:dyDescent="0.2">
      <c r="A149" s="184">
        <f>'23'!A9</f>
        <v>0</v>
      </c>
      <c r="B149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>-</v>
      </c>
      <c r="C149" s="186">
        <f>IFERROR(INDEX(Lookup!$BH$9:$BH$3000,MATCH($A149,Lookup!$A$9:$A$3000,0)),0)</f>
        <v>0</v>
      </c>
      <c r="D149" s="186">
        <f>IFERROR(INDEX(Lookup!$BJ$9:$BJ$3000,MATCH($A149,Lookup!$A$9:$A$3000,0)),0)</f>
        <v>0</v>
      </c>
      <c r="E149" s="201">
        <f t="shared" si="11"/>
        <v>0</v>
      </c>
      <c r="O149" s="182">
        <f t="shared" si="12"/>
        <v>0</v>
      </c>
    </row>
    <row r="150" spans="1:15" hidden="1" x14ac:dyDescent="0.2">
      <c r="A150" s="184">
        <f>'23'!A10</f>
        <v>0</v>
      </c>
      <c r="B150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>-</v>
      </c>
      <c r="C150" s="186">
        <f>IFERROR(INDEX(Lookup!$BH$9:$BH$3000,MATCH($A150,Lookup!$A$9:$A$3000,0)),0)</f>
        <v>0</v>
      </c>
      <c r="D150" s="186">
        <f>IFERROR(INDEX(Lookup!$BJ$9:$BJ$3000,MATCH($A150,Lookup!$A$9:$A$3000,0)),0)</f>
        <v>0</v>
      </c>
      <c r="E150" s="201">
        <f t="shared" si="11"/>
        <v>0</v>
      </c>
      <c r="O150" s="182">
        <f t="shared" si="12"/>
        <v>0</v>
      </c>
    </row>
    <row r="151" spans="1:15" hidden="1" x14ac:dyDescent="0.2">
      <c r="A151" s="184">
        <f>'23'!A11</f>
        <v>0</v>
      </c>
      <c r="B151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>-</v>
      </c>
      <c r="C151" s="186">
        <f>IFERROR(INDEX(Lookup!$BH$9:$BH$3000,MATCH($A151,Lookup!$A$9:$A$3000,0)),0)</f>
        <v>0</v>
      </c>
      <c r="D151" s="186">
        <f>IFERROR(INDEX(Lookup!$BJ$9:$BJ$3000,MATCH($A151,Lookup!$A$9:$A$3000,0)),0)</f>
        <v>0</v>
      </c>
      <c r="E151" s="201">
        <f t="shared" si="11"/>
        <v>0</v>
      </c>
      <c r="O151" s="182">
        <f t="shared" si="12"/>
        <v>0</v>
      </c>
    </row>
    <row r="152" spans="1:15" hidden="1" x14ac:dyDescent="0.2">
      <c r="A152" s="184">
        <f>'23'!A12</f>
        <v>0</v>
      </c>
      <c r="B15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>-</v>
      </c>
      <c r="C152" s="186">
        <f>IFERROR(INDEX(Lookup!$BH$9:$BH$3000,MATCH($A152,Lookup!$A$9:$A$3000,0)),0)</f>
        <v>0</v>
      </c>
      <c r="D152" s="186">
        <f>IFERROR(INDEX(Lookup!$BJ$9:$BJ$3000,MATCH($A152,Lookup!$A$9:$A$3000,0)),0)</f>
        <v>0</v>
      </c>
      <c r="E152" s="201">
        <f t="shared" si="11"/>
        <v>0</v>
      </c>
      <c r="O152" s="182">
        <f t="shared" si="12"/>
        <v>0</v>
      </c>
    </row>
    <row r="153" spans="1:15" hidden="1" x14ac:dyDescent="0.2">
      <c r="A153" s="184">
        <f>'23'!A13</f>
        <v>0</v>
      </c>
      <c r="B153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>-</v>
      </c>
      <c r="C153" s="186">
        <f>IFERROR(INDEX(Lookup!$BH$9:$BH$3000,MATCH($A153,Lookup!$A$9:$A$3000,0)),0)</f>
        <v>0</v>
      </c>
      <c r="D153" s="186">
        <f>IFERROR(INDEX(Lookup!$BJ$9:$BJ$3000,MATCH($A153,Lookup!$A$9:$A$3000,0)),0)</f>
        <v>0</v>
      </c>
      <c r="E153" s="201">
        <f t="shared" si="11"/>
        <v>0</v>
      </c>
      <c r="O153" s="182">
        <f t="shared" si="12"/>
        <v>0</v>
      </c>
    </row>
    <row r="154" spans="1:15" hidden="1" x14ac:dyDescent="0.2">
      <c r="A154" s="184">
        <f>'23'!A14</f>
        <v>0</v>
      </c>
      <c r="B154" t="str">
        <f>IFERROR(LEFT(IFERROR(INDEX(Sheet5!$C$2:$C$1300,MATCH($A154,Sheet5!$A$2:$A$1300,0)),"-"),FIND(",",IFERROR(INDEX(Sheet5!$C$2:$C$1300,MATCH($A154,Sheet5!$A$2:$A$1300,0)),"-"),1)-1),IFERROR(INDEX(Sheet5!$C$2:$C$1300,MATCH($A154,Sheet5!$A$2:$A$1300,0)),"-"))</f>
        <v>-</v>
      </c>
      <c r="C154" s="186">
        <f>IFERROR(INDEX(Lookup!$BH$9:$BH$3000,MATCH($A154,Lookup!$A$9:$A$3000,0)),0)</f>
        <v>0</v>
      </c>
      <c r="D154" s="186">
        <f>IFERROR(INDEX(Lookup!$BJ$9:$BJ$3000,MATCH($A154,Lookup!$A$9:$A$3000,0)),0)</f>
        <v>0</v>
      </c>
      <c r="E154" s="201">
        <f t="shared" si="11"/>
        <v>0</v>
      </c>
      <c r="O154" s="182">
        <f t="shared" si="12"/>
        <v>0</v>
      </c>
    </row>
    <row r="155" spans="1:15" hidden="1" x14ac:dyDescent="0.2">
      <c r="A155" s="184">
        <f>'23'!A15</f>
        <v>0</v>
      </c>
      <c r="B155" t="str">
        <f>IFERROR(LEFT(IFERROR(INDEX(Sheet5!$C$2:$C$1300,MATCH($A155,Sheet5!$A$2:$A$1300,0)),"-"),FIND(",",IFERROR(INDEX(Sheet5!$C$2:$C$1300,MATCH($A155,Sheet5!$A$2:$A$1300,0)),"-"),1)-1),IFERROR(INDEX(Sheet5!$C$2:$C$1300,MATCH($A155,Sheet5!$A$2:$A$1300,0)),"-"))</f>
        <v>-</v>
      </c>
      <c r="C155" s="186">
        <f>IFERROR(INDEX(Lookup!$BH$9:$BH$3000,MATCH($A155,Lookup!$A$9:$A$3000,0)),0)</f>
        <v>0</v>
      </c>
      <c r="D155" s="186">
        <f>IFERROR(INDEX(Lookup!$BJ$9:$BJ$3000,MATCH($A155,Lookup!$A$9:$A$3000,0)),0)</f>
        <v>0</v>
      </c>
      <c r="E155" s="201">
        <f t="shared" si="11"/>
        <v>0</v>
      </c>
      <c r="O155" s="182">
        <f t="shared" si="12"/>
        <v>0</v>
      </c>
    </row>
    <row r="156" spans="1:15" hidden="1" x14ac:dyDescent="0.2">
      <c r="A156" s="184">
        <f>'23'!A16</f>
        <v>0</v>
      </c>
      <c r="B156" t="str">
        <f>IFERROR(LEFT(IFERROR(INDEX(Sheet5!$C$2:$C$1300,MATCH($A156,Sheet5!$A$2:$A$1300,0)),"-"),FIND(",",IFERROR(INDEX(Sheet5!$C$2:$C$1300,MATCH($A156,Sheet5!$A$2:$A$1300,0)),"-"),1)-1),IFERROR(INDEX(Sheet5!$C$2:$C$1300,MATCH($A156,Sheet5!$A$2:$A$1300,0)),"-"))</f>
        <v>-</v>
      </c>
      <c r="C156" s="186">
        <f>IFERROR(INDEX(Lookup!$BH$9:$BH$3000,MATCH($A156,Lookup!$A$9:$A$3000,0)),0)</f>
        <v>0</v>
      </c>
      <c r="D156" s="186">
        <f>IFERROR(INDEX(Lookup!$BJ$9:$BJ$3000,MATCH($A156,Lookup!$A$9:$A$3000,0)),0)</f>
        <v>0</v>
      </c>
      <c r="E156" s="201">
        <f t="shared" si="11"/>
        <v>0</v>
      </c>
      <c r="O156" s="182">
        <f t="shared" si="12"/>
        <v>0</v>
      </c>
    </row>
    <row r="157" spans="1:15" hidden="1" x14ac:dyDescent="0.2">
      <c r="A157" s="184">
        <f>'23'!A17</f>
        <v>0</v>
      </c>
      <c r="B157" t="str">
        <f>IFERROR(LEFT(IFERROR(INDEX(Sheet5!$C$2:$C$1300,MATCH($A157,Sheet5!$A$2:$A$1300,0)),"-"),FIND(",",IFERROR(INDEX(Sheet5!$C$2:$C$1300,MATCH($A157,Sheet5!$A$2:$A$1300,0)),"-"),1)-1),IFERROR(INDEX(Sheet5!$C$2:$C$1300,MATCH($A157,Sheet5!$A$2:$A$1300,0)),"-"))</f>
        <v>-</v>
      </c>
      <c r="C157" s="186">
        <f>IFERROR(INDEX(Lookup!$BH$9:$BH$3000,MATCH($A157,Lookup!$A$9:$A$3000,0)),0)</f>
        <v>0</v>
      </c>
      <c r="D157" s="186">
        <f>IFERROR(INDEX(Lookup!$BJ$9:$BJ$3000,MATCH($A157,Lookup!$A$9:$A$3000,0)),0)</f>
        <v>0</v>
      </c>
      <c r="E157" s="201">
        <f t="shared" si="11"/>
        <v>0</v>
      </c>
      <c r="O157" s="182">
        <f t="shared" si="12"/>
        <v>0</v>
      </c>
    </row>
    <row r="158" spans="1:15" hidden="1" x14ac:dyDescent="0.2">
      <c r="A158" s="184"/>
      <c r="B158"/>
      <c r="C158" s="186"/>
      <c r="D158" s="186"/>
      <c r="E158" s="201"/>
      <c r="O158" s="182">
        <f t="shared" si="12"/>
        <v>0</v>
      </c>
    </row>
    <row r="159" spans="1:15" x14ac:dyDescent="0.2">
      <c r="A159" s="184"/>
      <c r="B159" s="184" t="s">
        <v>454</v>
      </c>
      <c r="C159" s="237">
        <f>SUM(C142:C158)</f>
        <v>0</v>
      </c>
      <c r="D159" s="237">
        <f>SUM(D142:D158)</f>
        <v>0</v>
      </c>
      <c r="E159" s="238">
        <f t="shared" si="10"/>
        <v>0</v>
      </c>
      <c r="O159" s="182">
        <v>1</v>
      </c>
    </row>
    <row r="160" spans="1:15" x14ac:dyDescent="0.2">
      <c r="A160" s="184"/>
      <c r="B160" s="187" t="s">
        <v>502</v>
      </c>
      <c r="C160" s="186"/>
      <c r="D160" s="186"/>
      <c r="E160" s="183"/>
      <c r="O160" s="182">
        <v>1</v>
      </c>
    </row>
    <row r="161" spans="1:15" x14ac:dyDescent="0.2">
      <c r="A161" s="184" t="str">
        <f>'24'!A2</f>
        <v>62100-G01</v>
      </c>
      <c r="B161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 xml:space="preserve">Intercompany-23F                                            </v>
      </c>
      <c r="C161" s="186">
        <f>IFERROR(INDEX(Lookup!$BH$9:$BH$3000,MATCH($A161,Lookup!$A$9:$A$3000,0)),0)</f>
        <v>0</v>
      </c>
      <c r="D161" s="186">
        <f>IFERROR(INDEX(Lookup!$BJ$9:$BJ$3000,MATCH($A161,Lookup!$A$9:$A$3000,0)),0)</f>
        <v>0</v>
      </c>
      <c r="E161" s="201">
        <f t="shared" ref="E161" si="13">+C161-D161</f>
        <v>0</v>
      </c>
      <c r="O161" s="182">
        <f t="shared" ref="O161:O223" si="14">+IF(A161&gt;0,1,0)</f>
        <v>1</v>
      </c>
    </row>
    <row r="162" spans="1:15" x14ac:dyDescent="0.2">
      <c r="A162" s="184" t="str">
        <f>'24'!A3</f>
        <v>62100-G02</v>
      </c>
      <c r="B162" t="str">
        <f>IFERROR(LEFT(IFERROR(INDEX(Sheet5!$C$2:$C$1300,MATCH($A162,Sheet5!$A$2:$A$1300,0)),"-"),FIND(",",IFERROR(INDEX(Sheet5!$C$2:$C$1300,MATCH($A162,Sheet5!$A$2:$A$1300,0)),"-"),1)-1),IFERROR(INDEX(Sheet5!$C$2:$C$1300,MATCH($A162,Sheet5!$A$2:$A$1300,0)),"-"))</f>
        <v xml:space="preserve">Intercompany-EPH                                            </v>
      </c>
      <c r="C162" s="186">
        <f>IFERROR(INDEX(Lookup!$BH$9:$BH$3000,MATCH($A162,Lookup!$A$9:$A$3000,0)),0)</f>
        <v>0</v>
      </c>
      <c r="D162" s="186">
        <f>IFERROR(INDEX(Lookup!$BJ$9:$BJ$3000,MATCH($A162,Lookup!$A$9:$A$3000,0)),0)</f>
        <v>0</v>
      </c>
      <c r="E162" s="201">
        <f t="shared" ref="E162:E181" si="15">+C162-D162</f>
        <v>0</v>
      </c>
      <c r="O162" s="182">
        <f t="shared" si="14"/>
        <v>1</v>
      </c>
    </row>
    <row r="163" spans="1:15" x14ac:dyDescent="0.2">
      <c r="A163" s="184" t="str">
        <f>'24'!A4</f>
        <v>62100-G04</v>
      </c>
      <c r="B163" t="str">
        <f>IFERROR(LEFT(IFERROR(INDEX(Sheet5!$C$2:$C$1300,MATCH($A163,Sheet5!$A$2:$A$1300,0)),"-"),FIND(",",IFERROR(INDEX(Sheet5!$C$2:$C$1300,MATCH($A163,Sheet5!$A$2:$A$1300,0)),"-"),1)-1),IFERROR(INDEX(Sheet5!$C$2:$C$1300,MATCH($A163,Sheet5!$A$2:$A$1300,0)),"-"))</f>
        <v xml:space="preserve">Intercompany-FPP                                            </v>
      </c>
      <c r="C163" s="186">
        <f>IFERROR(INDEX(Lookup!$BH$9:$BH$3000,MATCH($A163,Lookup!$A$9:$A$3000,0)),0)</f>
        <v>0</v>
      </c>
      <c r="D163" s="186">
        <f>IFERROR(INDEX(Lookup!$BJ$9:$BJ$3000,MATCH($A163,Lookup!$A$9:$A$3000,0)),0)</f>
        <v>0</v>
      </c>
      <c r="E163" s="201">
        <f t="shared" si="15"/>
        <v>0</v>
      </c>
      <c r="O163" s="182">
        <f t="shared" si="14"/>
        <v>1</v>
      </c>
    </row>
    <row r="164" spans="1:15" x14ac:dyDescent="0.2">
      <c r="A164" s="184" t="str">
        <f>'24'!A5</f>
        <v>62100-G05</v>
      </c>
      <c r="B164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 xml:space="preserve">Intercompany-GBLT                                           </v>
      </c>
      <c r="C164" s="186">
        <f>IFERROR(INDEX(Lookup!$BH$9:$BH$3000,MATCH($A164,Lookup!$A$9:$A$3000,0)),0)</f>
        <v>0</v>
      </c>
      <c r="D164" s="186">
        <f>IFERROR(INDEX(Lookup!$BJ$9:$BJ$3000,MATCH($A164,Lookup!$A$9:$A$3000,0)),0)</f>
        <v>0</v>
      </c>
      <c r="E164" s="201">
        <f t="shared" si="15"/>
        <v>0</v>
      </c>
      <c r="O164" s="182">
        <f t="shared" si="14"/>
        <v>1</v>
      </c>
    </row>
    <row r="165" spans="1:15" x14ac:dyDescent="0.2">
      <c r="A165" s="184" t="str">
        <f>'24'!A6</f>
        <v>62100-G06</v>
      </c>
      <c r="B165" t="str">
        <f>IFERROR(LEFT(IFERROR(INDEX(Sheet5!$C$2:$C$1300,MATCH($A165,Sheet5!$A$2:$A$1300,0)),"-"),FIND(",",IFERROR(INDEX(Sheet5!$C$2:$C$1300,MATCH($A165,Sheet5!$A$2:$A$1300,0)),"-"),1)-1),IFERROR(INDEX(Sheet5!$C$2:$C$1300,MATCH($A165,Sheet5!$A$2:$A$1300,0)),"-"))</f>
        <v xml:space="preserve">Intercompany-GIP                                            </v>
      </c>
      <c r="C165" s="186">
        <f>IFERROR(INDEX(Lookup!$BH$9:$BH$3000,MATCH($A165,Lookup!$A$9:$A$3000,0)),0)</f>
        <v>0</v>
      </c>
      <c r="D165" s="186">
        <f>IFERROR(INDEX(Lookup!$BJ$9:$BJ$3000,MATCH($A165,Lookup!$A$9:$A$3000,0)),0)</f>
        <v>0</v>
      </c>
      <c r="E165" s="201">
        <f t="shared" si="15"/>
        <v>0</v>
      </c>
      <c r="O165" s="182">
        <f t="shared" si="14"/>
        <v>1</v>
      </c>
    </row>
    <row r="166" spans="1:15" x14ac:dyDescent="0.2">
      <c r="A166" s="184" t="str">
        <f>'24'!A7</f>
        <v>62100-G07</v>
      </c>
      <c r="B166" t="str">
        <f>IFERROR(LEFT(IFERROR(INDEX(Sheet5!$C$2:$C$1300,MATCH($A166,Sheet5!$A$2:$A$1300,0)),"-"),FIND(",",IFERROR(INDEX(Sheet5!$C$2:$C$1300,MATCH($A166,Sheet5!$A$2:$A$1300,0)),"-"),1)-1),IFERROR(INDEX(Sheet5!$C$2:$C$1300,MATCH($A166,Sheet5!$A$2:$A$1300,0)),"-"))</f>
        <v xml:space="preserve">Intercompany-GPM                                            </v>
      </c>
      <c r="C166" s="186">
        <f>IFERROR(INDEX(Lookup!$BH$9:$BH$3000,MATCH($A166,Lookup!$A$9:$A$3000,0)),0)</f>
        <v>0</v>
      </c>
      <c r="D166" s="186">
        <f>IFERROR(INDEX(Lookup!$BJ$9:$BJ$3000,MATCH($A166,Lookup!$A$9:$A$3000,0)),0)</f>
        <v>0</v>
      </c>
      <c r="E166" s="201">
        <f t="shared" si="15"/>
        <v>0</v>
      </c>
      <c r="O166" s="182">
        <f t="shared" si="14"/>
        <v>1</v>
      </c>
    </row>
    <row r="167" spans="1:15" x14ac:dyDescent="0.2">
      <c r="A167" s="184" t="str">
        <f>'24'!A8</f>
        <v>62100-G08</v>
      </c>
      <c r="B167" t="str">
        <f>IFERROR(LEFT(IFERROR(INDEX(Sheet5!$C$2:$C$1300,MATCH($A167,Sheet5!$A$2:$A$1300,0)),"-"),FIND(",",IFERROR(INDEX(Sheet5!$C$2:$C$1300,MATCH($A167,Sheet5!$A$2:$A$1300,0)),"-"),1)-1),IFERROR(INDEX(Sheet5!$C$2:$C$1300,MATCH($A167,Sheet5!$A$2:$A$1300,0)),"-"))</f>
        <v xml:space="preserve">Intercompany-OPC                                            </v>
      </c>
      <c r="C167" s="186">
        <f>IFERROR(INDEX(Lookup!$BH$9:$BH$3000,MATCH($A167,Lookup!$A$9:$A$3000,0)),0)</f>
        <v>0</v>
      </c>
      <c r="D167" s="186">
        <f>IFERROR(INDEX(Lookup!$BJ$9:$BJ$3000,MATCH($A167,Lookup!$A$9:$A$3000,0)),0)</f>
        <v>0</v>
      </c>
      <c r="E167" s="201">
        <f t="shared" si="15"/>
        <v>0</v>
      </c>
      <c r="O167" s="182">
        <f t="shared" si="14"/>
        <v>1</v>
      </c>
    </row>
    <row r="168" spans="1:15" x14ac:dyDescent="0.2">
      <c r="A168" s="184" t="str">
        <f>'24'!A9</f>
        <v>62100-G09</v>
      </c>
      <c r="B168" t="str">
        <f>IFERROR(LEFT(IFERROR(INDEX(Sheet5!$C$2:$C$1300,MATCH($A168,Sheet5!$A$2:$A$1300,0)),"-"),FIND(",",IFERROR(INDEX(Sheet5!$C$2:$C$1300,MATCH($A168,Sheet5!$A$2:$A$1300,0)),"-"),1)-1),IFERROR(INDEX(Sheet5!$C$2:$C$1300,MATCH($A168,Sheet5!$A$2:$A$1300,0)),"-"))</f>
        <v xml:space="preserve">Intercompany-RIUP                                           </v>
      </c>
      <c r="C168" s="186">
        <f>IFERROR(INDEX(Lookup!$BH$9:$BH$3000,MATCH($A168,Lookup!$A$9:$A$3000,0)),0)</f>
        <v>0</v>
      </c>
      <c r="D168" s="186">
        <f>IFERROR(INDEX(Lookup!$BJ$9:$BJ$3000,MATCH($A168,Lookup!$A$9:$A$3000,0)),0)</f>
        <v>0</v>
      </c>
      <c r="E168" s="201">
        <f t="shared" si="15"/>
        <v>0</v>
      </c>
      <c r="O168" s="182">
        <f t="shared" si="14"/>
        <v>1</v>
      </c>
    </row>
    <row r="169" spans="1:15" x14ac:dyDescent="0.2">
      <c r="A169" s="184" t="str">
        <f>'24'!A10</f>
        <v>62100-G10</v>
      </c>
      <c r="B169" t="str">
        <f>IFERROR(LEFT(IFERROR(INDEX(Sheet5!$C$2:$C$1300,MATCH($A169,Sheet5!$A$2:$A$1300,0)),"-"),FIND(",",IFERROR(INDEX(Sheet5!$C$2:$C$1300,MATCH($A169,Sheet5!$A$2:$A$1300,0)),"-"),1)-1),IFERROR(INDEX(Sheet5!$C$2:$C$1300,MATCH($A169,Sheet5!$A$2:$A$1300,0)),"-"))</f>
        <v xml:space="preserve">Intercompany-ROOTS                                          </v>
      </c>
      <c r="C169" s="186">
        <f>IFERROR(INDEX(Lookup!$BH$9:$BH$3000,MATCH($A169,Lookup!$A$9:$A$3000,0)),0)</f>
        <v>0</v>
      </c>
      <c r="D169" s="186">
        <f>IFERROR(INDEX(Lookup!$BJ$9:$BJ$3000,MATCH($A169,Lookup!$A$9:$A$3000,0)),0)</f>
        <v>0</v>
      </c>
      <c r="E169" s="201">
        <f t="shared" si="15"/>
        <v>0</v>
      </c>
      <c r="O169" s="182">
        <f t="shared" si="14"/>
        <v>1</v>
      </c>
    </row>
    <row r="170" spans="1:15" x14ac:dyDescent="0.2">
      <c r="A170" s="184" t="str">
        <f>'24'!A11</f>
        <v>62100-G11</v>
      </c>
      <c r="B170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 xml:space="preserve">Intercompany-SOLE                                           </v>
      </c>
      <c r="C170" s="186">
        <f>IFERROR(INDEX(Lookup!$BH$9:$BH$3000,MATCH($A170,Lookup!$A$9:$A$3000,0)),0)</f>
        <v>0</v>
      </c>
      <c r="D170" s="186">
        <f>IFERROR(INDEX(Lookup!$BJ$9:$BJ$3000,MATCH($A170,Lookup!$A$9:$A$3000,0)),0)</f>
        <v>0</v>
      </c>
      <c r="E170" s="201">
        <f t="shared" si="15"/>
        <v>0</v>
      </c>
      <c r="O170" s="182">
        <f t="shared" si="14"/>
        <v>1</v>
      </c>
    </row>
    <row r="171" spans="1:15" x14ac:dyDescent="0.2">
      <c r="A171" s="184" t="str">
        <f>'24'!A12</f>
        <v>62100-G12</v>
      </c>
      <c r="B171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 xml:space="preserve">Intercompany-TAR                                            </v>
      </c>
      <c r="C171" s="186">
        <f>IFERROR(INDEX(Lookup!$BH$9:$BH$3000,MATCH($A171,Lookup!$A$9:$A$3000,0)),0)</f>
        <v>0</v>
      </c>
      <c r="D171" s="186">
        <f>IFERROR(INDEX(Lookup!$BJ$9:$BJ$3000,MATCH($A171,Lookup!$A$9:$A$3000,0)),0)</f>
        <v>0</v>
      </c>
      <c r="E171" s="201">
        <f t="shared" si="15"/>
        <v>0</v>
      </c>
      <c r="O171" s="182">
        <f t="shared" si="14"/>
        <v>1</v>
      </c>
    </row>
    <row r="172" spans="1:15" x14ac:dyDescent="0.2">
      <c r="A172" s="184" t="str">
        <f>'24'!A13</f>
        <v>62100-G13</v>
      </c>
      <c r="B17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 xml:space="preserve">Intercompany-TAT                                            </v>
      </c>
      <c r="C172" s="186">
        <f>IFERROR(INDEX(Lookup!$BH$9:$BH$3000,MATCH($A172,Lookup!$A$9:$A$3000,0)),0)</f>
        <v>0</v>
      </c>
      <c r="D172" s="186">
        <f>IFERROR(INDEX(Lookup!$BJ$9:$BJ$3000,MATCH($A172,Lookup!$A$9:$A$3000,0)),0)</f>
        <v>0</v>
      </c>
      <c r="E172" s="201">
        <f t="shared" si="15"/>
        <v>0</v>
      </c>
      <c r="O172" s="182">
        <f t="shared" si="14"/>
        <v>1</v>
      </c>
    </row>
    <row r="173" spans="1:15" x14ac:dyDescent="0.2">
      <c r="A173" s="184" t="str">
        <f>'24'!A14</f>
        <v>62100-G14</v>
      </c>
      <c r="B173" t="str">
        <f>IFERROR(LEFT(IFERROR(INDEX(Sheet5!$C$2:$C$1300,MATCH($A173,Sheet5!$A$2:$A$1300,0)),"-"),FIND(",",IFERROR(INDEX(Sheet5!$C$2:$C$1300,MATCH($A173,Sheet5!$A$2:$A$1300,0)),"-"),1)-1),IFERROR(INDEX(Sheet5!$C$2:$C$1300,MATCH($A173,Sheet5!$A$2:$A$1300,0)),"-"))</f>
        <v xml:space="preserve">Intercompany-TMV                                            </v>
      </c>
      <c r="C173" s="186">
        <f>IFERROR(INDEX(Lookup!$BH$9:$BH$3000,MATCH($A173,Lookup!$A$9:$A$3000,0)),0)</f>
        <v>0</v>
      </c>
      <c r="D173" s="186">
        <f>IFERROR(INDEX(Lookup!$BJ$9:$BJ$3000,MATCH($A173,Lookup!$A$9:$A$3000,0)),0)</f>
        <v>0</v>
      </c>
      <c r="E173" s="201">
        <f t="shared" si="15"/>
        <v>0</v>
      </c>
      <c r="O173" s="182">
        <f t="shared" si="14"/>
        <v>1</v>
      </c>
    </row>
    <row r="174" spans="1:15" x14ac:dyDescent="0.2">
      <c r="A174" s="184" t="str">
        <f>'24'!A15</f>
        <v>62100-G15</v>
      </c>
      <c r="B174" t="str">
        <f>IFERROR(LEFT(IFERROR(INDEX(Sheet5!$C$2:$C$1300,MATCH($A174,Sheet5!$A$2:$A$1300,0)),"-"),FIND(",",IFERROR(INDEX(Sheet5!$C$2:$C$1300,MATCH($A174,Sheet5!$A$2:$A$1300,0)),"-"),1)-1),IFERROR(INDEX(Sheet5!$C$2:$C$1300,MATCH($A174,Sheet5!$A$2:$A$1300,0)),"-"))</f>
        <v xml:space="preserve">Intercompany-TMR                                            </v>
      </c>
      <c r="C174" s="186">
        <f>IFERROR(INDEX(Lookup!$BH$9:$BH$3000,MATCH($A174,Lookup!$A$9:$A$3000,0)),0)</f>
        <v>0</v>
      </c>
      <c r="D174" s="186">
        <f>IFERROR(INDEX(Lookup!$BJ$9:$BJ$3000,MATCH($A174,Lookup!$A$9:$A$3000,0)),0)</f>
        <v>0</v>
      </c>
      <c r="E174" s="201">
        <f t="shared" si="15"/>
        <v>0</v>
      </c>
      <c r="O174" s="182">
        <f t="shared" si="14"/>
        <v>1</v>
      </c>
    </row>
    <row r="175" spans="1:15" hidden="1" x14ac:dyDescent="0.2">
      <c r="A175" s="184">
        <f>'24'!A16</f>
        <v>0</v>
      </c>
      <c r="B175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C175" s="186">
        <f>IFERROR(INDEX(Lookup!$BH$9:$BH$3000,MATCH($A175,Lookup!$A$9:$A$3000,0)),0)</f>
        <v>0</v>
      </c>
      <c r="D175" s="186">
        <f>IFERROR(INDEX(Lookup!$BJ$9:$BJ$3000,MATCH($A175,Lookup!$A$9:$A$3000,0)),0)</f>
        <v>0</v>
      </c>
      <c r="E175" s="201">
        <f t="shared" si="15"/>
        <v>0</v>
      </c>
      <c r="O175" s="182">
        <f t="shared" si="14"/>
        <v>0</v>
      </c>
    </row>
    <row r="176" spans="1:15" hidden="1" x14ac:dyDescent="0.2">
      <c r="A176" s="184">
        <f>'24'!A17</f>
        <v>0</v>
      </c>
      <c r="B176" t="str">
        <f>IFERROR(LEFT(IFERROR(INDEX(Sheet5!$C$2:$C$1300,MATCH($A176,Sheet5!$A$2:$A$1300,0)),"-"),FIND(",",IFERROR(INDEX(Sheet5!$C$2:$C$1300,MATCH($A176,Sheet5!$A$2:$A$1300,0)),"-"),1)-1),IFERROR(INDEX(Sheet5!$C$2:$C$1300,MATCH($A176,Sheet5!$A$2:$A$1300,0)),"-"))</f>
        <v>-</v>
      </c>
      <c r="C176" s="186">
        <f>IFERROR(INDEX(Lookup!$BH$9:$BH$3000,MATCH($A176,Lookup!$A$9:$A$3000,0)),0)</f>
        <v>0</v>
      </c>
      <c r="D176" s="186">
        <f>IFERROR(INDEX(Lookup!$BJ$9:$BJ$3000,MATCH($A176,Lookup!$A$9:$A$3000,0)),0)</f>
        <v>0</v>
      </c>
      <c r="E176" s="201">
        <f t="shared" si="15"/>
        <v>0</v>
      </c>
      <c r="O176" s="182">
        <f t="shared" si="14"/>
        <v>0</v>
      </c>
    </row>
    <row r="177" spans="1:15" hidden="1" x14ac:dyDescent="0.2">
      <c r="A177" s="184">
        <f>'24'!A18</f>
        <v>0</v>
      </c>
      <c r="B177" t="str">
        <f>IFERROR(LEFT(IFERROR(INDEX(Sheet5!$C$2:$C$1300,MATCH($A177,Sheet5!$A$2:$A$1300,0)),"-"),FIND(",",IFERROR(INDEX(Sheet5!$C$2:$C$1300,MATCH($A177,Sheet5!$A$2:$A$1300,0)),"-"),1)-1),IFERROR(INDEX(Sheet5!$C$2:$C$1300,MATCH($A177,Sheet5!$A$2:$A$1300,0)),"-"))</f>
        <v>-</v>
      </c>
      <c r="C177" s="186">
        <f>IFERROR(INDEX(Lookup!$BH$9:$BH$3000,MATCH($A177,Lookup!$A$9:$A$3000,0)),0)</f>
        <v>0</v>
      </c>
      <c r="D177" s="186">
        <f>IFERROR(INDEX(Lookup!$BJ$9:$BJ$3000,MATCH($A177,Lookup!$A$9:$A$3000,0)),0)</f>
        <v>0</v>
      </c>
      <c r="E177" s="201">
        <f t="shared" si="15"/>
        <v>0</v>
      </c>
      <c r="O177" s="182">
        <f t="shared" si="14"/>
        <v>0</v>
      </c>
    </row>
    <row r="178" spans="1:15" hidden="1" x14ac:dyDescent="0.2">
      <c r="A178" s="184">
        <f>'24'!A19</f>
        <v>0</v>
      </c>
      <c r="B178" t="str">
        <f>IFERROR(LEFT(IFERROR(INDEX(Sheet5!$C$2:$C$1300,MATCH($A178,Sheet5!$A$2:$A$1300,0)),"-"),FIND(",",IFERROR(INDEX(Sheet5!$C$2:$C$1300,MATCH($A178,Sheet5!$A$2:$A$1300,0)),"-"),1)-1),IFERROR(INDEX(Sheet5!$C$2:$C$1300,MATCH($A178,Sheet5!$A$2:$A$1300,0)),"-"))</f>
        <v>-</v>
      </c>
      <c r="C178" s="186">
        <f>IFERROR(INDEX(Lookup!$BH$9:$BH$3000,MATCH($A178,Lookup!$A$9:$A$3000,0)),0)</f>
        <v>0</v>
      </c>
      <c r="D178" s="186">
        <f>IFERROR(INDEX(Lookup!$BJ$9:$BJ$3000,MATCH($A178,Lookup!$A$9:$A$3000,0)),0)</f>
        <v>0</v>
      </c>
      <c r="E178" s="201">
        <f t="shared" si="15"/>
        <v>0</v>
      </c>
      <c r="O178" s="182">
        <f t="shared" si="14"/>
        <v>0</v>
      </c>
    </row>
    <row r="179" spans="1:15" hidden="1" x14ac:dyDescent="0.2">
      <c r="A179" s="184">
        <f>'24'!A20</f>
        <v>0</v>
      </c>
      <c r="B179" t="str">
        <f>IFERROR(LEFT(IFERROR(INDEX(Sheet5!$C$2:$C$1300,MATCH($A179,Sheet5!$A$2:$A$1300,0)),"-"),FIND(",",IFERROR(INDEX(Sheet5!$C$2:$C$1300,MATCH($A179,Sheet5!$A$2:$A$1300,0)),"-"),1)-1),IFERROR(INDEX(Sheet5!$C$2:$C$1300,MATCH($A179,Sheet5!$A$2:$A$1300,0)),"-"))</f>
        <v>-</v>
      </c>
      <c r="C179" s="186">
        <f>IFERROR(INDEX(Lookup!$BH$9:$BH$3000,MATCH($A179,Lookup!$A$9:$A$3000,0)),0)</f>
        <v>0</v>
      </c>
      <c r="D179" s="186">
        <f>IFERROR(INDEX(Lookup!$BJ$9:$BJ$3000,MATCH($A179,Lookup!$A$9:$A$3000,0)),0)</f>
        <v>0</v>
      </c>
      <c r="E179" s="201">
        <f t="shared" si="15"/>
        <v>0</v>
      </c>
      <c r="O179" s="182">
        <f t="shared" si="14"/>
        <v>0</v>
      </c>
    </row>
    <row r="180" spans="1:15" hidden="1" x14ac:dyDescent="0.2">
      <c r="A180" s="184">
        <f>'24'!A21</f>
        <v>0</v>
      </c>
      <c r="B180" t="str">
        <f>IFERROR(LEFT(IFERROR(INDEX(Sheet5!$C$2:$C$1300,MATCH($A180,Sheet5!$A$2:$A$1300,0)),"-"),FIND(",",IFERROR(INDEX(Sheet5!$C$2:$C$1300,MATCH($A180,Sheet5!$A$2:$A$1300,0)),"-"),1)-1),IFERROR(INDEX(Sheet5!$C$2:$C$1300,MATCH($A180,Sheet5!$A$2:$A$1300,0)),"-"))</f>
        <v>-</v>
      </c>
      <c r="C180" s="186">
        <f>IFERROR(INDEX(Lookup!$BH$9:$BH$3000,MATCH($A180,Lookup!$A$9:$A$3000,0)),0)</f>
        <v>0</v>
      </c>
      <c r="D180" s="186">
        <f>IFERROR(INDEX(Lookup!$BJ$9:$BJ$3000,MATCH($A180,Lookup!$A$9:$A$3000,0)),0)</f>
        <v>0</v>
      </c>
      <c r="E180" s="201">
        <f t="shared" si="15"/>
        <v>0</v>
      </c>
      <c r="O180" s="182">
        <f t="shared" si="14"/>
        <v>0</v>
      </c>
    </row>
    <row r="181" spans="1:15" hidden="1" x14ac:dyDescent="0.2">
      <c r="A181" s="184">
        <f>'24'!A22</f>
        <v>0</v>
      </c>
      <c r="B181" t="str">
        <f>IFERROR(LEFT(IFERROR(INDEX(Sheet5!$C$2:$C$1300,MATCH($A181,Sheet5!$A$2:$A$1300,0)),"-"),FIND(",",IFERROR(INDEX(Sheet5!$C$2:$C$1300,MATCH($A181,Sheet5!$A$2:$A$1300,0)),"-"),1)-1),IFERROR(INDEX(Sheet5!$C$2:$C$1300,MATCH($A181,Sheet5!$A$2:$A$1300,0)),"-"))</f>
        <v>-</v>
      </c>
      <c r="C181" s="186">
        <f>IFERROR(INDEX(Lookup!$BH$9:$BH$3000,MATCH($A181,Lookup!$A$9:$A$3000,0)),0)</f>
        <v>0</v>
      </c>
      <c r="D181" s="186">
        <f>IFERROR(INDEX(Lookup!$BJ$9:$BJ$3000,MATCH($A181,Lookup!$A$9:$A$3000,0)),0)</f>
        <v>0</v>
      </c>
      <c r="E181" s="201">
        <f t="shared" si="15"/>
        <v>0</v>
      </c>
      <c r="O181" s="182">
        <f t="shared" si="14"/>
        <v>0</v>
      </c>
    </row>
    <row r="182" spans="1:15" x14ac:dyDescent="0.2">
      <c r="B182" s="184" t="s">
        <v>454</v>
      </c>
      <c r="C182" s="189">
        <f>SUM(C161:C181)</f>
        <v>0</v>
      </c>
      <c r="D182" s="189">
        <f>SUM(D161:D181)</f>
        <v>0</v>
      </c>
      <c r="E182" s="238">
        <f>+C182-D182</f>
        <v>0</v>
      </c>
      <c r="O182" s="182">
        <v>1</v>
      </c>
    </row>
    <row r="183" spans="1:15" x14ac:dyDescent="0.2">
      <c r="B183" s="187" t="s">
        <v>500</v>
      </c>
      <c r="C183" s="186"/>
      <c r="D183" s="186"/>
      <c r="E183" s="183">
        <f t="shared" si="10"/>
        <v>0</v>
      </c>
      <c r="O183" s="182">
        <v>1</v>
      </c>
    </row>
    <row r="184" spans="1:15" x14ac:dyDescent="0.2">
      <c r="A184" s="184" t="str">
        <f>'25'!A2</f>
        <v>63430-G20</v>
      </c>
      <c r="B184" t="str">
        <f>IFERROR(LEFT(IFERROR(INDEX(Sheet5!$C$2:$C$1300,MATCH($A184,Sheet5!$A$2:$A$1300,0)),"-"),FIND(",",IFERROR(INDEX(Sheet5!$C$2:$C$1300,MATCH($A184,Sheet5!$A$2:$A$1300,0)),"-"),1)-1),IFERROR(INDEX(Sheet5!$C$2:$C$1300,MATCH($A184,Sheet5!$A$2:$A$1300,0)),"-"))</f>
        <v xml:space="preserve">Purchase of Shares in Teusner Wines                         </v>
      </c>
      <c r="C184" s="186">
        <f>IFERROR(INDEX(Lookup!$BH$9:$BH$3000,MATCH($A184,Lookup!$A$9:$A$3000,0)),0)</f>
        <v>12020283.890000001</v>
      </c>
      <c r="D184" s="186">
        <f>IFERROR(INDEX(Lookup!$BJ$9:$BJ$3000,MATCH($A184,Lookup!$A$9:$A$3000,0)),0)</f>
        <v>12020283.890000001</v>
      </c>
      <c r="E184" s="201">
        <f t="shared" si="10"/>
        <v>0</v>
      </c>
      <c r="O184" s="182">
        <f t="shared" si="14"/>
        <v>1</v>
      </c>
    </row>
    <row r="185" spans="1:15" x14ac:dyDescent="0.2">
      <c r="A185" s="184" t="str">
        <f>'25'!A3</f>
        <v>63450-G20</v>
      </c>
      <c r="B185" t="str">
        <f>IFERROR(LEFT(IFERROR(INDEX(Sheet5!$C$2:$C$1300,MATCH($A185,Sheet5!$A$2:$A$1300,0)),"-"),FIND(",",IFERROR(INDEX(Sheet5!$C$2:$C$1300,MATCH($A185,Sheet5!$A$2:$A$1300,0)),"-"),1)-1),IFERROR(INDEX(Sheet5!$C$2:$C$1300,MATCH($A185,Sheet5!$A$2:$A$1300,0)),"-"))</f>
        <v xml:space="preserve">Loan Receivable - Teusner &amp; Page                            </v>
      </c>
      <c r="C185" s="186">
        <f>IFERROR(INDEX(Lookup!$BH$9:$BH$3000,MATCH($A185,Lookup!$A$9:$A$3000,0)),0)</f>
        <v>16355.53</v>
      </c>
      <c r="D185" s="186">
        <f>IFERROR(INDEX(Lookup!$BJ$9:$BJ$3000,MATCH($A185,Lookup!$A$9:$A$3000,0)),0)</f>
        <v>0</v>
      </c>
      <c r="E185" s="201">
        <f t="shared" ref="E185:E211" si="16">+C185-D185</f>
        <v>16355.53</v>
      </c>
      <c r="O185" s="182">
        <f t="shared" si="14"/>
        <v>1</v>
      </c>
    </row>
    <row r="186" spans="1:15" hidden="1" x14ac:dyDescent="0.2">
      <c r="A186" s="184">
        <f>'25'!A4</f>
        <v>0</v>
      </c>
      <c r="B186" t="str">
        <f>IFERROR(LEFT(IFERROR(INDEX(Sheet5!$C$2:$C$1300,MATCH($A186,Sheet5!$A$2:$A$1300,0)),"-"),FIND(",",IFERROR(INDEX(Sheet5!$C$2:$C$1300,MATCH($A186,Sheet5!$A$2:$A$1300,0)),"-"),1)-1),IFERROR(INDEX(Sheet5!$C$2:$C$1300,MATCH($A186,Sheet5!$A$2:$A$1300,0)),"-"))</f>
        <v>-</v>
      </c>
      <c r="C186" s="186">
        <f>IFERROR(INDEX(Lookup!$BH$9:$BH$3000,MATCH($A186,Lookup!$A$9:$A$3000,0)),0)</f>
        <v>0</v>
      </c>
      <c r="D186" s="186">
        <f>IFERROR(INDEX(Lookup!$BJ$9:$BJ$3000,MATCH($A186,Lookup!$A$9:$A$3000,0)),0)</f>
        <v>0</v>
      </c>
      <c r="E186" s="201">
        <f t="shared" si="16"/>
        <v>0</v>
      </c>
      <c r="O186" s="182">
        <f t="shared" si="14"/>
        <v>0</v>
      </c>
    </row>
    <row r="187" spans="1:15" hidden="1" x14ac:dyDescent="0.2">
      <c r="A187" s="184">
        <f>'25'!A5</f>
        <v>0</v>
      </c>
      <c r="B187" t="str">
        <f>IFERROR(LEFT(IFERROR(INDEX(Sheet5!$C$2:$C$1300,MATCH($A187,Sheet5!$A$2:$A$1300,0)),"-"),FIND(",",IFERROR(INDEX(Sheet5!$C$2:$C$1300,MATCH($A187,Sheet5!$A$2:$A$1300,0)),"-"),1)-1),IFERROR(INDEX(Sheet5!$C$2:$C$1300,MATCH($A187,Sheet5!$A$2:$A$1300,0)),"-"))</f>
        <v>-</v>
      </c>
      <c r="C187" s="186">
        <f>IFERROR(INDEX(Lookup!$BH$9:$BH$3000,MATCH($A187,Lookup!$A$9:$A$3000,0)),0)</f>
        <v>0</v>
      </c>
      <c r="D187" s="186">
        <f>IFERROR(INDEX(Lookup!$BJ$9:$BJ$3000,MATCH($A187,Lookup!$A$9:$A$3000,0)),0)</f>
        <v>0</v>
      </c>
      <c r="E187" s="201">
        <f t="shared" si="16"/>
        <v>0</v>
      </c>
      <c r="O187" s="182">
        <f t="shared" si="14"/>
        <v>0</v>
      </c>
    </row>
    <row r="188" spans="1:15" hidden="1" x14ac:dyDescent="0.2">
      <c r="A188" s="184">
        <f>'25'!A6</f>
        <v>0</v>
      </c>
      <c r="B188" t="str">
        <f>IFERROR(LEFT(IFERROR(INDEX(Sheet5!$C$2:$C$1300,MATCH($A188,Sheet5!$A$2:$A$1300,0)),"-"),FIND(",",IFERROR(INDEX(Sheet5!$C$2:$C$1300,MATCH($A188,Sheet5!$A$2:$A$1300,0)),"-"),1)-1),IFERROR(INDEX(Sheet5!$C$2:$C$1300,MATCH($A188,Sheet5!$A$2:$A$1300,0)),"-"))</f>
        <v>-</v>
      </c>
      <c r="C188" s="186">
        <f>IFERROR(INDEX(Lookup!$BH$9:$BH$3000,MATCH($A188,Lookup!$A$9:$A$3000,0)),0)</f>
        <v>0</v>
      </c>
      <c r="D188" s="186">
        <f>IFERROR(INDEX(Lookup!$BJ$9:$BJ$3000,MATCH($A188,Lookup!$A$9:$A$3000,0)),0)</f>
        <v>0</v>
      </c>
      <c r="E188" s="201">
        <f t="shared" si="16"/>
        <v>0</v>
      </c>
      <c r="O188" s="182">
        <f t="shared" si="14"/>
        <v>0</v>
      </c>
    </row>
    <row r="189" spans="1:15" hidden="1" x14ac:dyDescent="0.2">
      <c r="A189" s="184">
        <f>'25'!A7</f>
        <v>0</v>
      </c>
      <c r="B189" t="str">
        <f>IFERROR(LEFT(IFERROR(INDEX(Sheet5!$C$2:$C$1300,MATCH($A189,Sheet5!$A$2:$A$1300,0)),"-"),FIND(",",IFERROR(INDEX(Sheet5!$C$2:$C$1300,MATCH($A189,Sheet5!$A$2:$A$1300,0)),"-"),1)-1),IFERROR(INDEX(Sheet5!$C$2:$C$1300,MATCH($A189,Sheet5!$A$2:$A$1300,0)),"-"))</f>
        <v>-</v>
      </c>
      <c r="C189" s="186">
        <f>IFERROR(INDEX(Lookup!$BH$9:$BH$3000,MATCH($A189,Lookup!$A$9:$A$3000,0)),0)</f>
        <v>0</v>
      </c>
      <c r="D189" s="186">
        <f>IFERROR(INDEX(Lookup!$BJ$9:$BJ$3000,MATCH($A189,Lookup!$A$9:$A$3000,0)),0)</f>
        <v>0</v>
      </c>
      <c r="E189" s="201">
        <f t="shared" si="16"/>
        <v>0</v>
      </c>
      <c r="O189" s="182">
        <f t="shared" si="14"/>
        <v>0</v>
      </c>
    </row>
    <row r="190" spans="1:15" hidden="1" x14ac:dyDescent="0.2">
      <c r="A190" s="184">
        <f>'25'!A8</f>
        <v>0</v>
      </c>
      <c r="B190" t="str">
        <f>IFERROR(LEFT(IFERROR(INDEX(Sheet5!$C$2:$C$1300,MATCH($A190,Sheet5!$A$2:$A$1300,0)),"-"),FIND(",",IFERROR(INDEX(Sheet5!$C$2:$C$1300,MATCH($A190,Sheet5!$A$2:$A$1300,0)),"-"),1)-1),IFERROR(INDEX(Sheet5!$C$2:$C$1300,MATCH($A190,Sheet5!$A$2:$A$1300,0)),"-"))</f>
        <v>-</v>
      </c>
      <c r="C190" s="186">
        <f>IFERROR(INDEX(Lookup!$BH$9:$BH$3000,MATCH($A190,Lookup!$A$9:$A$3000,0)),0)</f>
        <v>0</v>
      </c>
      <c r="D190" s="186">
        <f>IFERROR(INDEX(Lookup!$BJ$9:$BJ$3000,MATCH($A190,Lookup!$A$9:$A$3000,0)),0)</f>
        <v>0</v>
      </c>
      <c r="E190" s="201">
        <f t="shared" si="16"/>
        <v>0</v>
      </c>
      <c r="O190" s="182">
        <f t="shared" si="14"/>
        <v>0</v>
      </c>
    </row>
    <row r="191" spans="1:15" hidden="1" x14ac:dyDescent="0.2">
      <c r="A191" s="184">
        <f>'25'!A9</f>
        <v>0</v>
      </c>
      <c r="B191" t="str">
        <f>IFERROR(LEFT(IFERROR(INDEX(Sheet5!$C$2:$C$1300,MATCH($A191,Sheet5!$A$2:$A$1300,0)),"-"),FIND(",",IFERROR(INDEX(Sheet5!$C$2:$C$1300,MATCH($A191,Sheet5!$A$2:$A$1300,0)),"-"),1)-1),IFERROR(INDEX(Sheet5!$C$2:$C$1300,MATCH($A191,Sheet5!$A$2:$A$1300,0)),"-"))</f>
        <v>-</v>
      </c>
      <c r="C191" s="186">
        <f>IFERROR(INDEX(Lookup!$BH$9:$BH$3000,MATCH($A191,Lookup!$A$9:$A$3000,0)),0)</f>
        <v>0</v>
      </c>
      <c r="D191" s="186">
        <f>IFERROR(INDEX(Lookup!$BJ$9:$BJ$3000,MATCH($A191,Lookup!$A$9:$A$3000,0)),0)</f>
        <v>0</v>
      </c>
      <c r="E191" s="201">
        <f t="shared" si="16"/>
        <v>0</v>
      </c>
      <c r="O191" s="182">
        <f t="shared" si="14"/>
        <v>0</v>
      </c>
    </row>
    <row r="192" spans="1:15" hidden="1" x14ac:dyDescent="0.2">
      <c r="A192" s="184">
        <f>'25'!A10</f>
        <v>0</v>
      </c>
      <c r="B192" t="str">
        <f>IFERROR(LEFT(IFERROR(INDEX(Sheet5!$C$2:$C$1300,MATCH($A192,Sheet5!$A$2:$A$1300,0)),"-"),FIND(",",IFERROR(INDEX(Sheet5!$C$2:$C$1300,MATCH($A192,Sheet5!$A$2:$A$1300,0)),"-"),1)-1),IFERROR(INDEX(Sheet5!$C$2:$C$1300,MATCH($A192,Sheet5!$A$2:$A$1300,0)),"-"))</f>
        <v>-</v>
      </c>
      <c r="C192" s="186">
        <f>IFERROR(INDEX(Lookup!$BH$9:$BH$3000,MATCH($A192,Lookup!$A$9:$A$3000,0)),0)</f>
        <v>0</v>
      </c>
      <c r="D192" s="186">
        <f>IFERROR(INDEX(Lookup!$BJ$9:$BJ$3000,MATCH($A192,Lookup!$A$9:$A$3000,0)),0)</f>
        <v>0</v>
      </c>
      <c r="E192" s="201">
        <f t="shared" si="16"/>
        <v>0</v>
      </c>
      <c r="O192" s="182">
        <f t="shared" si="14"/>
        <v>0</v>
      </c>
    </row>
    <row r="193" spans="1:15" hidden="1" x14ac:dyDescent="0.2">
      <c r="A193" s="184">
        <f>'25'!A11</f>
        <v>0</v>
      </c>
      <c r="B193" t="str">
        <f>IFERROR(LEFT(IFERROR(INDEX(Sheet5!$C$2:$C$1300,MATCH($A193,Sheet5!$A$2:$A$1300,0)),"-"),FIND(",",IFERROR(INDEX(Sheet5!$C$2:$C$1300,MATCH($A193,Sheet5!$A$2:$A$1300,0)),"-"),1)-1),IFERROR(INDEX(Sheet5!$C$2:$C$1300,MATCH($A193,Sheet5!$A$2:$A$1300,0)),"-"))</f>
        <v>-</v>
      </c>
      <c r="C193" s="186">
        <f>IFERROR(INDEX(Lookup!$BH$9:$BH$3000,MATCH($A193,Lookup!$A$9:$A$3000,0)),0)</f>
        <v>0</v>
      </c>
      <c r="D193" s="186">
        <f>IFERROR(INDEX(Lookup!$BJ$9:$BJ$3000,MATCH($A193,Lookup!$A$9:$A$3000,0)),0)</f>
        <v>0</v>
      </c>
      <c r="E193" s="201">
        <f t="shared" si="16"/>
        <v>0</v>
      </c>
      <c r="O193" s="182">
        <f t="shared" si="14"/>
        <v>0</v>
      </c>
    </row>
    <row r="194" spans="1:15" hidden="1" x14ac:dyDescent="0.2">
      <c r="A194" s="184">
        <f>'25'!A12</f>
        <v>0</v>
      </c>
      <c r="B194" t="str">
        <f>IFERROR(LEFT(IFERROR(INDEX(Sheet5!$C$2:$C$1300,MATCH($A194,Sheet5!$A$2:$A$1300,0)),"-"),FIND(",",IFERROR(INDEX(Sheet5!$C$2:$C$1300,MATCH($A194,Sheet5!$A$2:$A$1300,0)),"-"),1)-1),IFERROR(INDEX(Sheet5!$C$2:$C$1300,MATCH($A194,Sheet5!$A$2:$A$1300,0)),"-"))</f>
        <v>-</v>
      </c>
      <c r="C194" s="186">
        <f>IFERROR(INDEX(Lookup!$BH$9:$BH$3000,MATCH($A194,Lookup!$A$9:$A$3000,0)),0)</f>
        <v>0</v>
      </c>
      <c r="D194" s="186">
        <f>IFERROR(INDEX(Lookup!$BJ$9:$BJ$3000,MATCH($A194,Lookup!$A$9:$A$3000,0)),0)</f>
        <v>0</v>
      </c>
      <c r="E194" s="201">
        <f t="shared" si="16"/>
        <v>0</v>
      </c>
      <c r="O194" s="182">
        <f t="shared" si="14"/>
        <v>0</v>
      </c>
    </row>
    <row r="195" spans="1:15" hidden="1" x14ac:dyDescent="0.2">
      <c r="A195" s="184">
        <f>'25'!A13</f>
        <v>0</v>
      </c>
      <c r="B195" t="str">
        <f>IFERROR(LEFT(IFERROR(INDEX(Sheet5!$C$2:$C$1300,MATCH($A195,Sheet5!$A$2:$A$1300,0)),"-"),FIND(",",IFERROR(INDEX(Sheet5!$C$2:$C$1300,MATCH($A195,Sheet5!$A$2:$A$1300,0)),"-"),1)-1),IFERROR(INDEX(Sheet5!$C$2:$C$1300,MATCH($A195,Sheet5!$A$2:$A$1300,0)),"-"))</f>
        <v>-</v>
      </c>
      <c r="C195" s="186">
        <f>IFERROR(INDEX(Lookup!$BH$9:$BH$3000,MATCH($A195,Lookup!$A$9:$A$3000,0)),0)</f>
        <v>0</v>
      </c>
      <c r="D195" s="186">
        <f>IFERROR(INDEX(Lookup!$BJ$9:$BJ$3000,MATCH($A195,Lookup!$A$9:$A$3000,0)),0)</f>
        <v>0</v>
      </c>
      <c r="E195" s="201">
        <f t="shared" si="16"/>
        <v>0</v>
      </c>
      <c r="O195" s="182">
        <f t="shared" si="14"/>
        <v>0</v>
      </c>
    </row>
    <row r="196" spans="1:15" hidden="1" x14ac:dyDescent="0.2">
      <c r="A196" s="184">
        <f>'25'!A14</f>
        <v>0</v>
      </c>
      <c r="B196" t="str">
        <f>IFERROR(LEFT(IFERROR(INDEX(Sheet5!$C$2:$C$1300,MATCH($A196,Sheet5!$A$2:$A$1300,0)),"-"),FIND(",",IFERROR(INDEX(Sheet5!$C$2:$C$1300,MATCH($A196,Sheet5!$A$2:$A$1300,0)),"-"),1)-1),IFERROR(INDEX(Sheet5!$C$2:$C$1300,MATCH($A196,Sheet5!$A$2:$A$1300,0)),"-"))</f>
        <v>-</v>
      </c>
      <c r="C196" s="186">
        <f>IFERROR(INDEX(Lookup!$BH$9:$BH$3000,MATCH($A196,Lookup!$A$9:$A$3000,0)),0)</f>
        <v>0</v>
      </c>
      <c r="D196" s="186">
        <f>IFERROR(INDEX(Lookup!$BJ$9:$BJ$3000,MATCH($A196,Lookup!$A$9:$A$3000,0)),0)</f>
        <v>0</v>
      </c>
      <c r="E196" s="201">
        <f t="shared" si="16"/>
        <v>0</v>
      </c>
      <c r="O196" s="182">
        <f t="shared" si="14"/>
        <v>0</v>
      </c>
    </row>
    <row r="197" spans="1:15" hidden="1" x14ac:dyDescent="0.2">
      <c r="A197" s="184">
        <f>'25'!A15</f>
        <v>0</v>
      </c>
      <c r="B197" t="str">
        <f>IFERROR(LEFT(IFERROR(INDEX(Sheet5!$C$2:$C$1300,MATCH($A197,Sheet5!$A$2:$A$1300,0)),"-"),FIND(",",IFERROR(INDEX(Sheet5!$C$2:$C$1300,MATCH($A197,Sheet5!$A$2:$A$1300,0)),"-"),1)-1),IFERROR(INDEX(Sheet5!$C$2:$C$1300,MATCH($A197,Sheet5!$A$2:$A$1300,0)),"-"))</f>
        <v>-</v>
      </c>
      <c r="C197" s="186">
        <f>IFERROR(INDEX(Lookup!$BH$9:$BH$3000,MATCH($A197,Lookup!$A$9:$A$3000,0)),0)</f>
        <v>0</v>
      </c>
      <c r="D197" s="186">
        <f>IFERROR(INDEX(Lookup!$BJ$9:$BJ$3000,MATCH($A197,Lookup!$A$9:$A$3000,0)),0)</f>
        <v>0</v>
      </c>
      <c r="E197" s="201">
        <f t="shared" si="16"/>
        <v>0</v>
      </c>
      <c r="O197" s="182">
        <f t="shared" si="14"/>
        <v>0</v>
      </c>
    </row>
    <row r="198" spans="1:15" hidden="1" x14ac:dyDescent="0.2">
      <c r="A198" s="184">
        <f>'25'!A16</f>
        <v>0</v>
      </c>
      <c r="B198" t="str">
        <f>IFERROR(LEFT(IFERROR(INDEX(Sheet5!$C$2:$C$1300,MATCH($A198,Sheet5!$A$2:$A$1300,0)),"-"),FIND(",",IFERROR(INDEX(Sheet5!$C$2:$C$1300,MATCH($A198,Sheet5!$A$2:$A$1300,0)),"-"),1)-1),IFERROR(INDEX(Sheet5!$C$2:$C$1300,MATCH($A198,Sheet5!$A$2:$A$1300,0)),"-"))</f>
        <v>-</v>
      </c>
      <c r="C198" s="186">
        <f>IFERROR(INDEX(Lookup!$BH$9:$BH$3000,MATCH($A198,Lookup!$A$9:$A$3000,0)),0)</f>
        <v>0</v>
      </c>
      <c r="D198" s="186">
        <f>IFERROR(INDEX(Lookup!$BJ$9:$BJ$3000,MATCH($A198,Lookup!$A$9:$A$3000,0)),0)</f>
        <v>0</v>
      </c>
      <c r="E198" s="201">
        <f t="shared" si="16"/>
        <v>0</v>
      </c>
      <c r="O198" s="182">
        <f t="shared" si="14"/>
        <v>0</v>
      </c>
    </row>
    <row r="199" spans="1:15" hidden="1" x14ac:dyDescent="0.2">
      <c r="A199" s="184">
        <f>'25'!A17</f>
        <v>0</v>
      </c>
      <c r="B199" t="str">
        <f>IFERROR(LEFT(IFERROR(INDEX(Sheet5!$C$2:$C$1300,MATCH($A199,Sheet5!$A$2:$A$1300,0)),"-"),FIND(",",IFERROR(INDEX(Sheet5!$C$2:$C$1300,MATCH($A199,Sheet5!$A$2:$A$1300,0)),"-"),1)-1),IFERROR(INDEX(Sheet5!$C$2:$C$1300,MATCH($A199,Sheet5!$A$2:$A$1300,0)),"-"))</f>
        <v>-</v>
      </c>
      <c r="C199" s="186">
        <f>IFERROR(INDEX(Lookup!$BH$9:$BH$3000,MATCH($A199,Lookup!$A$9:$A$3000,0)),0)</f>
        <v>0</v>
      </c>
      <c r="D199" s="186">
        <f>IFERROR(INDEX(Lookup!$BJ$9:$BJ$3000,MATCH($A199,Lookup!$A$9:$A$3000,0)),0)</f>
        <v>0</v>
      </c>
      <c r="E199" s="201">
        <f t="shared" si="16"/>
        <v>0</v>
      </c>
      <c r="O199" s="182">
        <f t="shared" si="14"/>
        <v>0</v>
      </c>
    </row>
    <row r="200" spans="1:15" hidden="1" x14ac:dyDescent="0.2">
      <c r="A200" s="184">
        <f>'25'!A18</f>
        <v>0</v>
      </c>
      <c r="B200" t="str">
        <f>IFERROR(LEFT(IFERROR(INDEX(Sheet5!$C$2:$C$1300,MATCH($A200,Sheet5!$A$2:$A$1300,0)),"-"),FIND(",",IFERROR(INDEX(Sheet5!$C$2:$C$1300,MATCH($A200,Sheet5!$A$2:$A$1300,0)),"-"),1)-1),IFERROR(INDEX(Sheet5!$C$2:$C$1300,MATCH($A200,Sheet5!$A$2:$A$1300,0)),"-"))</f>
        <v>-</v>
      </c>
      <c r="C200" s="186">
        <f>IFERROR(INDEX(Lookup!$BH$9:$BH$3000,MATCH($A200,Lookup!$A$9:$A$3000,0)),0)</f>
        <v>0</v>
      </c>
      <c r="D200" s="186">
        <f>IFERROR(INDEX(Lookup!$BJ$9:$BJ$3000,MATCH($A200,Lookup!$A$9:$A$3000,0)),0)</f>
        <v>0</v>
      </c>
      <c r="E200" s="201">
        <f t="shared" si="16"/>
        <v>0</v>
      </c>
      <c r="O200" s="182">
        <f t="shared" si="14"/>
        <v>0</v>
      </c>
    </row>
    <row r="201" spans="1:15" hidden="1" x14ac:dyDescent="0.2">
      <c r="A201" s="184">
        <f>'25'!A19</f>
        <v>0</v>
      </c>
      <c r="B201" t="str">
        <f>IFERROR(LEFT(IFERROR(INDEX(Sheet5!$C$2:$C$1300,MATCH($A201,Sheet5!$A$2:$A$1300,0)),"-"),FIND(",",IFERROR(INDEX(Sheet5!$C$2:$C$1300,MATCH($A201,Sheet5!$A$2:$A$1300,0)),"-"),1)-1),IFERROR(INDEX(Sheet5!$C$2:$C$1300,MATCH($A201,Sheet5!$A$2:$A$1300,0)),"-"))</f>
        <v>-</v>
      </c>
      <c r="C201" s="186">
        <f>IFERROR(INDEX(Lookup!$BH$9:$BH$3000,MATCH($A201,Lookup!$A$9:$A$3000,0)),0)</f>
        <v>0</v>
      </c>
      <c r="D201" s="186">
        <f>IFERROR(INDEX(Lookup!$BJ$9:$BJ$3000,MATCH($A201,Lookup!$A$9:$A$3000,0)),0)</f>
        <v>0</v>
      </c>
      <c r="E201" s="201">
        <f t="shared" si="16"/>
        <v>0</v>
      </c>
      <c r="O201" s="182">
        <f t="shared" si="14"/>
        <v>0</v>
      </c>
    </row>
    <row r="202" spans="1:15" hidden="1" x14ac:dyDescent="0.2">
      <c r="A202" s="184">
        <f>'25'!A20</f>
        <v>0</v>
      </c>
      <c r="B20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>-</v>
      </c>
      <c r="C202" s="186">
        <f>IFERROR(INDEX(Lookup!$BH$9:$BH$3000,MATCH($A202,Lookup!$A$9:$A$3000,0)),0)</f>
        <v>0</v>
      </c>
      <c r="D202" s="186">
        <f>IFERROR(INDEX(Lookup!$BJ$9:$BJ$3000,MATCH($A202,Lookup!$A$9:$A$3000,0)),0)</f>
        <v>0</v>
      </c>
      <c r="E202" s="201">
        <f t="shared" si="16"/>
        <v>0</v>
      </c>
      <c r="O202" s="182">
        <f t="shared" si="14"/>
        <v>0</v>
      </c>
    </row>
    <row r="203" spans="1:15" hidden="1" x14ac:dyDescent="0.2">
      <c r="A203" s="184">
        <f>'25'!A21</f>
        <v>0</v>
      </c>
      <c r="B203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>-</v>
      </c>
      <c r="C203" s="186">
        <f>IFERROR(INDEX(Lookup!$BH$9:$BH$3000,MATCH($A203,Lookup!$A$9:$A$3000,0)),0)</f>
        <v>0</v>
      </c>
      <c r="D203" s="186">
        <f>IFERROR(INDEX(Lookup!$BJ$9:$BJ$3000,MATCH($A203,Lookup!$A$9:$A$3000,0)),0)</f>
        <v>0</v>
      </c>
      <c r="E203" s="201">
        <f t="shared" si="16"/>
        <v>0</v>
      </c>
      <c r="O203" s="182">
        <f t="shared" si="14"/>
        <v>0</v>
      </c>
    </row>
    <row r="204" spans="1:15" hidden="1" x14ac:dyDescent="0.2">
      <c r="A204" s="184">
        <f>'25'!A22</f>
        <v>0</v>
      </c>
      <c r="B204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>-</v>
      </c>
      <c r="C204" s="186">
        <f>IFERROR(INDEX(Lookup!$BH$9:$BH$3000,MATCH($A204,Lookup!$A$9:$A$3000,0)),0)</f>
        <v>0</v>
      </c>
      <c r="D204" s="186">
        <f>IFERROR(INDEX(Lookup!$BJ$9:$BJ$3000,MATCH($A204,Lookup!$A$9:$A$3000,0)),0)</f>
        <v>0</v>
      </c>
      <c r="E204" s="201">
        <f t="shared" si="16"/>
        <v>0</v>
      </c>
      <c r="O204" s="182">
        <f t="shared" si="14"/>
        <v>0</v>
      </c>
    </row>
    <row r="205" spans="1:15" hidden="1" x14ac:dyDescent="0.2">
      <c r="A205" s="184">
        <f>'25'!A23</f>
        <v>0</v>
      </c>
      <c r="B205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>-</v>
      </c>
      <c r="C205" s="186">
        <f>IFERROR(INDEX(Lookup!$BH$9:$BH$3000,MATCH($A205,Lookup!$A$9:$A$3000,0)),0)</f>
        <v>0</v>
      </c>
      <c r="D205" s="186">
        <f>IFERROR(INDEX(Lookup!$BJ$9:$BJ$3000,MATCH($A205,Lookup!$A$9:$A$3000,0)),0)</f>
        <v>0</v>
      </c>
      <c r="E205" s="201">
        <f t="shared" si="16"/>
        <v>0</v>
      </c>
      <c r="O205" s="182">
        <f t="shared" si="14"/>
        <v>0</v>
      </c>
    </row>
    <row r="206" spans="1:15" hidden="1" x14ac:dyDescent="0.2">
      <c r="A206" s="184">
        <f>'25'!A24</f>
        <v>0</v>
      </c>
      <c r="B206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>-</v>
      </c>
      <c r="C206" s="186">
        <f>IFERROR(INDEX(Lookup!$BH$9:$BH$3000,MATCH($A206,Lookup!$A$9:$A$3000,0)),0)</f>
        <v>0</v>
      </c>
      <c r="D206" s="186">
        <f>IFERROR(INDEX(Lookup!$BJ$9:$BJ$3000,MATCH($A206,Lookup!$A$9:$A$3000,0)),0)</f>
        <v>0</v>
      </c>
      <c r="E206" s="201">
        <f t="shared" si="16"/>
        <v>0</v>
      </c>
      <c r="O206" s="182">
        <f t="shared" si="14"/>
        <v>0</v>
      </c>
    </row>
    <row r="207" spans="1:15" hidden="1" x14ac:dyDescent="0.2">
      <c r="A207" s="184">
        <f>'25'!A25</f>
        <v>0</v>
      </c>
      <c r="B207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>-</v>
      </c>
      <c r="C207" s="186">
        <f>IFERROR(INDEX(Lookup!$BH$9:$BH$3000,MATCH($A207,Lookup!$A$9:$A$3000,0)),0)</f>
        <v>0</v>
      </c>
      <c r="D207" s="186">
        <f>IFERROR(INDEX(Lookup!$BJ$9:$BJ$3000,MATCH($A207,Lookup!$A$9:$A$3000,0)),0)</f>
        <v>0</v>
      </c>
      <c r="E207" s="201">
        <f t="shared" si="16"/>
        <v>0</v>
      </c>
      <c r="O207" s="182">
        <f t="shared" si="14"/>
        <v>0</v>
      </c>
    </row>
    <row r="208" spans="1:15" hidden="1" x14ac:dyDescent="0.2">
      <c r="A208" s="184">
        <f>'25'!A26</f>
        <v>0</v>
      </c>
      <c r="B208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>-</v>
      </c>
      <c r="C208" s="186">
        <f>IFERROR(INDEX(Lookup!$BH$9:$BH$3000,MATCH($A208,Lookup!$A$9:$A$3000,0)),0)</f>
        <v>0</v>
      </c>
      <c r="D208" s="186">
        <f>IFERROR(INDEX(Lookup!$BJ$9:$BJ$3000,MATCH($A208,Lookup!$A$9:$A$3000,0)),0)</f>
        <v>0</v>
      </c>
      <c r="E208" s="201">
        <f t="shared" si="16"/>
        <v>0</v>
      </c>
      <c r="O208" s="182">
        <f t="shared" si="14"/>
        <v>0</v>
      </c>
    </row>
    <row r="209" spans="1:15" hidden="1" x14ac:dyDescent="0.2">
      <c r="A209" s="184">
        <f>'25'!A27</f>
        <v>0</v>
      </c>
      <c r="B209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>-</v>
      </c>
      <c r="C209" s="186">
        <f>IFERROR(INDEX(Lookup!$BH$9:$BH$3000,MATCH($A209,Lookup!$A$9:$A$3000,0)),0)</f>
        <v>0</v>
      </c>
      <c r="D209" s="186">
        <f>IFERROR(INDEX(Lookup!$BJ$9:$BJ$3000,MATCH($A209,Lookup!$A$9:$A$3000,0)),0)</f>
        <v>0</v>
      </c>
      <c r="E209" s="201">
        <f t="shared" si="16"/>
        <v>0</v>
      </c>
      <c r="O209" s="182">
        <f t="shared" si="14"/>
        <v>0</v>
      </c>
    </row>
    <row r="210" spans="1:15" hidden="1" x14ac:dyDescent="0.2">
      <c r="A210" s="184">
        <f>'25'!A28</f>
        <v>0</v>
      </c>
      <c r="B210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>-</v>
      </c>
      <c r="C210" s="186">
        <f>IFERROR(INDEX(Lookup!$BH$9:$BH$3000,MATCH($A210,Lookup!$A$9:$A$3000,0)),0)</f>
        <v>0</v>
      </c>
      <c r="D210" s="186">
        <f>IFERROR(INDEX(Lookup!$BJ$9:$BJ$3000,MATCH($A210,Lookup!$A$9:$A$3000,0)),0)</f>
        <v>0</v>
      </c>
      <c r="E210" s="201">
        <f t="shared" si="16"/>
        <v>0</v>
      </c>
      <c r="O210" s="182">
        <f t="shared" si="14"/>
        <v>0</v>
      </c>
    </row>
    <row r="211" spans="1:15" hidden="1" x14ac:dyDescent="0.2">
      <c r="A211" s="184">
        <f>'25'!A29</f>
        <v>0</v>
      </c>
      <c r="B211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>-</v>
      </c>
      <c r="C211" s="186">
        <f>IFERROR(INDEX(Lookup!$BH$9:$BH$3000,MATCH($A211,Lookup!$A$9:$A$3000,0)),0)</f>
        <v>0</v>
      </c>
      <c r="D211" s="186">
        <f>IFERROR(INDEX(Lookup!$BJ$9:$BJ$3000,MATCH($A211,Lookup!$A$9:$A$3000,0)),0)</f>
        <v>0</v>
      </c>
      <c r="E211" s="201">
        <f t="shared" si="16"/>
        <v>0</v>
      </c>
      <c r="O211" s="182">
        <f t="shared" si="14"/>
        <v>0</v>
      </c>
    </row>
    <row r="212" spans="1:15" hidden="1" x14ac:dyDescent="0.2">
      <c r="A212" s="184">
        <f>'25'!A30</f>
        <v>0</v>
      </c>
      <c r="B21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>-</v>
      </c>
      <c r="C212" s="186">
        <f>IFERROR(INDEX(Lookup!$BH$9:$BH$3000,MATCH($A212,Lookup!$A$9:$A$3000,0)),0)</f>
        <v>0</v>
      </c>
      <c r="D212" s="186">
        <f>IFERROR(INDEX(Lookup!$BJ$9:$BJ$3000,MATCH($A212,Lookup!$A$9:$A$3000,0)),0)</f>
        <v>0</v>
      </c>
      <c r="E212" s="201">
        <f t="shared" ref="E212:E240" si="17">+C212-D212</f>
        <v>0</v>
      </c>
      <c r="O212" s="182">
        <f t="shared" si="14"/>
        <v>0</v>
      </c>
    </row>
    <row r="213" spans="1:15" hidden="1" x14ac:dyDescent="0.2">
      <c r="A213" s="184">
        <f>'25'!A31</f>
        <v>0</v>
      </c>
      <c r="B213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>-</v>
      </c>
      <c r="C213" s="186">
        <f>IFERROR(INDEX(Lookup!$BH$9:$BH$3000,MATCH($A213,Lookup!$A$9:$A$3000,0)),0)</f>
        <v>0</v>
      </c>
      <c r="D213" s="186">
        <f>IFERROR(INDEX(Lookup!$BJ$9:$BJ$3000,MATCH($A213,Lookup!$A$9:$A$3000,0)),0)</f>
        <v>0</v>
      </c>
      <c r="E213" s="201">
        <f t="shared" si="17"/>
        <v>0</v>
      </c>
      <c r="O213" s="182">
        <f t="shared" si="14"/>
        <v>0</v>
      </c>
    </row>
    <row r="214" spans="1:15" hidden="1" x14ac:dyDescent="0.2">
      <c r="A214" s="184">
        <f>'25'!A32</f>
        <v>0</v>
      </c>
      <c r="B214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>-</v>
      </c>
      <c r="C214" s="186">
        <f>IFERROR(INDEX(Lookup!$BH$9:$BH$3000,MATCH($A214,Lookup!$A$9:$A$3000,0)),0)</f>
        <v>0</v>
      </c>
      <c r="D214" s="186">
        <f>IFERROR(INDEX(Lookup!$BJ$9:$BJ$3000,MATCH($A214,Lookup!$A$9:$A$3000,0)),0)</f>
        <v>0</v>
      </c>
      <c r="E214" s="201">
        <f t="shared" si="17"/>
        <v>0</v>
      </c>
      <c r="O214" s="182">
        <f t="shared" si="14"/>
        <v>0</v>
      </c>
    </row>
    <row r="215" spans="1:15" hidden="1" x14ac:dyDescent="0.2">
      <c r="A215" s="184">
        <f>'25'!A33</f>
        <v>0</v>
      </c>
      <c r="B215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C215" s="186">
        <f>IFERROR(INDEX(Lookup!$BH$9:$BH$3000,MATCH($A215,Lookup!$A$9:$A$3000,0)),0)</f>
        <v>0</v>
      </c>
      <c r="D215" s="186">
        <f>IFERROR(INDEX(Lookup!$BJ$9:$BJ$3000,MATCH($A215,Lookup!$A$9:$A$3000,0)),0)</f>
        <v>0</v>
      </c>
      <c r="E215" s="201">
        <f t="shared" si="17"/>
        <v>0</v>
      </c>
      <c r="O215" s="182">
        <f t="shared" si="14"/>
        <v>0</v>
      </c>
    </row>
    <row r="216" spans="1:15" hidden="1" x14ac:dyDescent="0.2">
      <c r="A216" s="184">
        <f>'25'!A34</f>
        <v>0</v>
      </c>
      <c r="B216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C216" s="186">
        <f>IFERROR(INDEX(Lookup!$BH$9:$BH$3000,MATCH($A216,Lookup!$A$9:$A$3000,0)),0)</f>
        <v>0</v>
      </c>
      <c r="D216" s="186">
        <f>IFERROR(INDEX(Lookup!$BJ$9:$BJ$3000,MATCH($A216,Lookup!$A$9:$A$3000,0)),0)</f>
        <v>0</v>
      </c>
      <c r="E216" s="201">
        <f t="shared" si="17"/>
        <v>0</v>
      </c>
      <c r="O216" s="182">
        <f t="shared" si="14"/>
        <v>0</v>
      </c>
    </row>
    <row r="217" spans="1:15" hidden="1" x14ac:dyDescent="0.2">
      <c r="A217" s="184">
        <f>'25'!A35</f>
        <v>0</v>
      </c>
      <c r="B217" t="str">
        <f>IFERROR(LEFT(IFERROR(INDEX(Sheet5!$C$2:$C$1300,MATCH($A217,Sheet5!$A$2:$A$1300,0)),"-"),FIND(",",IFERROR(INDEX(Sheet5!$C$2:$C$1300,MATCH($A217,Sheet5!$A$2:$A$1300,0)),"-"),1)-1),IFERROR(INDEX(Sheet5!$C$2:$C$1300,MATCH($A217,Sheet5!$A$2:$A$1300,0)),"-"))</f>
        <v>-</v>
      </c>
      <c r="C217" s="186">
        <f>IFERROR(INDEX(Lookup!$BH$9:$BH$3000,MATCH($A217,Lookup!$A$9:$A$3000,0)),0)</f>
        <v>0</v>
      </c>
      <c r="D217" s="186">
        <f>IFERROR(INDEX(Lookup!$BJ$9:$BJ$3000,MATCH($A217,Lookup!$A$9:$A$3000,0)),0)</f>
        <v>0</v>
      </c>
      <c r="E217" s="201">
        <f t="shared" si="17"/>
        <v>0</v>
      </c>
      <c r="O217" s="182">
        <f t="shared" si="14"/>
        <v>0</v>
      </c>
    </row>
    <row r="218" spans="1:15" hidden="1" x14ac:dyDescent="0.2">
      <c r="A218" s="184">
        <f>'25'!A36</f>
        <v>0</v>
      </c>
      <c r="B218" t="str">
        <f>IFERROR(LEFT(IFERROR(INDEX(Sheet5!$C$2:$C$1300,MATCH($A218,Sheet5!$A$2:$A$1300,0)),"-"),FIND(",",IFERROR(INDEX(Sheet5!$C$2:$C$1300,MATCH($A218,Sheet5!$A$2:$A$1300,0)),"-"),1)-1),IFERROR(INDEX(Sheet5!$C$2:$C$1300,MATCH($A218,Sheet5!$A$2:$A$1300,0)),"-"))</f>
        <v>-</v>
      </c>
      <c r="C218" s="186">
        <f>IFERROR(INDEX(Lookup!$BH$9:$BH$3000,MATCH($A218,Lookup!$A$9:$A$3000,0)),0)</f>
        <v>0</v>
      </c>
      <c r="D218" s="186">
        <f>IFERROR(INDEX(Lookup!$BJ$9:$BJ$3000,MATCH($A218,Lookup!$A$9:$A$3000,0)),0)</f>
        <v>0</v>
      </c>
      <c r="E218" s="201">
        <f t="shared" si="17"/>
        <v>0</v>
      </c>
      <c r="O218" s="182">
        <f t="shared" si="14"/>
        <v>0</v>
      </c>
    </row>
    <row r="219" spans="1:15" hidden="1" x14ac:dyDescent="0.2">
      <c r="A219" s="184">
        <f>'25'!A37</f>
        <v>0</v>
      </c>
      <c r="B219" t="str">
        <f>IFERROR(LEFT(IFERROR(INDEX(Sheet5!$C$2:$C$1300,MATCH($A219,Sheet5!$A$2:$A$1300,0)),"-"),FIND(",",IFERROR(INDEX(Sheet5!$C$2:$C$1300,MATCH($A219,Sheet5!$A$2:$A$1300,0)),"-"),1)-1),IFERROR(INDEX(Sheet5!$C$2:$C$1300,MATCH($A219,Sheet5!$A$2:$A$1300,0)),"-"))</f>
        <v>-</v>
      </c>
      <c r="C219" s="186">
        <f>IFERROR(INDEX(Lookup!$BH$9:$BH$3000,MATCH($A219,Lookup!$A$9:$A$3000,0)),0)</f>
        <v>0</v>
      </c>
      <c r="D219" s="186">
        <f>IFERROR(INDEX(Lookup!$BJ$9:$BJ$3000,MATCH($A219,Lookup!$A$9:$A$3000,0)),0)</f>
        <v>0</v>
      </c>
      <c r="E219" s="201">
        <f t="shared" si="17"/>
        <v>0</v>
      </c>
      <c r="O219" s="182">
        <f t="shared" si="14"/>
        <v>0</v>
      </c>
    </row>
    <row r="220" spans="1:15" hidden="1" x14ac:dyDescent="0.2">
      <c r="A220" s="184">
        <f>'25'!A38</f>
        <v>0</v>
      </c>
      <c r="B220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>-</v>
      </c>
      <c r="C220" s="186">
        <f>IFERROR(INDEX(Lookup!$BH$9:$BH$3000,MATCH($A220,Lookup!$A$9:$A$3000,0)),0)</f>
        <v>0</v>
      </c>
      <c r="D220" s="186">
        <f>IFERROR(INDEX(Lookup!$BJ$9:$BJ$3000,MATCH($A220,Lookup!$A$9:$A$3000,0)),0)</f>
        <v>0</v>
      </c>
      <c r="E220" s="201">
        <f t="shared" si="17"/>
        <v>0</v>
      </c>
      <c r="O220" s="182">
        <f t="shared" si="14"/>
        <v>0</v>
      </c>
    </row>
    <row r="221" spans="1:15" hidden="1" x14ac:dyDescent="0.2">
      <c r="A221" s="184">
        <f>'25'!A39</f>
        <v>0</v>
      </c>
      <c r="B221" t="str">
        <f>IFERROR(LEFT(IFERROR(INDEX(Sheet5!$C$2:$C$1300,MATCH($A221,Sheet5!$A$2:$A$1300,0)),"-"),FIND(",",IFERROR(INDEX(Sheet5!$C$2:$C$1300,MATCH($A221,Sheet5!$A$2:$A$1300,0)),"-"),1)-1),IFERROR(INDEX(Sheet5!$C$2:$C$1300,MATCH($A221,Sheet5!$A$2:$A$1300,0)),"-"))</f>
        <v>-</v>
      </c>
      <c r="C221" s="186">
        <f>IFERROR(INDEX(Lookup!$BH$9:$BH$3000,MATCH($A221,Lookup!$A$9:$A$3000,0)),0)</f>
        <v>0</v>
      </c>
      <c r="D221" s="186">
        <f>IFERROR(INDEX(Lookup!$BJ$9:$BJ$3000,MATCH($A221,Lookup!$A$9:$A$3000,0)),0)</f>
        <v>0</v>
      </c>
      <c r="E221" s="201">
        <f t="shared" si="17"/>
        <v>0</v>
      </c>
      <c r="O221" s="182">
        <f t="shared" si="14"/>
        <v>0</v>
      </c>
    </row>
    <row r="222" spans="1:15" hidden="1" x14ac:dyDescent="0.2">
      <c r="A222" s="184">
        <f>'25'!A40</f>
        <v>0</v>
      </c>
      <c r="B222" t="str">
        <f>IFERROR(LEFT(IFERROR(INDEX(Sheet5!$C$2:$C$1300,MATCH($A222,Sheet5!$A$2:$A$1300,0)),"-"),FIND(",",IFERROR(INDEX(Sheet5!$C$2:$C$1300,MATCH($A222,Sheet5!$A$2:$A$1300,0)),"-"),1)-1),IFERROR(INDEX(Sheet5!$C$2:$C$1300,MATCH($A222,Sheet5!$A$2:$A$1300,0)),"-"))</f>
        <v>-</v>
      </c>
      <c r="C222" s="186">
        <f>IFERROR(INDEX(Lookup!$BH$9:$BH$3000,MATCH($A222,Lookup!$A$9:$A$3000,0)),0)</f>
        <v>0</v>
      </c>
      <c r="D222" s="186">
        <f>IFERROR(INDEX(Lookup!$BJ$9:$BJ$3000,MATCH($A222,Lookup!$A$9:$A$3000,0)),0)</f>
        <v>0</v>
      </c>
      <c r="E222" s="201">
        <f t="shared" si="17"/>
        <v>0</v>
      </c>
      <c r="O222" s="182">
        <f t="shared" si="14"/>
        <v>0</v>
      </c>
    </row>
    <row r="223" spans="1:15" hidden="1" x14ac:dyDescent="0.2">
      <c r="A223" s="184">
        <f>'25'!A41</f>
        <v>0</v>
      </c>
      <c r="B223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>-</v>
      </c>
      <c r="C223" s="186">
        <f>IFERROR(INDEX(Lookup!$BH$9:$BH$3000,MATCH($A223,Lookup!$A$9:$A$3000,0)),0)</f>
        <v>0</v>
      </c>
      <c r="D223" s="186">
        <f>IFERROR(INDEX(Lookup!$BJ$9:$BJ$3000,MATCH($A223,Lookup!$A$9:$A$3000,0)),0)</f>
        <v>0</v>
      </c>
      <c r="E223" s="201">
        <f t="shared" si="17"/>
        <v>0</v>
      </c>
      <c r="O223" s="182">
        <f t="shared" si="14"/>
        <v>0</v>
      </c>
    </row>
    <row r="224" spans="1:15" hidden="1" x14ac:dyDescent="0.2">
      <c r="A224" s="184">
        <f>'25'!A42</f>
        <v>0</v>
      </c>
      <c r="B224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>-</v>
      </c>
      <c r="C224" s="186">
        <f>IFERROR(INDEX(Lookup!$BH$9:$BH$3000,MATCH($A224,Lookup!$A$9:$A$3000,0)),0)</f>
        <v>0</v>
      </c>
      <c r="D224" s="186">
        <f>IFERROR(INDEX(Lookup!$BJ$9:$BJ$3000,MATCH($A224,Lookup!$A$9:$A$3000,0)),0)</f>
        <v>0</v>
      </c>
      <c r="E224" s="201">
        <f t="shared" si="17"/>
        <v>0</v>
      </c>
      <c r="O224" s="182">
        <f t="shared" ref="O224:O286" si="18">+IF(A224&gt;0,1,0)</f>
        <v>0</v>
      </c>
    </row>
    <row r="225" spans="1:15" hidden="1" x14ac:dyDescent="0.2">
      <c r="A225" s="184">
        <f>'25'!A43</f>
        <v>0</v>
      </c>
      <c r="B225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C225" s="186">
        <f>IFERROR(INDEX(Lookup!$BH$9:$BH$3000,MATCH($A225,Lookup!$A$9:$A$3000,0)),0)</f>
        <v>0</v>
      </c>
      <c r="D225" s="186">
        <f>IFERROR(INDEX(Lookup!$BJ$9:$BJ$3000,MATCH($A225,Lookup!$A$9:$A$3000,0)),0)</f>
        <v>0</v>
      </c>
      <c r="E225" s="201">
        <f t="shared" si="17"/>
        <v>0</v>
      </c>
      <c r="O225" s="182">
        <f t="shared" si="18"/>
        <v>0</v>
      </c>
    </row>
    <row r="226" spans="1:15" hidden="1" x14ac:dyDescent="0.2">
      <c r="A226" s="184">
        <f>'25'!A44</f>
        <v>0</v>
      </c>
      <c r="B226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C226" s="186">
        <f>IFERROR(INDEX(Lookup!$BH$9:$BH$3000,MATCH($A226,Lookup!$A$9:$A$3000,0)),0)</f>
        <v>0</v>
      </c>
      <c r="D226" s="186">
        <f>IFERROR(INDEX(Lookup!$BJ$9:$BJ$3000,MATCH($A226,Lookup!$A$9:$A$3000,0)),0)</f>
        <v>0</v>
      </c>
      <c r="E226" s="201">
        <f t="shared" si="17"/>
        <v>0</v>
      </c>
      <c r="O226" s="182">
        <f t="shared" si="18"/>
        <v>0</v>
      </c>
    </row>
    <row r="227" spans="1:15" hidden="1" x14ac:dyDescent="0.2">
      <c r="A227" s="184">
        <f>'25'!A45</f>
        <v>0</v>
      </c>
      <c r="B227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C227" s="186">
        <f>IFERROR(INDEX(Lookup!$BH$9:$BH$3000,MATCH($A227,Lookup!$A$9:$A$3000,0)),0)</f>
        <v>0</v>
      </c>
      <c r="D227" s="186">
        <f>IFERROR(INDEX(Lookup!$BJ$9:$BJ$3000,MATCH($A227,Lookup!$A$9:$A$3000,0)),0)</f>
        <v>0</v>
      </c>
      <c r="E227" s="201">
        <f t="shared" si="17"/>
        <v>0</v>
      </c>
      <c r="O227" s="182">
        <f t="shared" si="18"/>
        <v>0</v>
      </c>
    </row>
    <row r="228" spans="1:15" hidden="1" x14ac:dyDescent="0.2">
      <c r="A228" s="184">
        <f>'25'!A46</f>
        <v>0</v>
      </c>
      <c r="B228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C228" s="186">
        <f>IFERROR(INDEX(Lookup!$BH$9:$BH$3000,MATCH($A228,Lookup!$A$9:$A$3000,0)),0)</f>
        <v>0</v>
      </c>
      <c r="D228" s="186">
        <f>IFERROR(INDEX(Lookup!$BJ$9:$BJ$3000,MATCH($A228,Lookup!$A$9:$A$3000,0)),0)</f>
        <v>0</v>
      </c>
      <c r="E228" s="201">
        <f t="shared" si="17"/>
        <v>0</v>
      </c>
      <c r="O228" s="182">
        <f t="shared" si="18"/>
        <v>0</v>
      </c>
    </row>
    <row r="229" spans="1:15" hidden="1" x14ac:dyDescent="0.2">
      <c r="A229" s="184">
        <f>'25'!A47</f>
        <v>0</v>
      </c>
      <c r="B229" t="str">
        <f>IFERROR(LEFT(IFERROR(INDEX(Sheet5!$C$2:$C$1300,MATCH($A229,Sheet5!$A$2:$A$1300,0)),"-"),FIND(",",IFERROR(INDEX(Sheet5!$C$2:$C$1300,MATCH($A229,Sheet5!$A$2:$A$1300,0)),"-"),1)-1),IFERROR(INDEX(Sheet5!$C$2:$C$1300,MATCH($A229,Sheet5!$A$2:$A$1300,0)),"-"))</f>
        <v>-</v>
      </c>
      <c r="C229" s="186">
        <f>IFERROR(INDEX(Lookup!$BH$9:$BH$3000,MATCH($A229,Lookup!$A$9:$A$3000,0)),0)</f>
        <v>0</v>
      </c>
      <c r="D229" s="186">
        <f>IFERROR(INDEX(Lookup!$BJ$9:$BJ$3000,MATCH($A229,Lookup!$A$9:$A$3000,0)),0)</f>
        <v>0</v>
      </c>
      <c r="E229" s="201">
        <f t="shared" si="17"/>
        <v>0</v>
      </c>
      <c r="O229" s="182">
        <f t="shared" si="18"/>
        <v>0</v>
      </c>
    </row>
    <row r="230" spans="1:15" hidden="1" x14ac:dyDescent="0.2">
      <c r="A230" s="184">
        <f>'25'!A48</f>
        <v>0</v>
      </c>
      <c r="B230" t="str">
        <f>IFERROR(LEFT(IFERROR(INDEX(Sheet5!$C$2:$C$1300,MATCH($A230,Sheet5!$A$2:$A$1300,0)),"-"),FIND(",",IFERROR(INDEX(Sheet5!$C$2:$C$1300,MATCH($A230,Sheet5!$A$2:$A$1300,0)),"-"),1)-1),IFERROR(INDEX(Sheet5!$C$2:$C$1300,MATCH($A230,Sheet5!$A$2:$A$1300,0)),"-"))</f>
        <v>-</v>
      </c>
      <c r="C230" s="186">
        <f>IFERROR(INDEX(Lookup!$BH$9:$BH$3000,MATCH($A230,Lookup!$A$9:$A$3000,0)),0)</f>
        <v>0</v>
      </c>
      <c r="D230" s="186">
        <f>IFERROR(INDEX(Lookup!$BJ$9:$BJ$3000,MATCH($A230,Lookup!$A$9:$A$3000,0)),0)</f>
        <v>0</v>
      </c>
      <c r="E230" s="201">
        <f t="shared" si="17"/>
        <v>0</v>
      </c>
      <c r="O230" s="182">
        <f t="shared" si="18"/>
        <v>0</v>
      </c>
    </row>
    <row r="231" spans="1:15" hidden="1" x14ac:dyDescent="0.2">
      <c r="A231" s="184">
        <f>'25'!A49</f>
        <v>0</v>
      </c>
      <c r="B231" t="str">
        <f>IFERROR(LEFT(IFERROR(INDEX(Sheet5!$C$2:$C$1300,MATCH($A231,Sheet5!$A$2:$A$1300,0)),"-"),FIND(",",IFERROR(INDEX(Sheet5!$C$2:$C$1300,MATCH($A231,Sheet5!$A$2:$A$1300,0)),"-"),1)-1),IFERROR(INDEX(Sheet5!$C$2:$C$1300,MATCH($A231,Sheet5!$A$2:$A$1300,0)),"-"))</f>
        <v>-</v>
      </c>
      <c r="C231" s="186">
        <f>IFERROR(INDEX(Lookup!$BH$9:$BH$3000,MATCH($A231,Lookup!$A$9:$A$3000,0)),0)</f>
        <v>0</v>
      </c>
      <c r="D231" s="186">
        <f>IFERROR(INDEX(Lookup!$BJ$9:$BJ$3000,MATCH($A231,Lookup!$A$9:$A$3000,0)),0)</f>
        <v>0</v>
      </c>
      <c r="E231" s="201">
        <f t="shared" si="17"/>
        <v>0</v>
      </c>
      <c r="O231" s="182">
        <f t="shared" si="18"/>
        <v>0</v>
      </c>
    </row>
    <row r="232" spans="1:15" hidden="1" x14ac:dyDescent="0.2">
      <c r="A232" s="184">
        <f>'25'!A50</f>
        <v>0</v>
      </c>
      <c r="B232" t="str">
        <f>IFERROR(LEFT(IFERROR(INDEX(Sheet5!$C$2:$C$1300,MATCH($A232,Sheet5!$A$2:$A$1300,0)),"-"),FIND(",",IFERROR(INDEX(Sheet5!$C$2:$C$1300,MATCH($A232,Sheet5!$A$2:$A$1300,0)),"-"),1)-1),IFERROR(INDEX(Sheet5!$C$2:$C$1300,MATCH($A232,Sheet5!$A$2:$A$1300,0)),"-"))</f>
        <v>-</v>
      </c>
      <c r="C232" s="186">
        <f>IFERROR(INDEX(Lookup!$BH$9:$BH$3000,MATCH($A232,Lookup!$A$9:$A$3000,0)),0)</f>
        <v>0</v>
      </c>
      <c r="D232" s="186">
        <f>IFERROR(INDEX(Lookup!$BJ$9:$BJ$3000,MATCH($A232,Lookup!$A$9:$A$3000,0)),0)</f>
        <v>0</v>
      </c>
      <c r="E232" s="201">
        <f t="shared" si="17"/>
        <v>0</v>
      </c>
      <c r="O232" s="182">
        <f t="shared" si="18"/>
        <v>0</v>
      </c>
    </row>
    <row r="233" spans="1:15" hidden="1" x14ac:dyDescent="0.2">
      <c r="A233" s="184">
        <f>'25'!A51</f>
        <v>0</v>
      </c>
      <c r="B233" t="str">
        <f>IFERROR(LEFT(IFERROR(INDEX(Sheet5!$C$2:$C$1300,MATCH($A233,Sheet5!$A$2:$A$1300,0)),"-"),FIND(",",IFERROR(INDEX(Sheet5!$C$2:$C$1300,MATCH($A233,Sheet5!$A$2:$A$1300,0)),"-"),1)-1),IFERROR(INDEX(Sheet5!$C$2:$C$1300,MATCH($A233,Sheet5!$A$2:$A$1300,0)),"-"))</f>
        <v>-</v>
      </c>
      <c r="C233" s="186">
        <f>IFERROR(INDEX(Lookup!$BH$9:$BH$3000,MATCH($A233,Lookup!$A$9:$A$3000,0)),0)</f>
        <v>0</v>
      </c>
      <c r="D233" s="186">
        <f>IFERROR(INDEX(Lookup!$BJ$9:$BJ$3000,MATCH($A233,Lookup!$A$9:$A$3000,0)),0)</f>
        <v>0</v>
      </c>
      <c r="E233" s="201">
        <f t="shared" si="17"/>
        <v>0</v>
      </c>
      <c r="O233" s="182">
        <f t="shared" si="18"/>
        <v>0</v>
      </c>
    </row>
    <row r="234" spans="1:15" hidden="1" x14ac:dyDescent="0.2">
      <c r="A234" s="184">
        <f>'25'!A52</f>
        <v>0</v>
      </c>
      <c r="B234" t="str">
        <f>IFERROR(LEFT(IFERROR(INDEX(Sheet5!$C$2:$C$1300,MATCH($A234,Sheet5!$A$2:$A$1300,0)),"-"),FIND(",",IFERROR(INDEX(Sheet5!$C$2:$C$1300,MATCH($A234,Sheet5!$A$2:$A$1300,0)),"-"),1)-1),IFERROR(INDEX(Sheet5!$C$2:$C$1300,MATCH($A234,Sheet5!$A$2:$A$1300,0)),"-"))</f>
        <v>-</v>
      </c>
      <c r="C234" s="186">
        <f>IFERROR(INDEX(Lookup!$BH$9:$BH$3000,MATCH($A234,Lookup!$A$9:$A$3000,0)),0)</f>
        <v>0</v>
      </c>
      <c r="D234" s="186">
        <f>IFERROR(INDEX(Lookup!$BJ$9:$BJ$3000,MATCH($A234,Lookup!$A$9:$A$3000,0)),0)</f>
        <v>0</v>
      </c>
      <c r="E234" s="201">
        <f t="shared" si="17"/>
        <v>0</v>
      </c>
      <c r="O234" s="182">
        <f t="shared" si="18"/>
        <v>0</v>
      </c>
    </row>
    <row r="235" spans="1:15" hidden="1" x14ac:dyDescent="0.2">
      <c r="A235" s="184">
        <f>'25'!A53</f>
        <v>0</v>
      </c>
      <c r="B235" t="str">
        <f>IFERROR(LEFT(IFERROR(INDEX(Sheet5!$C$2:$C$1300,MATCH($A235,Sheet5!$A$2:$A$1300,0)),"-"),FIND(",",IFERROR(INDEX(Sheet5!$C$2:$C$1300,MATCH($A235,Sheet5!$A$2:$A$1300,0)),"-"),1)-1),IFERROR(INDEX(Sheet5!$C$2:$C$1300,MATCH($A235,Sheet5!$A$2:$A$1300,0)),"-"))</f>
        <v>-</v>
      </c>
      <c r="C235" s="186">
        <f>IFERROR(INDEX(Lookup!$BH$9:$BH$3000,MATCH($A235,Lookup!$A$9:$A$3000,0)),0)</f>
        <v>0</v>
      </c>
      <c r="D235" s="186">
        <f>IFERROR(INDEX(Lookup!$BJ$9:$BJ$3000,MATCH($A235,Lookup!$A$9:$A$3000,0)),0)</f>
        <v>0</v>
      </c>
      <c r="E235" s="201">
        <f t="shared" si="17"/>
        <v>0</v>
      </c>
      <c r="O235" s="182">
        <f t="shared" si="18"/>
        <v>0</v>
      </c>
    </row>
    <row r="236" spans="1:15" hidden="1" x14ac:dyDescent="0.2">
      <c r="A236" s="184">
        <f>'25'!A54</f>
        <v>0</v>
      </c>
      <c r="B236" t="str">
        <f>IFERROR(LEFT(IFERROR(INDEX(Sheet5!$C$2:$C$1300,MATCH($A236,Sheet5!$A$2:$A$1300,0)),"-"),FIND(",",IFERROR(INDEX(Sheet5!$C$2:$C$1300,MATCH($A236,Sheet5!$A$2:$A$1300,0)),"-"),1)-1),IFERROR(INDEX(Sheet5!$C$2:$C$1300,MATCH($A236,Sheet5!$A$2:$A$1300,0)),"-"))</f>
        <v>-</v>
      </c>
      <c r="C236" s="186">
        <f>IFERROR(INDEX(Lookup!$BH$9:$BH$3000,MATCH($A236,Lookup!$A$9:$A$3000,0)),0)</f>
        <v>0</v>
      </c>
      <c r="D236" s="186">
        <f>IFERROR(INDEX(Lookup!$BJ$9:$BJ$3000,MATCH($A236,Lookup!$A$9:$A$3000,0)),0)</f>
        <v>0</v>
      </c>
      <c r="E236" s="201">
        <f t="shared" si="17"/>
        <v>0</v>
      </c>
      <c r="O236" s="182">
        <f t="shared" si="18"/>
        <v>0</v>
      </c>
    </row>
    <row r="237" spans="1:15" hidden="1" x14ac:dyDescent="0.2">
      <c r="A237" s="184">
        <f>'25'!A55</f>
        <v>0</v>
      </c>
      <c r="B237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>-</v>
      </c>
      <c r="C237" s="186">
        <f>IFERROR(INDEX(Lookup!$BH$9:$BH$3000,MATCH($A237,Lookup!$A$9:$A$3000,0)),0)</f>
        <v>0</v>
      </c>
      <c r="D237" s="186">
        <f>IFERROR(INDEX(Lookup!$BJ$9:$BJ$3000,MATCH($A237,Lookup!$A$9:$A$3000,0)),0)</f>
        <v>0</v>
      </c>
      <c r="E237" s="201">
        <f t="shared" si="17"/>
        <v>0</v>
      </c>
      <c r="O237" s="182">
        <f t="shared" si="18"/>
        <v>0</v>
      </c>
    </row>
    <row r="238" spans="1:15" hidden="1" x14ac:dyDescent="0.2">
      <c r="A238" s="184">
        <f>'25'!A56</f>
        <v>0</v>
      </c>
      <c r="B238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>-</v>
      </c>
      <c r="C238" s="186">
        <f>IFERROR(INDEX(Lookup!$BH$9:$BH$3000,MATCH($A238,Lookup!$A$9:$A$3000,0)),0)</f>
        <v>0</v>
      </c>
      <c r="D238" s="186">
        <f>IFERROR(INDEX(Lookup!$BJ$9:$BJ$3000,MATCH($A238,Lookup!$A$9:$A$3000,0)),0)</f>
        <v>0</v>
      </c>
      <c r="E238" s="201">
        <f t="shared" si="17"/>
        <v>0</v>
      </c>
      <c r="O238" s="182">
        <f t="shared" si="18"/>
        <v>0</v>
      </c>
    </row>
    <row r="239" spans="1:15" hidden="1" x14ac:dyDescent="0.2">
      <c r="A239" s="184">
        <f>'25'!A57</f>
        <v>0</v>
      </c>
      <c r="B239" t="str">
        <f>IFERROR(LEFT(IFERROR(INDEX(Sheet5!$C$2:$C$1300,MATCH($A239,Sheet5!$A$2:$A$1300,0)),"-"),FIND(",",IFERROR(INDEX(Sheet5!$C$2:$C$1300,MATCH($A239,Sheet5!$A$2:$A$1300,0)),"-"),1)-1),IFERROR(INDEX(Sheet5!$C$2:$C$1300,MATCH($A239,Sheet5!$A$2:$A$1300,0)),"-"))</f>
        <v>-</v>
      </c>
      <c r="C239" s="186">
        <f>IFERROR(INDEX(Lookup!$BH$9:$BH$3000,MATCH($A239,Lookup!$A$9:$A$3000,0)),0)</f>
        <v>0</v>
      </c>
      <c r="D239" s="186">
        <f>IFERROR(INDEX(Lookup!$BJ$9:$BJ$3000,MATCH($A239,Lookup!$A$9:$A$3000,0)),0)</f>
        <v>0</v>
      </c>
      <c r="E239" s="201">
        <f t="shared" si="17"/>
        <v>0</v>
      </c>
      <c r="O239" s="182">
        <f t="shared" si="18"/>
        <v>0</v>
      </c>
    </row>
    <row r="240" spans="1:15" hidden="1" x14ac:dyDescent="0.2">
      <c r="A240" s="184">
        <f>'25'!A58</f>
        <v>0</v>
      </c>
      <c r="B240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C240" s="186">
        <f>IFERROR(INDEX(Lookup!$BH$9:$BH$3000,MATCH($A240,Lookup!$A$9:$A$3000,0)),0)</f>
        <v>0</v>
      </c>
      <c r="D240" s="186">
        <f>IFERROR(INDEX(Lookup!$BJ$9:$BJ$3000,MATCH($A240,Lookup!$A$9:$A$3000,0)),0)</f>
        <v>0</v>
      </c>
      <c r="E240" s="201">
        <f t="shared" si="17"/>
        <v>0</v>
      </c>
      <c r="O240" s="182">
        <f t="shared" si="18"/>
        <v>0</v>
      </c>
    </row>
    <row r="241" spans="1:15" x14ac:dyDescent="0.2">
      <c r="A241" s="184"/>
      <c r="B241" s="184" t="s">
        <v>454</v>
      </c>
      <c r="C241" s="186">
        <f>SUM(C184:C240)</f>
        <v>12036639.42</v>
      </c>
      <c r="D241" s="186">
        <f>SUM(D184:D240)</f>
        <v>12020283.890000001</v>
      </c>
      <c r="E241" s="183">
        <f t="shared" ref="E241:E324" si="19">+C241-D241</f>
        <v>16355.529999999329</v>
      </c>
      <c r="O241" s="182">
        <v>1</v>
      </c>
    </row>
    <row r="242" spans="1:15" ht="13.5" thickBot="1" x14ac:dyDescent="0.25">
      <c r="A242" s="187" t="s">
        <v>522</v>
      </c>
      <c r="B242" s="184"/>
      <c r="C242" s="188">
        <f>C182+C139+C31+C25+C159+C241</f>
        <v>12179516.67</v>
      </c>
      <c r="D242" s="188">
        <f>D182+D139+D31+D25+D159+D241</f>
        <v>12036639.42</v>
      </c>
      <c r="E242" s="239">
        <f t="shared" si="19"/>
        <v>142877.25</v>
      </c>
      <c r="O242" s="182">
        <v>1</v>
      </c>
    </row>
    <row r="243" spans="1:15" ht="13.5" thickTop="1" x14ac:dyDescent="0.2">
      <c r="A243" s="187" t="s">
        <v>227</v>
      </c>
      <c r="B243" s="184"/>
      <c r="C243" s="190"/>
      <c r="D243" s="190"/>
      <c r="E243" s="183"/>
      <c r="O243" s="182">
        <v>1</v>
      </c>
    </row>
    <row r="244" spans="1:15" x14ac:dyDescent="0.2">
      <c r="B244" s="187" t="s">
        <v>503</v>
      </c>
      <c r="C244" s="186"/>
      <c r="D244" s="186"/>
      <c r="E244" s="183"/>
      <c r="O244" s="182">
        <v>1</v>
      </c>
    </row>
    <row r="245" spans="1:15" hidden="1" x14ac:dyDescent="0.2">
      <c r="A245" s="184">
        <f>'26'!A2</f>
        <v>0</v>
      </c>
      <c r="B245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>-</v>
      </c>
      <c r="C245" s="186">
        <f>IFERROR(-INDEX(Lookup!$BH$9:$BH$3000,MATCH($A245,Lookup!$A$9:$A$3000,0)),0)</f>
        <v>0</v>
      </c>
      <c r="D245" s="186">
        <f>IFERROR(-INDEX(Lookup!$BJ$9:$BJ$3000,MATCH($A245,Lookup!$A$9:$A$3000,0)),0)</f>
        <v>0</v>
      </c>
      <c r="E245" s="201">
        <f t="shared" ref="E245" si="20">+C245-D245</f>
        <v>0</v>
      </c>
      <c r="O245" s="182">
        <f t="shared" si="18"/>
        <v>0</v>
      </c>
    </row>
    <row r="246" spans="1:15" hidden="1" x14ac:dyDescent="0.2">
      <c r="A246" s="184">
        <f>'26'!A3</f>
        <v>0</v>
      </c>
      <c r="B246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C246" s="186">
        <f>IFERROR(-INDEX(Lookup!$BH$9:$BH$3000,MATCH($A246,Lookup!$A$9:$A$3000,0)),0)</f>
        <v>0</v>
      </c>
      <c r="D246" s="186">
        <f>IFERROR(-INDEX(Lookup!$BJ$9:$BJ$3000,MATCH($A246,Lookup!$A$9:$A$3000,0)),0)</f>
        <v>0</v>
      </c>
      <c r="E246" s="201">
        <f t="shared" ref="E246:E248" si="21">+C246-D246</f>
        <v>0</v>
      </c>
      <c r="O246" s="182">
        <f t="shared" si="18"/>
        <v>0</v>
      </c>
    </row>
    <row r="247" spans="1:15" hidden="1" x14ac:dyDescent="0.2">
      <c r="A247" s="184">
        <f>'26'!A4</f>
        <v>0</v>
      </c>
      <c r="B247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C247" s="186">
        <f>IFERROR(-INDEX(Lookup!$BH$9:$BH$3000,MATCH($A247,Lookup!$A$9:$A$3000,0)),0)</f>
        <v>0</v>
      </c>
      <c r="D247" s="186">
        <f>IFERROR(-INDEX(Lookup!$BJ$9:$BJ$3000,MATCH($A247,Lookup!$A$9:$A$3000,0)),0)</f>
        <v>0</v>
      </c>
      <c r="E247" s="201">
        <f t="shared" si="21"/>
        <v>0</v>
      </c>
      <c r="O247" s="182">
        <f t="shared" si="18"/>
        <v>0</v>
      </c>
    </row>
    <row r="248" spans="1:15" hidden="1" x14ac:dyDescent="0.2">
      <c r="A248" s="184">
        <f>'26'!A5</f>
        <v>0</v>
      </c>
      <c r="B248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C248" s="186">
        <f>IFERROR(-INDEX(Lookup!$BH$9:$BH$3000,MATCH($A248,Lookup!$A$9:$A$3000,0)),0)</f>
        <v>0</v>
      </c>
      <c r="D248" s="186">
        <f>IFERROR(-INDEX(Lookup!$BJ$9:$BJ$3000,MATCH($A248,Lookup!$A$9:$A$3000,0)),0)</f>
        <v>0</v>
      </c>
      <c r="E248" s="201">
        <f t="shared" si="21"/>
        <v>0</v>
      </c>
      <c r="O248" s="182">
        <f t="shared" si="18"/>
        <v>0</v>
      </c>
    </row>
    <row r="249" spans="1:15" x14ac:dyDescent="0.2">
      <c r="A249" s="184"/>
      <c r="B249" s="184" t="s">
        <v>454</v>
      </c>
      <c r="C249" s="237">
        <f>SUM(C245:C248)</f>
        <v>0</v>
      </c>
      <c r="D249" s="237">
        <f>SUM(D245:D248)</f>
        <v>0</v>
      </c>
      <c r="E249" s="238">
        <f t="shared" si="19"/>
        <v>0</v>
      </c>
      <c r="O249" s="182">
        <v>1</v>
      </c>
    </row>
    <row r="250" spans="1:15" x14ac:dyDescent="0.2">
      <c r="A250" s="184"/>
      <c r="B250" s="187" t="s">
        <v>504</v>
      </c>
      <c r="C250" s="186"/>
      <c r="D250" s="186"/>
      <c r="E250" s="183">
        <f t="shared" si="19"/>
        <v>0</v>
      </c>
      <c r="O250" s="182">
        <v>1</v>
      </c>
    </row>
    <row r="251" spans="1:15" hidden="1" x14ac:dyDescent="0.2">
      <c r="A251" s="184">
        <f>'27'!A2</f>
        <v>0</v>
      </c>
      <c r="B251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>-</v>
      </c>
      <c r="C251" s="186">
        <f>IFERROR(-INDEX(Lookup!$BH$9:$BH$3000,MATCH($A251,Lookup!$A$9:$A$3000,0)),0)</f>
        <v>0</v>
      </c>
      <c r="D251" s="186">
        <f>IFERROR(-INDEX(Lookup!$BJ$9:$BJ$3000,MATCH($A251,Lookup!$A$9:$A$3000,0)),0)</f>
        <v>0</v>
      </c>
      <c r="E251" s="201">
        <f t="shared" si="19"/>
        <v>0</v>
      </c>
      <c r="O251" s="182">
        <f t="shared" si="18"/>
        <v>0</v>
      </c>
    </row>
    <row r="252" spans="1:15" hidden="1" x14ac:dyDescent="0.2">
      <c r="A252" s="184">
        <f>'27'!A3</f>
        <v>0</v>
      </c>
      <c r="B25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>-</v>
      </c>
      <c r="C252" s="186">
        <f>IFERROR(-INDEX(Lookup!$BH$9:$BH$3000,MATCH($A252,Lookup!$A$9:$A$3000,0)),0)</f>
        <v>0</v>
      </c>
      <c r="D252" s="186">
        <f>IFERROR(-INDEX(Lookup!$BJ$9:$BJ$3000,MATCH($A252,Lookup!$A$9:$A$3000,0)),0)</f>
        <v>0</v>
      </c>
      <c r="E252" s="201">
        <f t="shared" ref="E252:E259" si="22">+C252-D252</f>
        <v>0</v>
      </c>
      <c r="O252" s="182">
        <f t="shared" si="18"/>
        <v>0</v>
      </c>
    </row>
    <row r="253" spans="1:15" hidden="1" x14ac:dyDescent="0.2">
      <c r="A253" s="184">
        <f>'27'!A4</f>
        <v>0</v>
      </c>
      <c r="B253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>-</v>
      </c>
      <c r="C253" s="186">
        <f>IFERROR(-INDEX(Lookup!$BH$9:$BH$3000,MATCH($A253,Lookup!$A$9:$A$3000,0)),0)</f>
        <v>0</v>
      </c>
      <c r="D253" s="186">
        <f>IFERROR(-INDEX(Lookup!$BJ$9:$BJ$3000,MATCH($A253,Lookup!$A$9:$A$3000,0)),0)</f>
        <v>0</v>
      </c>
      <c r="E253" s="201">
        <f t="shared" si="22"/>
        <v>0</v>
      </c>
      <c r="O253" s="182">
        <f t="shared" si="18"/>
        <v>0</v>
      </c>
    </row>
    <row r="254" spans="1:15" hidden="1" x14ac:dyDescent="0.2">
      <c r="A254" s="184">
        <f>'27'!A5</f>
        <v>0</v>
      </c>
      <c r="B254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>-</v>
      </c>
      <c r="C254" s="186">
        <f>IFERROR(-INDEX(Lookup!$BH$9:$BH$3000,MATCH($A254,Lookup!$A$9:$A$3000,0)),0)</f>
        <v>0</v>
      </c>
      <c r="D254" s="186">
        <f>IFERROR(-INDEX(Lookup!$BJ$9:$BJ$3000,MATCH($A254,Lookup!$A$9:$A$3000,0)),0)</f>
        <v>0</v>
      </c>
      <c r="E254" s="201">
        <f t="shared" si="22"/>
        <v>0</v>
      </c>
      <c r="O254" s="182">
        <f t="shared" si="18"/>
        <v>0</v>
      </c>
    </row>
    <row r="255" spans="1:15" hidden="1" x14ac:dyDescent="0.2">
      <c r="A255" s="184">
        <f>'27'!A6</f>
        <v>0</v>
      </c>
      <c r="B255" t="str">
        <f>IFERROR(LEFT(IFERROR(INDEX(Sheet5!$C$2:$C$1300,MATCH($A255,Sheet5!$A$2:$A$1300,0)),"-"),FIND(",",IFERROR(INDEX(Sheet5!$C$2:$C$1300,MATCH($A255,Sheet5!$A$2:$A$1300,0)),"-"),1)-1),IFERROR(INDEX(Sheet5!$C$2:$C$1300,MATCH($A255,Sheet5!$A$2:$A$1300,0)),"-"))</f>
        <v>-</v>
      </c>
      <c r="C255" s="186">
        <f>IFERROR(-INDEX(Lookup!$BH$9:$BH$3000,MATCH($A255,Lookup!$A$9:$A$3000,0)),0)</f>
        <v>0</v>
      </c>
      <c r="D255" s="186">
        <f>IFERROR(-INDEX(Lookup!$BJ$9:$BJ$3000,MATCH($A255,Lookup!$A$9:$A$3000,0)),0)</f>
        <v>0</v>
      </c>
      <c r="E255" s="201">
        <f t="shared" si="22"/>
        <v>0</v>
      </c>
      <c r="O255" s="182">
        <f t="shared" si="18"/>
        <v>0</v>
      </c>
    </row>
    <row r="256" spans="1:15" hidden="1" x14ac:dyDescent="0.2">
      <c r="A256" s="184">
        <f>'27'!A7</f>
        <v>0</v>
      </c>
      <c r="B256" t="str">
        <f>IFERROR(LEFT(IFERROR(INDEX(Sheet5!$C$2:$C$1300,MATCH($A256,Sheet5!$A$2:$A$1300,0)),"-"),FIND(",",IFERROR(INDEX(Sheet5!$C$2:$C$1300,MATCH($A256,Sheet5!$A$2:$A$1300,0)),"-"),1)-1),IFERROR(INDEX(Sheet5!$C$2:$C$1300,MATCH($A256,Sheet5!$A$2:$A$1300,0)),"-"))</f>
        <v>-</v>
      </c>
      <c r="C256" s="186">
        <f>IFERROR(-INDEX(Lookup!$BH$9:$BH$3000,MATCH($A256,Lookup!$A$9:$A$3000,0)),0)</f>
        <v>0</v>
      </c>
      <c r="D256" s="186">
        <f>IFERROR(-INDEX(Lookup!$BJ$9:$BJ$3000,MATCH($A256,Lookup!$A$9:$A$3000,0)),0)</f>
        <v>0</v>
      </c>
      <c r="E256" s="201">
        <f t="shared" si="22"/>
        <v>0</v>
      </c>
      <c r="O256" s="182">
        <f t="shared" si="18"/>
        <v>0</v>
      </c>
    </row>
    <row r="257" spans="1:15" hidden="1" x14ac:dyDescent="0.2">
      <c r="A257" s="184">
        <f>'27'!A8</f>
        <v>0</v>
      </c>
      <c r="B257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>-</v>
      </c>
      <c r="C257" s="186">
        <f>IFERROR(-INDEX(Lookup!$BH$9:$BH$3000,MATCH($A257,Lookup!$A$9:$A$3000,0)),0)</f>
        <v>0</v>
      </c>
      <c r="D257" s="186">
        <f>IFERROR(-INDEX(Lookup!$BJ$9:$BJ$3000,MATCH($A257,Lookup!$A$9:$A$3000,0)),0)</f>
        <v>0</v>
      </c>
      <c r="E257" s="201">
        <f t="shared" si="22"/>
        <v>0</v>
      </c>
      <c r="O257" s="182">
        <f t="shared" si="18"/>
        <v>0</v>
      </c>
    </row>
    <row r="258" spans="1:15" hidden="1" x14ac:dyDescent="0.2">
      <c r="A258" s="184">
        <f>'27'!A9</f>
        <v>0</v>
      </c>
      <c r="B258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>-</v>
      </c>
      <c r="C258" s="186">
        <f>IFERROR(-INDEX(Lookup!$BH$9:$BH$3000,MATCH($A258,Lookup!$A$9:$A$3000,0)),0)</f>
        <v>0</v>
      </c>
      <c r="D258" s="186">
        <f>IFERROR(-INDEX(Lookup!$BJ$9:$BJ$3000,MATCH($A258,Lookup!$A$9:$A$3000,0)),0)</f>
        <v>0</v>
      </c>
      <c r="E258" s="201">
        <f t="shared" si="22"/>
        <v>0</v>
      </c>
      <c r="O258" s="182">
        <f t="shared" si="18"/>
        <v>0</v>
      </c>
    </row>
    <row r="259" spans="1:15" hidden="1" x14ac:dyDescent="0.2">
      <c r="A259" s="184">
        <f>'27'!A10</f>
        <v>0</v>
      </c>
      <c r="B259" t="str">
        <f>IFERROR(LEFT(IFERROR(INDEX(Sheet5!$C$2:$C$1300,MATCH($A259,Sheet5!$A$2:$A$1300,0)),"-"),FIND(",",IFERROR(INDEX(Sheet5!$C$2:$C$1300,MATCH($A259,Sheet5!$A$2:$A$1300,0)),"-"),1)-1),IFERROR(INDEX(Sheet5!$C$2:$C$1300,MATCH($A259,Sheet5!$A$2:$A$1300,0)),"-"))</f>
        <v>-</v>
      </c>
      <c r="C259" s="186">
        <f>IFERROR(-INDEX(Lookup!$BH$9:$BH$3000,MATCH($A259,Lookup!$A$9:$A$3000,0)),0)</f>
        <v>0</v>
      </c>
      <c r="D259" s="186">
        <f>IFERROR(-INDEX(Lookup!$BJ$9:$BJ$3000,MATCH($A259,Lookup!$A$9:$A$3000,0)),0)</f>
        <v>0</v>
      </c>
      <c r="E259" s="201">
        <f t="shared" si="22"/>
        <v>0</v>
      </c>
      <c r="O259" s="182">
        <f t="shared" si="18"/>
        <v>0</v>
      </c>
    </row>
    <row r="260" spans="1:15" hidden="1" x14ac:dyDescent="0.2">
      <c r="A260" s="184">
        <f>'27'!A11</f>
        <v>0</v>
      </c>
      <c r="B260" t="str">
        <f>IFERROR(LEFT(IFERROR(INDEX(Sheet5!$C$2:$C$1300,MATCH($A260,Sheet5!$A$2:$A$1300,0)),"-"),FIND(",",IFERROR(INDEX(Sheet5!$C$2:$C$1300,MATCH($A260,Sheet5!$A$2:$A$1300,0)),"-"),1)-1),IFERROR(INDEX(Sheet5!$C$2:$C$1300,MATCH($A260,Sheet5!$A$2:$A$1300,0)),"-"))</f>
        <v>-</v>
      </c>
      <c r="C260" s="186">
        <f>IFERROR(-INDEX(Lookup!$BH$9:$BH$3000,MATCH($A260,Lookup!$A$9:$A$3000,0)),0)</f>
        <v>0</v>
      </c>
      <c r="D260" s="186">
        <f>IFERROR(-INDEX(Lookup!$BJ$9:$BJ$3000,MATCH($A260,Lookup!$A$9:$A$3000,0)),0)</f>
        <v>0</v>
      </c>
      <c r="E260" s="201">
        <f t="shared" ref="E260" si="23">+C260-D260</f>
        <v>0</v>
      </c>
      <c r="O260" s="182">
        <f t="shared" si="18"/>
        <v>0</v>
      </c>
    </row>
    <row r="261" spans="1:15" hidden="1" x14ac:dyDescent="0.2">
      <c r="A261" s="184">
        <f>'27'!A12</f>
        <v>0</v>
      </c>
      <c r="B261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C261" s="186">
        <f>IFERROR(-INDEX(Lookup!$BH$9:$BH$3000,MATCH($A261,Lookup!$A$9:$A$3000,0)),0)</f>
        <v>0</v>
      </c>
      <c r="D261" s="186">
        <f>IFERROR(-INDEX(Lookup!$BJ$9:$BJ$3000,MATCH($A261,Lookup!$A$9:$A$3000,0)),0)</f>
        <v>0</v>
      </c>
      <c r="E261" s="201">
        <f t="shared" ref="E261:E274" si="24">+C261-D261</f>
        <v>0</v>
      </c>
      <c r="O261" s="182">
        <f t="shared" si="18"/>
        <v>0</v>
      </c>
    </row>
    <row r="262" spans="1:15" hidden="1" x14ac:dyDescent="0.2">
      <c r="A262" s="184">
        <f>'27'!A13</f>
        <v>0</v>
      </c>
      <c r="B26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C262" s="186">
        <f>IFERROR(-INDEX(Lookup!$BH$9:$BH$3000,MATCH($A262,Lookup!$A$9:$A$3000,0)),0)</f>
        <v>0</v>
      </c>
      <c r="D262" s="186">
        <f>IFERROR(-INDEX(Lookup!$BJ$9:$BJ$3000,MATCH($A262,Lookup!$A$9:$A$3000,0)),0)</f>
        <v>0</v>
      </c>
      <c r="E262" s="201">
        <f t="shared" si="24"/>
        <v>0</v>
      </c>
      <c r="O262" s="182">
        <f t="shared" si="18"/>
        <v>0</v>
      </c>
    </row>
    <row r="263" spans="1:15" hidden="1" x14ac:dyDescent="0.2">
      <c r="A263" s="184">
        <f>'27'!A14</f>
        <v>0</v>
      </c>
      <c r="B263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C263" s="186">
        <f>IFERROR(-INDEX(Lookup!$BH$9:$BH$3000,MATCH($A263,Lookup!$A$9:$A$3000,0)),0)</f>
        <v>0</v>
      </c>
      <c r="D263" s="186">
        <f>IFERROR(-INDEX(Lookup!$BJ$9:$BJ$3000,MATCH($A263,Lookup!$A$9:$A$3000,0)),0)</f>
        <v>0</v>
      </c>
      <c r="E263" s="201">
        <f t="shared" si="24"/>
        <v>0</v>
      </c>
      <c r="O263" s="182">
        <f t="shared" si="18"/>
        <v>0</v>
      </c>
    </row>
    <row r="264" spans="1:15" hidden="1" x14ac:dyDescent="0.2">
      <c r="A264" s="184">
        <f>'27'!A15</f>
        <v>0</v>
      </c>
      <c r="B264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C264" s="186">
        <f>IFERROR(-INDEX(Lookup!$BH$9:$BH$3000,MATCH($A264,Lookup!$A$9:$A$3000,0)),0)</f>
        <v>0</v>
      </c>
      <c r="D264" s="186">
        <f>IFERROR(-INDEX(Lookup!$BJ$9:$BJ$3000,MATCH($A264,Lookup!$A$9:$A$3000,0)),0)</f>
        <v>0</v>
      </c>
      <c r="E264" s="201">
        <f t="shared" si="24"/>
        <v>0</v>
      </c>
      <c r="O264" s="182">
        <f t="shared" si="18"/>
        <v>0</v>
      </c>
    </row>
    <row r="265" spans="1:15" hidden="1" x14ac:dyDescent="0.2">
      <c r="A265" s="184">
        <f>'27'!A16</f>
        <v>0</v>
      </c>
      <c r="B265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C265" s="186">
        <f>IFERROR(-INDEX(Lookup!$BH$9:$BH$3000,MATCH($A265,Lookup!$A$9:$A$3000,0)),0)</f>
        <v>0</v>
      </c>
      <c r="D265" s="186">
        <f>IFERROR(-INDEX(Lookup!$BJ$9:$BJ$3000,MATCH($A265,Lookup!$A$9:$A$3000,0)),0)</f>
        <v>0</v>
      </c>
      <c r="E265" s="201">
        <f t="shared" si="24"/>
        <v>0</v>
      </c>
      <c r="O265" s="182">
        <f t="shared" si="18"/>
        <v>0</v>
      </c>
    </row>
    <row r="266" spans="1:15" hidden="1" x14ac:dyDescent="0.2">
      <c r="A266" s="184">
        <f>'27'!A17</f>
        <v>0</v>
      </c>
      <c r="B266" t="str">
        <f>IFERROR(LEFT(IFERROR(INDEX(Sheet5!$C$2:$C$1300,MATCH($A266,Sheet5!$A$2:$A$1300,0)),"-"),FIND(",",IFERROR(INDEX(Sheet5!$C$2:$C$1300,MATCH($A266,Sheet5!$A$2:$A$1300,0)),"-"),1)-1),IFERROR(INDEX(Sheet5!$C$2:$C$1300,MATCH($A266,Sheet5!$A$2:$A$1300,0)),"-"))</f>
        <v>-</v>
      </c>
      <c r="C266" s="186">
        <f>IFERROR(-INDEX(Lookup!$BH$9:$BH$3000,MATCH($A266,Lookup!$A$9:$A$3000,0)),0)</f>
        <v>0</v>
      </c>
      <c r="D266" s="186">
        <f>IFERROR(-INDEX(Lookup!$BJ$9:$BJ$3000,MATCH($A266,Lookup!$A$9:$A$3000,0)),0)</f>
        <v>0</v>
      </c>
      <c r="E266" s="201">
        <f t="shared" si="24"/>
        <v>0</v>
      </c>
      <c r="O266" s="182">
        <f t="shared" si="18"/>
        <v>0</v>
      </c>
    </row>
    <row r="267" spans="1:15" hidden="1" x14ac:dyDescent="0.2">
      <c r="A267" s="184">
        <f>'27'!A18</f>
        <v>0</v>
      </c>
      <c r="B267" t="str">
        <f>IFERROR(LEFT(IFERROR(INDEX(Sheet5!$C$2:$C$1300,MATCH($A267,Sheet5!$A$2:$A$1300,0)),"-"),FIND(",",IFERROR(INDEX(Sheet5!$C$2:$C$1300,MATCH($A267,Sheet5!$A$2:$A$1300,0)),"-"),1)-1),IFERROR(INDEX(Sheet5!$C$2:$C$1300,MATCH($A267,Sheet5!$A$2:$A$1300,0)),"-"))</f>
        <v>-</v>
      </c>
      <c r="C267" s="186">
        <f>IFERROR(-INDEX(Lookup!$BH$9:$BH$3000,MATCH($A267,Lookup!$A$9:$A$3000,0)),0)</f>
        <v>0</v>
      </c>
      <c r="D267" s="186">
        <f>IFERROR(-INDEX(Lookup!$BJ$9:$BJ$3000,MATCH($A267,Lookup!$A$9:$A$3000,0)),0)</f>
        <v>0</v>
      </c>
      <c r="E267" s="201">
        <f t="shared" si="24"/>
        <v>0</v>
      </c>
      <c r="O267" s="182">
        <f t="shared" si="18"/>
        <v>0</v>
      </c>
    </row>
    <row r="268" spans="1:15" hidden="1" x14ac:dyDescent="0.2">
      <c r="A268" s="184">
        <f>'27'!A19</f>
        <v>0</v>
      </c>
      <c r="B268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>-</v>
      </c>
      <c r="C268" s="186">
        <f>IFERROR(-INDEX(Lookup!$BH$9:$BH$3000,MATCH($A268,Lookup!$A$9:$A$3000,0)),0)</f>
        <v>0</v>
      </c>
      <c r="D268" s="186">
        <f>IFERROR(-INDEX(Lookup!$BJ$9:$BJ$3000,MATCH($A268,Lookup!$A$9:$A$3000,0)),0)</f>
        <v>0</v>
      </c>
      <c r="E268" s="201">
        <f t="shared" si="24"/>
        <v>0</v>
      </c>
      <c r="O268" s="182">
        <f t="shared" si="18"/>
        <v>0</v>
      </c>
    </row>
    <row r="269" spans="1:15" hidden="1" x14ac:dyDescent="0.2">
      <c r="A269" s="184">
        <f>'27'!A20</f>
        <v>0</v>
      </c>
      <c r="B269" t="str">
        <f>IFERROR(LEFT(IFERROR(INDEX(Sheet5!$C$2:$C$1300,MATCH($A269,Sheet5!$A$2:$A$1300,0)),"-"),FIND(",",IFERROR(INDEX(Sheet5!$C$2:$C$1300,MATCH($A269,Sheet5!$A$2:$A$1300,0)),"-"),1)-1),IFERROR(INDEX(Sheet5!$C$2:$C$1300,MATCH($A269,Sheet5!$A$2:$A$1300,0)),"-"))</f>
        <v>-</v>
      </c>
      <c r="C269" s="186">
        <f>IFERROR(-INDEX(Lookup!$BH$9:$BH$3000,MATCH($A269,Lookup!$A$9:$A$3000,0)),0)</f>
        <v>0</v>
      </c>
      <c r="D269" s="186">
        <f>IFERROR(-INDEX(Lookup!$BJ$9:$BJ$3000,MATCH($A269,Lookup!$A$9:$A$3000,0)),0)</f>
        <v>0</v>
      </c>
      <c r="E269" s="201">
        <f t="shared" si="24"/>
        <v>0</v>
      </c>
      <c r="O269" s="182">
        <f t="shared" si="18"/>
        <v>0</v>
      </c>
    </row>
    <row r="270" spans="1:15" hidden="1" x14ac:dyDescent="0.2">
      <c r="A270" s="184">
        <f>'27'!A21</f>
        <v>0</v>
      </c>
      <c r="B270" t="str">
        <f>IFERROR(LEFT(IFERROR(INDEX(Sheet5!$C$2:$C$1300,MATCH($A270,Sheet5!$A$2:$A$1300,0)),"-"),FIND(",",IFERROR(INDEX(Sheet5!$C$2:$C$1300,MATCH($A270,Sheet5!$A$2:$A$1300,0)),"-"),1)-1),IFERROR(INDEX(Sheet5!$C$2:$C$1300,MATCH($A270,Sheet5!$A$2:$A$1300,0)),"-"))</f>
        <v>-</v>
      </c>
      <c r="C270" s="186">
        <f>IFERROR(-INDEX(Lookup!$BH$9:$BH$3000,MATCH($A270,Lookup!$A$9:$A$3000,0)),0)</f>
        <v>0</v>
      </c>
      <c r="D270" s="186">
        <f>IFERROR(-INDEX(Lookup!$BJ$9:$BJ$3000,MATCH($A270,Lookup!$A$9:$A$3000,0)),0)</f>
        <v>0</v>
      </c>
      <c r="E270" s="201">
        <f t="shared" si="24"/>
        <v>0</v>
      </c>
      <c r="O270" s="182">
        <f t="shared" si="18"/>
        <v>0</v>
      </c>
    </row>
    <row r="271" spans="1:15" hidden="1" x14ac:dyDescent="0.2">
      <c r="A271" s="184">
        <f>'27'!A22</f>
        <v>0</v>
      </c>
      <c r="B271" t="str">
        <f>IFERROR(LEFT(IFERROR(INDEX(Sheet5!$C$2:$C$1300,MATCH($A271,Sheet5!$A$2:$A$1300,0)),"-"),FIND(",",IFERROR(INDEX(Sheet5!$C$2:$C$1300,MATCH($A271,Sheet5!$A$2:$A$1300,0)),"-"),1)-1),IFERROR(INDEX(Sheet5!$C$2:$C$1300,MATCH($A271,Sheet5!$A$2:$A$1300,0)),"-"))</f>
        <v>-</v>
      </c>
      <c r="C271" s="186">
        <f>IFERROR(-INDEX(Lookup!$BH$9:$BH$3000,MATCH($A271,Lookup!$A$9:$A$3000,0)),0)</f>
        <v>0</v>
      </c>
      <c r="D271" s="186">
        <f>IFERROR(-INDEX(Lookup!$BJ$9:$BJ$3000,MATCH($A271,Lookup!$A$9:$A$3000,0)),0)</f>
        <v>0</v>
      </c>
      <c r="E271" s="201">
        <f t="shared" si="24"/>
        <v>0</v>
      </c>
      <c r="O271" s="182">
        <f t="shared" si="18"/>
        <v>0</v>
      </c>
    </row>
    <row r="272" spans="1:15" hidden="1" x14ac:dyDescent="0.2">
      <c r="A272" s="184">
        <f>'27'!A23</f>
        <v>0</v>
      </c>
      <c r="B272" t="str">
        <f>IFERROR(LEFT(IFERROR(INDEX(Sheet5!$C$2:$C$1300,MATCH($A272,Sheet5!$A$2:$A$1300,0)),"-"),FIND(",",IFERROR(INDEX(Sheet5!$C$2:$C$1300,MATCH($A272,Sheet5!$A$2:$A$1300,0)),"-"),1)-1),IFERROR(INDEX(Sheet5!$C$2:$C$1300,MATCH($A272,Sheet5!$A$2:$A$1300,0)),"-"))</f>
        <v>-</v>
      </c>
      <c r="C272" s="186">
        <f>IFERROR(-INDEX(Lookup!$BH$9:$BH$3000,MATCH($A272,Lookup!$A$9:$A$3000,0)),0)</f>
        <v>0</v>
      </c>
      <c r="D272" s="186">
        <f>IFERROR(-INDEX(Lookup!$BJ$9:$BJ$3000,MATCH($A272,Lookup!$A$9:$A$3000,0)),0)</f>
        <v>0</v>
      </c>
      <c r="E272" s="201">
        <f t="shared" si="24"/>
        <v>0</v>
      </c>
      <c r="O272" s="182">
        <f t="shared" si="18"/>
        <v>0</v>
      </c>
    </row>
    <row r="273" spans="1:15" hidden="1" x14ac:dyDescent="0.2">
      <c r="A273" s="184">
        <f>'27'!A24</f>
        <v>0</v>
      </c>
      <c r="B273" t="str">
        <f>IFERROR(LEFT(IFERROR(INDEX(Sheet5!$C$2:$C$1300,MATCH($A273,Sheet5!$A$2:$A$1300,0)),"-"),FIND(",",IFERROR(INDEX(Sheet5!$C$2:$C$1300,MATCH($A273,Sheet5!$A$2:$A$1300,0)),"-"),1)-1),IFERROR(INDEX(Sheet5!$C$2:$C$1300,MATCH($A273,Sheet5!$A$2:$A$1300,0)),"-"))</f>
        <v>-</v>
      </c>
      <c r="C273" s="186">
        <f>IFERROR(-INDEX(Lookup!$BH$9:$BH$3000,MATCH($A273,Lookup!$A$9:$A$3000,0)),0)</f>
        <v>0</v>
      </c>
      <c r="D273" s="186">
        <f>IFERROR(-INDEX(Lookup!$BJ$9:$BJ$3000,MATCH($A273,Lookup!$A$9:$A$3000,0)),0)</f>
        <v>0</v>
      </c>
      <c r="E273" s="201">
        <f t="shared" si="24"/>
        <v>0</v>
      </c>
      <c r="O273" s="182">
        <f t="shared" si="18"/>
        <v>0</v>
      </c>
    </row>
    <row r="274" spans="1:15" hidden="1" x14ac:dyDescent="0.2">
      <c r="A274" s="184">
        <f>'27'!A25</f>
        <v>0</v>
      </c>
      <c r="B274" t="str">
        <f>IFERROR(LEFT(IFERROR(INDEX(Sheet5!$C$2:$C$1300,MATCH($A274,Sheet5!$A$2:$A$1300,0)),"-"),FIND(",",IFERROR(INDEX(Sheet5!$C$2:$C$1300,MATCH($A274,Sheet5!$A$2:$A$1300,0)),"-"),1)-1),IFERROR(INDEX(Sheet5!$C$2:$C$1300,MATCH($A274,Sheet5!$A$2:$A$1300,0)),"-"))</f>
        <v>-</v>
      </c>
      <c r="C274" s="186">
        <f>IFERROR(-INDEX(Lookup!$BH$9:$BH$3000,MATCH($A274,Lookup!$A$9:$A$3000,0)),0)</f>
        <v>0</v>
      </c>
      <c r="D274" s="186">
        <f>IFERROR(-INDEX(Lookup!$BJ$9:$BJ$3000,MATCH($A274,Lookup!$A$9:$A$3000,0)),0)</f>
        <v>0</v>
      </c>
      <c r="E274" s="201">
        <f t="shared" si="24"/>
        <v>0</v>
      </c>
      <c r="O274" s="182">
        <f t="shared" si="18"/>
        <v>0</v>
      </c>
    </row>
    <row r="275" spans="1:15" hidden="1" x14ac:dyDescent="0.2">
      <c r="A275" s="184">
        <f>'27'!A26</f>
        <v>0</v>
      </c>
      <c r="B275" t="str">
        <f>IFERROR(LEFT(IFERROR(INDEX(Sheet5!$C$2:$C$1300,MATCH($A275,Sheet5!$A$2:$A$1300,0)),"-"),FIND(",",IFERROR(INDEX(Sheet5!$C$2:$C$1300,MATCH($A275,Sheet5!$A$2:$A$1300,0)),"-"),1)-1),IFERROR(INDEX(Sheet5!$C$2:$C$1300,MATCH($A275,Sheet5!$A$2:$A$1300,0)),"-"))</f>
        <v>-</v>
      </c>
      <c r="C275" s="186">
        <f>IFERROR(-INDEX(Lookup!$BH$9:$BH$3000,MATCH($A275,Lookup!$A$9:$A$3000,0)),0)</f>
        <v>0</v>
      </c>
      <c r="D275" s="186">
        <f>IFERROR(-INDEX(Lookup!$BH$9:$BH$3000,MATCH($A275,Lookup!$A$9:$A$3000,0)),0)</f>
        <v>0</v>
      </c>
      <c r="E275" s="183">
        <f>IFERROR(-INDEX(Lookup!$BH$9:$BH$3000,MATCH($A275,Lookup!$A$9:$A$3000,0)),0)</f>
        <v>0</v>
      </c>
      <c r="O275" s="182">
        <f t="shared" si="18"/>
        <v>0</v>
      </c>
    </row>
    <row r="276" spans="1:15" x14ac:dyDescent="0.2">
      <c r="A276" s="184"/>
      <c r="B276" s="184" t="s">
        <v>454</v>
      </c>
      <c r="C276" s="237">
        <f>SUM(C251:C275)</f>
        <v>0</v>
      </c>
      <c r="D276" s="237">
        <f>SUM(D251:D275)</f>
        <v>0</v>
      </c>
      <c r="E276" s="238">
        <f t="shared" si="19"/>
        <v>0</v>
      </c>
      <c r="O276" s="182">
        <v>1</v>
      </c>
    </row>
    <row r="277" spans="1:15" x14ac:dyDescent="0.2">
      <c r="A277" s="184"/>
      <c r="B277" s="187" t="s">
        <v>500</v>
      </c>
      <c r="C277" s="186"/>
      <c r="D277" s="186"/>
      <c r="E277" s="183">
        <f t="shared" si="19"/>
        <v>0</v>
      </c>
      <c r="O277" s="182">
        <v>1</v>
      </c>
    </row>
    <row r="278" spans="1:15" hidden="1" x14ac:dyDescent="0.2">
      <c r="A278" s="184">
        <f>'28'!A2</f>
        <v>0</v>
      </c>
      <c r="B278" t="str">
        <f>IFERROR(LEFT(IFERROR(INDEX(Sheet5!$C$2:$C$1300,MATCH($A278,Sheet5!$A$2:$A$1300,0)),"-"),FIND(",",IFERROR(INDEX(Sheet5!$C$2:$C$1300,MATCH($A278,Sheet5!$A$2:$A$1300,0)),"-"),1)-1),IFERROR(INDEX(Sheet5!$C$2:$C$1300,MATCH($A278,Sheet5!$A$2:$A$1300,0)),"-"))</f>
        <v>-</v>
      </c>
      <c r="C278" s="186">
        <f>IFERROR(-INDEX(Lookup!$BH$9:$BH$3000,MATCH($A278,Lookup!$A$9:$A$3000,0)),0)</f>
        <v>0</v>
      </c>
      <c r="D278" s="186">
        <f>IFERROR(-INDEX(Lookup!$BJ$9:$BJ$3000,MATCH($A278,Lookup!$A$9:$A$3000,0)),0)</f>
        <v>0</v>
      </c>
      <c r="E278" s="201">
        <f t="shared" si="19"/>
        <v>0</v>
      </c>
      <c r="O278" s="182">
        <f t="shared" si="18"/>
        <v>0</v>
      </c>
    </row>
    <row r="279" spans="1:15" hidden="1" x14ac:dyDescent="0.2">
      <c r="A279" s="184">
        <f>'28'!A3</f>
        <v>0</v>
      </c>
      <c r="B279" t="str">
        <f>IFERROR(LEFT(IFERROR(INDEX(Sheet5!$C$2:$C$1300,MATCH($A279,Sheet5!$A$2:$A$1300,0)),"-"),FIND(",",IFERROR(INDEX(Sheet5!$C$2:$C$1300,MATCH($A279,Sheet5!$A$2:$A$1300,0)),"-"),1)-1),IFERROR(INDEX(Sheet5!$C$2:$C$1300,MATCH($A279,Sheet5!$A$2:$A$1300,0)),"-"))</f>
        <v>-</v>
      </c>
      <c r="C279" s="186">
        <f>IFERROR(-INDEX(Lookup!$BH$9:$BH$3000,MATCH($A279,Lookup!$A$9:$A$3000,0)),0)</f>
        <v>0</v>
      </c>
      <c r="D279" s="186">
        <f>IFERROR(-INDEX(Lookup!$BJ$9:$BJ$3000,MATCH($A279,Lookup!$A$9:$A$3000,0)),0)</f>
        <v>0</v>
      </c>
      <c r="E279" s="201">
        <f t="shared" ref="E279:E286" si="25">+C279-D279</f>
        <v>0</v>
      </c>
      <c r="O279" s="182">
        <f t="shared" si="18"/>
        <v>0</v>
      </c>
    </row>
    <row r="280" spans="1:15" hidden="1" x14ac:dyDescent="0.2">
      <c r="A280" s="184">
        <f>'28'!A4</f>
        <v>0</v>
      </c>
      <c r="B280" t="str">
        <f>IFERROR(LEFT(IFERROR(INDEX(Sheet5!$C$2:$C$1300,MATCH($A280,Sheet5!$A$2:$A$1300,0)),"-"),FIND(",",IFERROR(INDEX(Sheet5!$C$2:$C$1300,MATCH($A280,Sheet5!$A$2:$A$1300,0)),"-"),1)-1),IFERROR(INDEX(Sheet5!$C$2:$C$1300,MATCH($A280,Sheet5!$A$2:$A$1300,0)),"-"))</f>
        <v>-</v>
      </c>
      <c r="C280" s="186">
        <f>IFERROR(-INDEX(Lookup!$BH$9:$BH$3000,MATCH($A280,Lookup!$A$9:$A$3000,0)),0)</f>
        <v>0</v>
      </c>
      <c r="D280" s="186">
        <f>IFERROR(-INDEX(Lookup!$BJ$9:$BJ$3000,MATCH($A280,Lookup!$A$9:$A$3000,0)),0)</f>
        <v>0</v>
      </c>
      <c r="E280" s="201">
        <f t="shared" si="25"/>
        <v>0</v>
      </c>
      <c r="O280" s="182">
        <f t="shared" si="18"/>
        <v>0</v>
      </c>
    </row>
    <row r="281" spans="1:15" hidden="1" x14ac:dyDescent="0.2">
      <c r="A281" s="184">
        <f>'28'!A5</f>
        <v>0</v>
      </c>
      <c r="B281" t="str">
        <f>IFERROR(LEFT(IFERROR(INDEX(Sheet5!$C$2:$C$1300,MATCH($A281,Sheet5!$A$2:$A$1300,0)),"-"),FIND(",",IFERROR(INDEX(Sheet5!$C$2:$C$1300,MATCH($A281,Sheet5!$A$2:$A$1300,0)),"-"),1)-1),IFERROR(INDEX(Sheet5!$C$2:$C$1300,MATCH($A281,Sheet5!$A$2:$A$1300,0)),"-"))</f>
        <v>-</v>
      </c>
      <c r="C281" s="186">
        <f>IFERROR(-INDEX(Lookup!$BH$9:$BH$3000,MATCH($A281,Lookup!$A$9:$A$3000,0)),0)</f>
        <v>0</v>
      </c>
      <c r="D281" s="186">
        <f>IFERROR(-INDEX(Lookup!$BJ$9:$BJ$3000,MATCH($A281,Lookup!$A$9:$A$3000,0)),0)</f>
        <v>0</v>
      </c>
      <c r="E281" s="201">
        <f t="shared" si="25"/>
        <v>0</v>
      </c>
      <c r="O281" s="182">
        <f t="shared" si="18"/>
        <v>0</v>
      </c>
    </row>
    <row r="282" spans="1:15" hidden="1" x14ac:dyDescent="0.2">
      <c r="A282" s="184">
        <f>'28'!A6</f>
        <v>0</v>
      </c>
      <c r="B282" t="str">
        <f>IFERROR(LEFT(IFERROR(INDEX(Sheet5!$C$2:$C$1300,MATCH($A282,Sheet5!$A$2:$A$1300,0)),"-"),FIND(",",IFERROR(INDEX(Sheet5!$C$2:$C$1300,MATCH($A282,Sheet5!$A$2:$A$1300,0)),"-"),1)-1),IFERROR(INDEX(Sheet5!$C$2:$C$1300,MATCH($A282,Sheet5!$A$2:$A$1300,0)),"-"))</f>
        <v>-</v>
      </c>
      <c r="C282" s="186">
        <f>IFERROR(-INDEX(Lookup!$BH$9:$BH$3000,MATCH($A282,Lookup!$A$9:$A$3000,0)),0)</f>
        <v>0</v>
      </c>
      <c r="D282" s="186">
        <f>IFERROR(-INDEX(Lookup!$BJ$9:$BJ$3000,MATCH($A282,Lookup!$A$9:$A$3000,0)),0)</f>
        <v>0</v>
      </c>
      <c r="E282" s="201">
        <f t="shared" si="25"/>
        <v>0</v>
      </c>
      <c r="O282" s="182">
        <f t="shared" si="18"/>
        <v>0</v>
      </c>
    </row>
    <row r="283" spans="1:15" hidden="1" x14ac:dyDescent="0.2">
      <c r="A283" s="184">
        <f>'28'!A7</f>
        <v>0</v>
      </c>
      <c r="B283" t="str">
        <f>IFERROR(LEFT(IFERROR(INDEX(Sheet5!$C$2:$C$1300,MATCH($A283,Sheet5!$A$2:$A$1300,0)),"-"),FIND(",",IFERROR(INDEX(Sheet5!$C$2:$C$1300,MATCH($A283,Sheet5!$A$2:$A$1300,0)),"-"),1)-1),IFERROR(INDEX(Sheet5!$C$2:$C$1300,MATCH($A283,Sheet5!$A$2:$A$1300,0)),"-"))</f>
        <v>-</v>
      </c>
      <c r="C283" s="186">
        <f>IFERROR(-INDEX(Lookup!$BH$9:$BH$3000,MATCH($A283,Lookup!$A$9:$A$3000,0)),0)</f>
        <v>0</v>
      </c>
      <c r="D283" s="186">
        <f>IFERROR(-INDEX(Lookup!$BJ$9:$BJ$3000,MATCH($A283,Lookup!$A$9:$A$3000,0)),0)</f>
        <v>0</v>
      </c>
      <c r="E283" s="201">
        <f t="shared" si="25"/>
        <v>0</v>
      </c>
      <c r="O283" s="182">
        <f t="shared" si="18"/>
        <v>0</v>
      </c>
    </row>
    <row r="284" spans="1:15" hidden="1" x14ac:dyDescent="0.2">
      <c r="A284" s="184">
        <f>'28'!A8</f>
        <v>0</v>
      </c>
      <c r="B284" t="str">
        <f>IFERROR(LEFT(IFERROR(INDEX(Sheet5!$C$2:$C$1300,MATCH($A284,Sheet5!$A$2:$A$1300,0)),"-"),FIND(",",IFERROR(INDEX(Sheet5!$C$2:$C$1300,MATCH($A284,Sheet5!$A$2:$A$1300,0)),"-"),1)-1),IFERROR(INDEX(Sheet5!$C$2:$C$1300,MATCH($A284,Sheet5!$A$2:$A$1300,0)),"-"))</f>
        <v>-</v>
      </c>
      <c r="C284" s="186">
        <f>IFERROR(-INDEX(Lookup!$BH$9:$BH$3000,MATCH($A284,Lookup!$A$9:$A$3000,0)),0)</f>
        <v>0</v>
      </c>
      <c r="D284" s="186">
        <f>IFERROR(-INDEX(Lookup!$BJ$9:$BJ$3000,MATCH($A284,Lookup!$A$9:$A$3000,0)),0)</f>
        <v>0</v>
      </c>
      <c r="E284" s="201">
        <f t="shared" si="25"/>
        <v>0</v>
      </c>
      <c r="O284" s="182">
        <f t="shared" si="18"/>
        <v>0</v>
      </c>
    </row>
    <row r="285" spans="1:15" hidden="1" x14ac:dyDescent="0.2">
      <c r="A285" s="184">
        <f>'28'!A9</f>
        <v>0</v>
      </c>
      <c r="B285" t="str">
        <f>IFERROR(LEFT(IFERROR(INDEX(Sheet5!$C$2:$C$1300,MATCH($A285,Sheet5!$A$2:$A$1300,0)),"-"),FIND(",",IFERROR(INDEX(Sheet5!$C$2:$C$1300,MATCH($A285,Sheet5!$A$2:$A$1300,0)),"-"),1)-1),IFERROR(INDEX(Sheet5!$C$2:$C$1300,MATCH($A285,Sheet5!$A$2:$A$1300,0)),"-"))</f>
        <v>-</v>
      </c>
      <c r="C285" s="186">
        <f>IFERROR(-INDEX(Lookup!$BH$9:$BH$3000,MATCH($A285,Lookup!$A$9:$A$3000,0)),0)</f>
        <v>0</v>
      </c>
      <c r="D285" s="186">
        <f>IFERROR(-INDEX(Lookup!$BJ$9:$BJ$3000,MATCH($A285,Lookup!$A$9:$A$3000,0)),0)</f>
        <v>0</v>
      </c>
      <c r="E285" s="201">
        <f t="shared" si="25"/>
        <v>0</v>
      </c>
      <c r="O285" s="182">
        <f t="shared" si="18"/>
        <v>0</v>
      </c>
    </row>
    <row r="286" spans="1:15" hidden="1" x14ac:dyDescent="0.2">
      <c r="A286" s="184">
        <f>'28'!A10</f>
        <v>0</v>
      </c>
      <c r="B286" t="str">
        <f>IFERROR(LEFT(IFERROR(INDEX(Sheet5!$C$2:$C$1300,MATCH($A286,Sheet5!$A$2:$A$1300,0)),"-"),FIND(",",IFERROR(INDEX(Sheet5!$C$2:$C$1300,MATCH($A286,Sheet5!$A$2:$A$1300,0)),"-"),1)-1),IFERROR(INDEX(Sheet5!$C$2:$C$1300,MATCH($A286,Sheet5!$A$2:$A$1300,0)),"-"))</f>
        <v>-</v>
      </c>
      <c r="C286" s="186">
        <f>IFERROR(-INDEX(Lookup!$BH$9:$BH$3000,MATCH($A286,Lookup!$A$9:$A$3000,0)),0)</f>
        <v>0</v>
      </c>
      <c r="D286" s="186">
        <f>IFERROR(-INDEX(Lookup!$BJ$9:$BJ$3000,MATCH($A286,Lookup!$A$9:$A$3000,0)),0)</f>
        <v>0</v>
      </c>
      <c r="E286" s="201">
        <f t="shared" si="25"/>
        <v>0</v>
      </c>
      <c r="O286" s="182">
        <f t="shared" si="18"/>
        <v>0</v>
      </c>
    </row>
    <row r="287" spans="1:15" x14ac:dyDescent="0.2">
      <c r="B287" s="184" t="s">
        <v>454</v>
      </c>
      <c r="C287" s="186">
        <f>SUM(C278:C286)</f>
        <v>0</v>
      </c>
      <c r="D287" s="186">
        <f>SUM(D278:D286)</f>
        <v>0</v>
      </c>
      <c r="E287" s="183">
        <f t="shared" si="19"/>
        <v>0</v>
      </c>
      <c r="O287" s="182">
        <v>1</v>
      </c>
    </row>
    <row r="288" spans="1:15" x14ac:dyDescent="0.2">
      <c r="A288" s="187" t="s">
        <v>521</v>
      </c>
      <c r="B288" s="187"/>
      <c r="C288" s="189"/>
      <c r="D288" s="189"/>
      <c r="E288" s="238"/>
      <c r="O288" s="182">
        <v>1</v>
      </c>
    </row>
    <row r="289" spans="1:15" x14ac:dyDescent="0.2">
      <c r="A289" s="184"/>
      <c r="B289" s="187" t="s">
        <v>503</v>
      </c>
      <c r="C289" s="186"/>
      <c r="D289" s="186"/>
      <c r="E289" s="183"/>
      <c r="O289" s="182">
        <v>1</v>
      </c>
    </row>
    <row r="290" spans="1:15" x14ac:dyDescent="0.2">
      <c r="A290" s="184"/>
      <c r="B290" t="s">
        <v>533</v>
      </c>
      <c r="C290" s="186">
        <f>IFERROR(-INDEX(Lookup!$BH$9:$BH$3000,MATCH($A290,Lookup!$A$9:$A$3000,0)),0)</f>
        <v>0</v>
      </c>
      <c r="D290" s="186">
        <f>IFERROR(-INDEX(Lookup!$BJ$9:$BJ$3000,MATCH($A290,Lookup!$A$9:$A$3000,0)),0)</f>
        <v>0</v>
      </c>
      <c r="E290" s="201">
        <f t="shared" ref="E290" si="26">+C290-D290</f>
        <v>0</v>
      </c>
      <c r="O290" s="182">
        <v>1</v>
      </c>
    </row>
    <row r="291" spans="1:15" x14ac:dyDescent="0.2">
      <c r="A291" s="184"/>
      <c r="B291" s="184" t="s">
        <v>520</v>
      </c>
      <c r="C291" s="186">
        <v>0</v>
      </c>
      <c r="D291" s="186">
        <v>0</v>
      </c>
      <c r="E291" s="183">
        <f t="shared" si="19"/>
        <v>0</v>
      </c>
      <c r="O291" s="182">
        <v>1</v>
      </c>
    </row>
    <row r="292" spans="1:15" x14ac:dyDescent="0.2">
      <c r="A292" s="184"/>
      <c r="B292" s="184" t="s">
        <v>519</v>
      </c>
      <c r="C292" s="186">
        <v>0</v>
      </c>
      <c r="D292" s="186">
        <v>0</v>
      </c>
      <c r="E292" s="183">
        <f t="shared" si="19"/>
        <v>0</v>
      </c>
      <c r="O292" s="182">
        <v>1</v>
      </c>
    </row>
    <row r="293" spans="1:15" x14ac:dyDescent="0.2">
      <c r="A293" s="184"/>
      <c r="B293" s="184" t="s">
        <v>518</v>
      </c>
      <c r="C293" s="186">
        <v>0</v>
      </c>
      <c r="D293" s="186">
        <v>0</v>
      </c>
      <c r="E293" s="183">
        <f t="shared" si="19"/>
        <v>0</v>
      </c>
      <c r="O293" s="182">
        <v>1</v>
      </c>
    </row>
    <row r="294" spans="1:15" x14ac:dyDescent="0.2">
      <c r="A294" s="184"/>
      <c r="B294" s="184" t="s">
        <v>517</v>
      </c>
      <c r="C294" s="186">
        <v>0</v>
      </c>
      <c r="D294" s="186">
        <v>0</v>
      </c>
      <c r="E294" s="183">
        <f t="shared" si="19"/>
        <v>0</v>
      </c>
      <c r="O294" s="182">
        <v>1</v>
      </c>
    </row>
    <row r="295" spans="1:15" x14ac:dyDescent="0.2">
      <c r="A295" s="184"/>
      <c r="B295" s="184" t="s">
        <v>516</v>
      </c>
      <c r="C295" s="186">
        <v>0</v>
      </c>
      <c r="D295" s="186">
        <v>0</v>
      </c>
      <c r="E295" s="183">
        <f t="shared" si="19"/>
        <v>0</v>
      </c>
      <c r="O295" s="182">
        <v>1</v>
      </c>
    </row>
    <row r="296" spans="1:15" x14ac:dyDescent="0.2">
      <c r="A296" s="184"/>
      <c r="B296" s="184" t="s">
        <v>515</v>
      </c>
      <c r="C296" s="186">
        <v>0</v>
      </c>
      <c r="D296" s="186">
        <v>0</v>
      </c>
      <c r="E296" s="183">
        <f t="shared" si="19"/>
        <v>0</v>
      </c>
      <c r="O296" s="182">
        <v>1</v>
      </c>
    </row>
    <row r="297" spans="1:15" x14ac:dyDescent="0.2">
      <c r="A297" s="184"/>
      <c r="B297" s="184" t="s">
        <v>514</v>
      </c>
      <c r="C297" s="186">
        <v>0</v>
      </c>
      <c r="D297" s="186">
        <v>0</v>
      </c>
      <c r="E297" s="183">
        <f t="shared" si="19"/>
        <v>0</v>
      </c>
      <c r="O297" s="182">
        <v>1</v>
      </c>
    </row>
    <row r="298" spans="1:15" x14ac:dyDescent="0.2">
      <c r="A298" s="184"/>
      <c r="B298" s="184" t="s">
        <v>513</v>
      </c>
      <c r="C298" s="186">
        <v>0</v>
      </c>
      <c r="D298" s="186">
        <v>0</v>
      </c>
      <c r="E298" s="183">
        <f t="shared" si="19"/>
        <v>0</v>
      </c>
      <c r="O298" s="182">
        <v>1</v>
      </c>
    </row>
    <row r="299" spans="1:15" x14ac:dyDescent="0.2">
      <c r="A299" s="184"/>
      <c r="B299" s="184" t="s">
        <v>512</v>
      </c>
      <c r="C299" s="186">
        <v>0</v>
      </c>
      <c r="D299" s="186">
        <v>0</v>
      </c>
      <c r="E299" s="183">
        <f t="shared" si="19"/>
        <v>0</v>
      </c>
      <c r="O299" s="182">
        <v>1</v>
      </c>
    </row>
    <row r="300" spans="1:15" x14ac:dyDescent="0.2">
      <c r="A300" s="184"/>
      <c r="B300" s="184" t="s">
        <v>511</v>
      </c>
      <c r="C300" s="186">
        <v>0</v>
      </c>
      <c r="D300" s="186">
        <v>0</v>
      </c>
      <c r="E300" s="183">
        <f t="shared" si="19"/>
        <v>0</v>
      </c>
      <c r="O300" s="182">
        <v>1</v>
      </c>
    </row>
    <row r="301" spans="1:15" x14ac:dyDescent="0.2">
      <c r="A301" s="184"/>
      <c r="B301" s="184" t="s">
        <v>510</v>
      </c>
      <c r="C301" s="186">
        <v>0</v>
      </c>
      <c r="D301" s="186">
        <v>0</v>
      </c>
      <c r="E301" s="183">
        <f t="shared" si="19"/>
        <v>0</v>
      </c>
      <c r="O301" s="182">
        <v>1</v>
      </c>
    </row>
    <row r="302" spans="1:15" x14ac:dyDescent="0.2">
      <c r="A302" s="184"/>
      <c r="B302" s="184" t="s">
        <v>509</v>
      </c>
      <c r="C302" s="186">
        <v>0</v>
      </c>
      <c r="D302" s="186">
        <v>0</v>
      </c>
      <c r="E302" s="183">
        <f t="shared" si="19"/>
        <v>0</v>
      </c>
      <c r="O302" s="182">
        <v>1</v>
      </c>
    </row>
    <row r="303" spans="1:15" x14ac:dyDescent="0.2">
      <c r="A303" s="184"/>
      <c r="B303" s="184" t="s">
        <v>454</v>
      </c>
      <c r="C303" s="189">
        <v>0</v>
      </c>
      <c r="D303" s="189">
        <v>0</v>
      </c>
      <c r="E303" s="238">
        <f t="shared" si="19"/>
        <v>0</v>
      </c>
      <c r="O303" s="182">
        <v>1</v>
      </c>
    </row>
    <row r="304" spans="1:15" x14ac:dyDescent="0.2">
      <c r="A304" s="184"/>
      <c r="B304" s="187" t="s">
        <v>502</v>
      </c>
      <c r="C304" s="186"/>
      <c r="D304" s="186"/>
      <c r="E304" s="183">
        <f t="shared" si="19"/>
        <v>0</v>
      </c>
      <c r="O304" s="182">
        <v>1</v>
      </c>
    </row>
    <row r="305" spans="1:15" x14ac:dyDescent="0.2">
      <c r="A305" s="182" t="str">
        <f>'30'!A2</f>
        <v>74100-G02</v>
      </c>
      <c r="B305" t="str">
        <f>IFERROR(LEFT(IFERROR(INDEX(Sheet5!$C$2:$C$1300,MATCH($A305,Sheet5!$A$2:$A$1300,0)),"-"),FIND(",",IFERROR(INDEX(Sheet5!$C$2:$C$1300,MATCH($A305,Sheet5!$A$2:$A$1300,0)),"-"),1)-1),IFERROR(INDEX(Sheet5!$C$2:$C$1300,MATCH($A305,Sheet5!$A$2:$A$1300,0)),"-"))</f>
        <v xml:space="preserve">Intercompany-EPH                                            </v>
      </c>
      <c r="C305" s="186">
        <f>IFERROR(-INDEX(Lookup!$BH$9:$BH$3000,MATCH($A305,Lookup!$A$9:$A$3000,0)),0)</f>
        <v>-12020283.890000001</v>
      </c>
      <c r="D305" s="186">
        <f>IFERROR(-INDEX(Lookup!$BJ$9:$BJ$3000,MATCH($A305,Lookup!$A$9:$A$3000,0)),0)</f>
        <v>-12020283.890000001</v>
      </c>
      <c r="E305" s="201">
        <f t="shared" si="19"/>
        <v>0</v>
      </c>
      <c r="O305" s="182">
        <f t="shared" ref="O305:O367" si="27">+IF(A305&gt;0,1,0)</f>
        <v>1</v>
      </c>
    </row>
    <row r="306" spans="1:15" x14ac:dyDescent="0.2">
      <c r="A306" s="182" t="str">
        <f>'30'!A3</f>
        <v>74100-G05</v>
      </c>
      <c r="B306" t="str">
        <f>IFERROR(LEFT(IFERROR(INDEX(Sheet5!$C$2:$C$1300,MATCH($A306,Sheet5!$A$2:$A$1300,0)),"-"),FIND(",",IFERROR(INDEX(Sheet5!$C$2:$C$1300,MATCH($A306,Sheet5!$A$2:$A$1300,0)),"-"),1)-1),IFERROR(INDEX(Sheet5!$C$2:$C$1300,MATCH($A306,Sheet5!$A$2:$A$1300,0)),"-"))</f>
        <v xml:space="preserve">Intercompany-GBLT                                           </v>
      </c>
      <c r="C306" s="186">
        <f>IFERROR(-INDEX(Lookup!$BH$9:$BH$3000,MATCH($A306,Lookup!$A$9:$A$3000,0)),0)</f>
        <v>194090.6</v>
      </c>
      <c r="D306" s="186">
        <f>IFERROR(-INDEX(Lookup!$BJ$9:$BJ$3000,MATCH($A306,Lookup!$A$9:$A$3000,0)),0)</f>
        <v>0</v>
      </c>
      <c r="E306" s="201">
        <f t="shared" ref="E306:E323" si="28">+C306-D306</f>
        <v>194090.6</v>
      </c>
      <c r="O306" s="182">
        <f t="shared" si="27"/>
        <v>1</v>
      </c>
    </row>
    <row r="307" spans="1:15" hidden="1" x14ac:dyDescent="0.2">
      <c r="A307" s="182">
        <f>'30'!A4</f>
        <v>0</v>
      </c>
      <c r="B307" t="str">
        <f>IFERROR(LEFT(IFERROR(INDEX(Sheet5!$C$2:$C$1300,MATCH($A307,Sheet5!$A$2:$A$1300,0)),"-"),FIND(",",IFERROR(INDEX(Sheet5!$C$2:$C$1300,MATCH($A307,Sheet5!$A$2:$A$1300,0)),"-"),1)-1),IFERROR(INDEX(Sheet5!$C$2:$C$1300,MATCH($A307,Sheet5!$A$2:$A$1300,0)),"-"))</f>
        <v>-</v>
      </c>
      <c r="C307" s="186">
        <f>IFERROR(-INDEX(Lookup!$BH$9:$BH$3000,MATCH($A307,Lookup!$A$9:$A$3000,0)),0)</f>
        <v>0</v>
      </c>
      <c r="D307" s="186">
        <f>IFERROR(-INDEX(Lookup!$BJ$9:$BJ$3000,MATCH($A307,Lookup!$A$9:$A$3000,0)),0)</f>
        <v>0</v>
      </c>
      <c r="E307" s="201">
        <f t="shared" si="28"/>
        <v>0</v>
      </c>
      <c r="O307" s="182">
        <f t="shared" si="27"/>
        <v>0</v>
      </c>
    </row>
    <row r="308" spans="1:15" hidden="1" x14ac:dyDescent="0.2">
      <c r="A308" s="182">
        <f>'30'!A5</f>
        <v>0</v>
      </c>
      <c r="B308" t="str">
        <f>IFERROR(LEFT(IFERROR(INDEX(Sheet5!$C$2:$C$1300,MATCH($A308,Sheet5!$A$2:$A$1300,0)),"-"),FIND(",",IFERROR(INDEX(Sheet5!$C$2:$C$1300,MATCH($A308,Sheet5!$A$2:$A$1300,0)),"-"),1)-1),IFERROR(INDEX(Sheet5!$C$2:$C$1300,MATCH($A308,Sheet5!$A$2:$A$1300,0)),"-"))</f>
        <v>-</v>
      </c>
      <c r="C308" s="186">
        <f>IFERROR(-INDEX(Lookup!$BH$9:$BH$3000,MATCH($A308,Lookup!$A$9:$A$3000,0)),0)</f>
        <v>0</v>
      </c>
      <c r="D308" s="186">
        <f>IFERROR(-INDEX(Lookup!$BJ$9:$BJ$3000,MATCH($A308,Lookup!$A$9:$A$3000,0)),0)</f>
        <v>0</v>
      </c>
      <c r="E308" s="201">
        <f t="shared" si="28"/>
        <v>0</v>
      </c>
      <c r="O308" s="182">
        <f t="shared" si="27"/>
        <v>0</v>
      </c>
    </row>
    <row r="309" spans="1:15" hidden="1" x14ac:dyDescent="0.2">
      <c r="A309" s="182">
        <f>'30'!A6</f>
        <v>0</v>
      </c>
      <c r="B309" t="str">
        <f>IFERROR(LEFT(IFERROR(INDEX(Sheet5!$C$2:$C$1300,MATCH($A309,Sheet5!$A$2:$A$1300,0)),"-"),FIND(",",IFERROR(INDEX(Sheet5!$C$2:$C$1300,MATCH($A309,Sheet5!$A$2:$A$1300,0)),"-"),1)-1),IFERROR(INDEX(Sheet5!$C$2:$C$1300,MATCH($A309,Sheet5!$A$2:$A$1300,0)),"-"))</f>
        <v>-</v>
      </c>
      <c r="C309" s="186">
        <f>IFERROR(-INDEX(Lookup!$BH$9:$BH$3000,MATCH($A309,Lookup!$A$9:$A$3000,0)),0)</f>
        <v>0</v>
      </c>
      <c r="D309" s="186">
        <f>IFERROR(-INDEX(Lookup!$BJ$9:$BJ$3000,MATCH($A309,Lookup!$A$9:$A$3000,0)),0)</f>
        <v>0</v>
      </c>
      <c r="E309" s="201">
        <f t="shared" si="28"/>
        <v>0</v>
      </c>
      <c r="O309" s="182">
        <f t="shared" si="27"/>
        <v>0</v>
      </c>
    </row>
    <row r="310" spans="1:15" hidden="1" x14ac:dyDescent="0.2">
      <c r="A310" s="182">
        <f>'30'!A7</f>
        <v>0</v>
      </c>
      <c r="B310" t="str">
        <f>IFERROR(LEFT(IFERROR(INDEX(Sheet5!$C$2:$C$1300,MATCH($A310,Sheet5!$A$2:$A$1300,0)),"-"),FIND(",",IFERROR(INDEX(Sheet5!$C$2:$C$1300,MATCH($A310,Sheet5!$A$2:$A$1300,0)),"-"),1)-1),IFERROR(INDEX(Sheet5!$C$2:$C$1300,MATCH($A310,Sheet5!$A$2:$A$1300,0)),"-"))</f>
        <v>-</v>
      </c>
      <c r="C310" s="186">
        <f>IFERROR(-INDEX(Lookup!$BH$9:$BH$3000,MATCH($A310,Lookup!$A$9:$A$3000,0)),0)</f>
        <v>0</v>
      </c>
      <c r="D310" s="186">
        <f>IFERROR(-INDEX(Lookup!$BJ$9:$BJ$3000,MATCH($A310,Lookup!$A$9:$A$3000,0)),0)</f>
        <v>0</v>
      </c>
      <c r="E310" s="201">
        <f t="shared" si="28"/>
        <v>0</v>
      </c>
      <c r="O310" s="182">
        <f t="shared" si="27"/>
        <v>0</v>
      </c>
    </row>
    <row r="311" spans="1:15" hidden="1" x14ac:dyDescent="0.2">
      <c r="A311" s="182">
        <f>'30'!A8</f>
        <v>0</v>
      </c>
      <c r="B311" t="str">
        <f>IFERROR(LEFT(IFERROR(INDEX(Sheet5!$C$2:$C$1300,MATCH($A311,Sheet5!$A$2:$A$1300,0)),"-"),FIND(",",IFERROR(INDEX(Sheet5!$C$2:$C$1300,MATCH($A311,Sheet5!$A$2:$A$1300,0)),"-"),1)-1),IFERROR(INDEX(Sheet5!$C$2:$C$1300,MATCH($A311,Sheet5!$A$2:$A$1300,0)),"-"))</f>
        <v>-</v>
      </c>
      <c r="C311" s="186">
        <f>IFERROR(-INDEX(Lookup!$BH$9:$BH$3000,MATCH($A311,Lookup!$A$9:$A$3000,0)),0)</f>
        <v>0</v>
      </c>
      <c r="D311" s="186">
        <f>IFERROR(-INDEX(Lookup!$BJ$9:$BJ$3000,MATCH($A311,Lookup!$A$9:$A$3000,0)),0)</f>
        <v>0</v>
      </c>
      <c r="E311" s="201">
        <f t="shared" si="28"/>
        <v>0</v>
      </c>
      <c r="O311" s="182">
        <f t="shared" si="27"/>
        <v>0</v>
      </c>
    </row>
    <row r="312" spans="1:15" hidden="1" x14ac:dyDescent="0.2">
      <c r="A312" s="182">
        <f>'30'!A9</f>
        <v>0</v>
      </c>
      <c r="B312" t="str">
        <f>IFERROR(LEFT(IFERROR(INDEX(Sheet5!$C$2:$C$1300,MATCH($A312,Sheet5!$A$2:$A$1300,0)),"-"),FIND(",",IFERROR(INDEX(Sheet5!$C$2:$C$1300,MATCH($A312,Sheet5!$A$2:$A$1300,0)),"-"),1)-1),IFERROR(INDEX(Sheet5!$C$2:$C$1300,MATCH($A312,Sheet5!$A$2:$A$1300,0)),"-"))</f>
        <v>-</v>
      </c>
      <c r="C312" s="186">
        <f>IFERROR(-INDEX(Lookup!$BH$9:$BH$3000,MATCH($A312,Lookup!$A$9:$A$3000,0)),0)</f>
        <v>0</v>
      </c>
      <c r="D312" s="186">
        <f>IFERROR(-INDEX(Lookup!$BJ$9:$BJ$3000,MATCH($A312,Lookup!$A$9:$A$3000,0)),0)</f>
        <v>0</v>
      </c>
      <c r="E312" s="201">
        <f t="shared" si="28"/>
        <v>0</v>
      </c>
      <c r="O312" s="182">
        <f t="shared" si="27"/>
        <v>0</v>
      </c>
    </row>
    <row r="313" spans="1:15" hidden="1" x14ac:dyDescent="0.2">
      <c r="A313" s="182">
        <f>'30'!A10</f>
        <v>0</v>
      </c>
      <c r="B313" t="str">
        <f>IFERROR(LEFT(IFERROR(INDEX(Sheet5!$C$2:$C$1300,MATCH($A313,Sheet5!$A$2:$A$1300,0)),"-"),FIND(",",IFERROR(INDEX(Sheet5!$C$2:$C$1300,MATCH($A313,Sheet5!$A$2:$A$1300,0)),"-"),1)-1),IFERROR(INDEX(Sheet5!$C$2:$C$1300,MATCH($A313,Sheet5!$A$2:$A$1300,0)),"-"))</f>
        <v>-</v>
      </c>
      <c r="C313" s="186">
        <f>IFERROR(-INDEX(Lookup!$BH$9:$BH$3000,MATCH($A313,Lookup!$A$9:$A$3000,0)),0)</f>
        <v>0</v>
      </c>
      <c r="D313" s="186">
        <f>IFERROR(-INDEX(Lookup!$BJ$9:$BJ$3000,MATCH($A313,Lookup!$A$9:$A$3000,0)),0)</f>
        <v>0</v>
      </c>
      <c r="E313" s="201">
        <f t="shared" si="28"/>
        <v>0</v>
      </c>
      <c r="O313" s="182">
        <f t="shared" si="27"/>
        <v>0</v>
      </c>
    </row>
    <row r="314" spans="1:15" hidden="1" x14ac:dyDescent="0.2">
      <c r="A314" s="182">
        <f>'30'!A11</f>
        <v>0</v>
      </c>
      <c r="B314" t="str">
        <f>IFERROR(LEFT(IFERROR(INDEX(Sheet5!$C$2:$C$1300,MATCH($A314,Sheet5!$A$2:$A$1300,0)),"-"),FIND(",",IFERROR(INDEX(Sheet5!$C$2:$C$1300,MATCH($A314,Sheet5!$A$2:$A$1300,0)),"-"),1)-1),IFERROR(INDEX(Sheet5!$C$2:$C$1300,MATCH($A314,Sheet5!$A$2:$A$1300,0)),"-"))</f>
        <v>-</v>
      </c>
      <c r="C314" s="186">
        <f>IFERROR(-INDEX(Lookup!$BH$9:$BH$3000,MATCH($A314,Lookup!$A$9:$A$3000,0)),0)</f>
        <v>0</v>
      </c>
      <c r="D314" s="186">
        <f>IFERROR(-INDEX(Lookup!$BJ$9:$BJ$3000,MATCH($A314,Lookup!$A$9:$A$3000,0)),0)</f>
        <v>0</v>
      </c>
      <c r="E314" s="201">
        <f t="shared" si="28"/>
        <v>0</v>
      </c>
      <c r="O314" s="182">
        <f t="shared" si="27"/>
        <v>0</v>
      </c>
    </row>
    <row r="315" spans="1:15" hidden="1" x14ac:dyDescent="0.2">
      <c r="A315" s="182">
        <f>'30'!A12</f>
        <v>0</v>
      </c>
      <c r="B315" t="str">
        <f>IFERROR(LEFT(IFERROR(INDEX(Sheet5!$C$2:$C$1300,MATCH($A315,Sheet5!$A$2:$A$1300,0)),"-"),FIND(",",IFERROR(INDEX(Sheet5!$C$2:$C$1300,MATCH($A315,Sheet5!$A$2:$A$1300,0)),"-"),1)-1),IFERROR(INDEX(Sheet5!$C$2:$C$1300,MATCH($A315,Sheet5!$A$2:$A$1300,0)),"-"))</f>
        <v>-</v>
      </c>
      <c r="C315" s="186">
        <f>IFERROR(-INDEX(Lookup!$BH$9:$BH$3000,MATCH($A315,Lookup!$A$9:$A$3000,0)),0)</f>
        <v>0</v>
      </c>
      <c r="D315" s="186">
        <f>IFERROR(-INDEX(Lookup!$BJ$9:$BJ$3000,MATCH($A315,Lookup!$A$9:$A$3000,0)),0)</f>
        <v>0</v>
      </c>
      <c r="E315" s="201">
        <f t="shared" si="28"/>
        <v>0</v>
      </c>
      <c r="O315" s="182">
        <f t="shared" si="27"/>
        <v>0</v>
      </c>
    </row>
    <row r="316" spans="1:15" hidden="1" x14ac:dyDescent="0.2">
      <c r="A316" s="182">
        <f>'30'!A13</f>
        <v>0</v>
      </c>
      <c r="B316" t="str">
        <f>IFERROR(LEFT(IFERROR(INDEX(Sheet5!$C$2:$C$1300,MATCH($A316,Sheet5!$A$2:$A$1300,0)),"-"),FIND(",",IFERROR(INDEX(Sheet5!$C$2:$C$1300,MATCH($A316,Sheet5!$A$2:$A$1300,0)),"-"),1)-1),IFERROR(INDEX(Sheet5!$C$2:$C$1300,MATCH($A316,Sheet5!$A$2:$A$1300,0)),"-"))</f>
        <v>-</v>
      </c>
      <c r="C316" s="186">
        <f>IFERROR(-INDEX(Lookup!$BH$9:$BH$3000,MATCH($A316,Lookup!$A$9:$A$3000,0)),0)</f>
        <v>0</v>
      </c>
      <c r="D316" s="186">
        <f>IFERROR(-INDEX(Lookup!$BJ$9:$BJ$3000,MATCH($A316,Lookup!$A$9:$A$3000,0)),0)</f>
        <v>0</v>
      </c>
      <c r="E316" s="201">
        <f t="shared" si="28"/>
        <v>0</v>
      </c>
      <c r="O316" s="182">
        <f t="shared" si="27"/>
        <v>0</v>
      </c>
    </row>
    <row r="317" spans="1:15" hidden="1" x14ac:dyDescent="0.2">
      <c r="A317" s="182">
        <f>'30'!A14</f>
        <v>0</v>
      </c>
      <c r="B317" t="str">
        <f>IFERROR(LEFT(IFERROR(INDEX(Sheet5!$C$2:$C$1300,MATCH($A317,Sheet5!$A$2:$A$1300,0)),"-"),FIND(",",IFERROR(INDEX(Sheet5!$C$2:$C$1300,MATCH($A317,Sheet5!$A$2:$A$1300,0)),"-"),1)-1),IFERROR(INDEX(Sheet5!$C$2:$C$1300,MATCH($A317,Sheet5!$A$2:$A$1300,0)),"-"))</f>
        <v>-</v>
      </c>
      <c r="C317" s="186">
        <f>IFERROR(-INDEX(Lookup!$BH$9:$BH$3000,MATCH($A317,Lookup!$A$9:$A$3000,0)),0)</f>
        <v>0</v>
      </c>
      <c r="D317" s="186">
        <f>IFERROR(-INDEX(Lookup!$BJ$9:$BJ$3000,MATCH($A317,Lookup!$A$9:$A$3000,0)),0)</f>
        <v>0</v>
      </c>
      <c r="E317" s="201">
        <f t="shared" si="28"/>
        <v>0</v>
      </c>
      <c r="O317" s="182">
        <f t="shared" si="27"/>
        <v>0</v>
      </c>
    </row>
    <row r="318" spans="1:15" hidden="1" x14ac:dyDescent="0.2">
      <c r="A318" s="182">
        <f>'30'!A15</f>
        <v>0</v>
      </c>
      <c r="B318" t="str">
        <f>IFERROR(LEFT(IFERROR(INDEX(Sheet5!$C$2:$C$1300,MATCH($A318,Sheet5!$A$2:$A$1300,0)),"-"),FIND(",",IFERROR(INDEX(Sheet5!$C$2:$C$1300,MATCH($A318,Sheet5!$A$2:$A$1300,0)),"-"),1)-1),IFERROR(INDEX(Sheet5!$C$2:$C$1300,MATCH($A318,Sheet5!$A$2:$A$1300,0)),"-"))</f>
        <v>-</v>
      </c>
      <c r="C318" s="186">
        <f>IFERROR(-INDEX(Lookup!$BH$9:$BH$3000,MATCH($A318,Lookup!$A$9:$A$3000,0)),0)</f>
        <v>0</v>
      </c>
      <c r="D318" s="186">
        <f>IFERROR(-INDEX(Lookup!$BJ$9:$BJ$3000,MATCH($A318,Lookup!$A$9:$A$3000,0)),0)</f>
        <v>0</v>
      </c>
      <c r="E318" s="201">
        <f t="shared" si="28"/>
        <v>0</v>
      </c>
      <c r="O318" s="182">
        <f t="shared" si="27"/>
        <v>0</v>
      </c>
    </row>
    <row r="319" spans="1:15" hidden="1" x14ac:dyDescent="0.2">
      <c r="A319" s="182">
        <f>'30'!A16</f>
        <v>0</v>
      </c>
      <c r="B319" t="str">
        <f>IFERROR(LEFT(IFERROR(INDEX(Sheet5!$C$2:$C$1300,MATCH($A319,Sheet5!$A$2:$A$1300,0)),"-"),FIND(",",IFERROR(INDEX(Sheet5!$C$2:$C$1300,MATCH($A319,Sheet5!$A$2:$A$1300,0)),"-"),1)-1),IFERROR(INDEX(Sheet5!$C$2:$C$1300,MATCH($A319,Sheet5!$A$2:$A$1300,0)),"-"))</f>
        <v>-</v>
      </c>
      <c r="C319" s="186">
        <f>IFERROR(-INDEX(Lookup!$BH$9:$BH$3000,MATCH($A319,Lookup!$A$9:$A$3000,0)),0)</f>
        <v>0</v>
      </c>
      <c r="D319" s="186">
        <f>IFERROR(-INDEX(Lookup!$BJ$9:$BJ$3000,MATCH($A319,Lookup!$A$9:$A$3000,0)),0)</f>
        <v>0</v>
      </c>
      <c r="E319" s="201">
        <f t="shared" si="28"/>
        <v>0</v>
      </c>
      <c r="O319" s="182">
        <f t="shared" si="27"/>
        <v>0</v>
      </c>
    </row>
    <row r="320" spans="1:15" hidden="1" x14ac:dyDescent="0.2">
      <c r="A320" s="182">
        <f>'30'!A17</f>
        <v>0</v>
      </c>
      <c r="B320" t="str">
        <f>IFERROR(LEFT(IFERROR(INDEX(Sheet5!$C$2:$C$1300,MATCH($A320,Sheet5!$A$2:$A$1300,0)),"-"),FIND(",",IFERROR(INDEX(Sheet5!$C$2:$C$1300,MATCH($A320,Sheet5!$A$2:$A$1300,0)),"-"),1)-1),IFERROR(INDEX(Sheet5!$C$2:$C$1300,MATCH($A320,Sheet5!$A$2:$A$1300,0)),"-"))</f>
        <v>-</v>
      </c>
      <c r="C320" s="186">
        <f>IFERROR(-INDEX(Lookup!$BH$9:$BH$3000,MATCH($A320,Lookup!$A$9:$A$3000,0)),0)</f>
        <v>0</v>
      </c>
      <c r="D320" s="186">
        <f>IFERROR(-INDEX(Lookup!$BJ$9:$BJ$3000,MATCH($A320,Lookup!$A$9:$A$3000,0)),0)</f>
        <v>0</v>
      </c>
      <c r="E320" s="201">
        <f t="shared" si="28"/>
        <v>0</v>
      </c>
      <c r="O320" s="182">
        <f t="shared" si="27"/>
        <v>0</v>
      </c>
    </row>
    <row r="321" spans="1:15" hidden="1" x14ac:dyDescent="0.2">
      <c r="A321" s="182">
        <f>'30'!A18</f>
        <v>0</v>
      </c>
      <c r="B321" t="str">
        <f>IFERROR(LEFT(IFERROR(INDEX(Sheet5!$C$2:$C$1300,MATCH($A321,Sheet5!$A$2:$A$1300,0)),"-"),FIND(",",IFERROR(INDEX(Sheet5!$C$2:$C$1300,MATCH($A321,Sheet5!$A$2:$A$1300,0)),"-"),1)-1),IFERROR(INDEX(Sheet5!$C$2:$C$1300,MATCH($A321,Sheet5!$A$2:$A$1300,0)),"-"))</f>
        <v>-</v>
      </c>
      <c r="C321" s="186">
        <f>IFERROR(-INDEX(Lookup!$BH$9:$BH$3000,MATCH($A321,Lookup!$A$9:$A$3000,0)),0)</f>
        <v>0</v>
      </c>
      <c r="D321" s="186">
        <f>IFERROR(-INDEX(Lookup!$BJ$9:$BJ$3000,MATCH($A321,Lookup!$A$9:$A$3000,0)),0)</f>
        <v>0</v>
      </c>
      <c r="E321" s="201">
        <f t="shared" si="28"/>
        <v>0</v>
      </c>
      <c r="O321" s="182">
        <f t="shared" si="27"/>
        <v>0</v>
      </c>
    </row>
    <row r="322" spans="1:15" hidden="1" x14ac:dyDescent="0.2">
      <c r="A322" s="182">
        <f>'30'!A19</f>
        <v>0</v>
      </c>
      <c r="B322" t="str">
        <f>IFERROR(LEFT(IFERROR(INDEX(Sheet5!$C$2:$C$1300,MATCH($A322,Sheet5!$A$2:$A$1300,0)),"-"),FIND(",",IFERROR(INDEX(Sheet5!$C$2:$C$1300,MATCH($A322,Sheet5!$A$2:$A$1300,0)),"-"),1)-1),IFERROR(INDEX(Sheet5!$C$2:$C$1300,MATCH($A322,Sheet5!$A$2:$A$1300,0)),"-"))</f>
        <v>-</v>
      </c>
      <c r="C322" s="186">
        <f>IFERROR(-INDEX(Lookup!$BH$9:$BH$3000,MATCH($A322,Lookup!$A$9:$A$3000,0)),0)</f>
        <v>0</v>
      </c>
      <c r="D322" s="186">
        <f>IFERROR(-INDEX(Lookup!$BJ$9:$BJ$3000,MATCH($A322,Lookup!$A$9:$A$3000,0)),0)</f>
        <v>0</v>
      </c>
      <c r="E322" s="201">
        <f t="shared" si="28"/>
        <v>0</v>
      </c>
      <c r="O322" s="182">
        <f t="shared" si="27"/>
        <v>0</v>
      </c>
    </row>
    <row r="323" spans="1:15" hidden="1" x14ac:dyDescent="0.2">
      <c r="A323" s="182">
        <f>'30'!A20</f>
        <v>0</v>
      </c>
      <c r="B323" t="str">
        <f>IFERROR(LEFT(IFERROR(INDEX(Sheet5!$C$2:$C$1300,MATCH($A323,Sheet5!$A$2:$A$1300,0)),"-"),FIND(",",IFERROR(INDEX(Sheet5!$C$2:$C$1300,MATCH($A323,Sheet5!$A$2:$A$1300,0)),"-"),1)-1),IFERROR(INDEX(Sheet5!$C$2:$C$1300,MATCH($A323,Sheet5!$A$2:$A$1300,0)),"-"))</f>
        <v>-</v>
      </c>
      <c r="C323" s="186">
        <f>IFERROR(-INDEX(Lookup!$BH$9:$BH$3000,MATCH($A323,Lookup!$A$9:$A$3000,0)),0)</f>
        <v>0</v>
      </c>
      <c r="D323" s="186">
        <f>IFERROR(-INDEX(Lookup!$BJ$9:$BJ$3000,MATCH($A323,Lookup!$A$9:$A$3000,0)),0)</f>
        <v>0</v>
      </c>
      <c r="E323" s="201">
        <f t="shared" si="28"/>
        <v>0</v>
      </c>
      <c r="O323" s="182">
        <f t="shared" si="27"/>
        <v>0</v>
      </c>
    </row>
    <row r="324" spans="1:15" x14ac:dyDescent="0.2">
      <c r="B324" s="184" t="s">
        <v>454</v>
      </c>
      <c r="C324" s="186">
        <f>SUM(C305:C323)</f>
        <v>-11826193.290000001</v>
      </c>
      <c r="D324" s="186">
        <f>SUM(D305:D323)</f>
        <v>-12020283.890000001</v>
      </c>
      <c r="E324" s="183">
        <f t="shared" si="19"/>
        <v>194090.59999999963</v>
      </c>
      <c r="O324" s="182">
        <v>1</v>
      </c>
    </row>
    <row r="325" spans="1:15" x14ac:dyDescent="0.2">
      <c r="B325" s="187" t="s">
        <v>500</v>
      </c>
      <c r="C325" s="186"/>
      <c r="D325" s="186"/>
      <c r="E325" s="183">
        <f t="shared" ref="E325:E370" si="29">+C325-D325</f>
        <v>0</v>
      </c>
      <c r="O325" s="182">
        <v>1</v>
      </c>
    </row>
    <row r="326" spans="1:15" hidden="1" x14ac:dyDescent="0.2">
      <c r="A326" s="182">
        <f>'31'!A2</f>
        <v>0</v>
      </c>
      <c r="B326" t="str">
        <f>IFERROR(LEFT(IFERROR(INDEX(Sheet5!$C$2:$C$1300,MATCH($A326,Sheet5!$A$2:$A$1300,0)),"-"),FIND(",",IFERROR(INDEX(Sheet5!$C$2:$C$1300,MATCH($A326,Sheet5!$A$2:$A$1300,0)),"-"),1)-1),IFERROR(INDEX(Sheet5!$C$2:$C$1300,MATCH($A326,Sheet5!$A$2:$A$1300,0)),"-"))</f>
        <v>-</v>
      </c>
      <c r="C326" s="186">
        <f>IFERROR(-INDEX(Lookup!$BH$9:$BH$3000,MATCH($A326,Lookup!$A$9:$A$3000,0)),0)</f>
        <v>0</v>
      </c>
      <c r="D326" s="186">
        <f>IFERROR(-INDEX(Lookup!$BJ$9:$BJ$3000,MATCH($A326,Lookup!$A$9:$A$3000,0)),0)</f>
        <v>0</v>
      </c>
      <c r="E326" s="201">
        <f t="shared" si="29"/>
        <v>0</v>
      </c>
      <c r="O326" s="182">
        <f t="shared" si="27"/>
        <v>0</v>
      </c>
    </row>
    <row r="327" spans="1:15" hidden="1" x14ac:dyDescent="0.2">
      <c r="A327" s="182">
        <f>'31'!A3</f>
        <v>0</v>
      </c>
      <c r="B327" t="str">
        <f>IFERROR(LEFT(IFERROR(INDEX(Sheet5!$C$2:$C$1300,MATCH($A327,Sheet5!$A$2:$A$1300,0)),"-"),FIND(",",IFERROR(INDEX(Sheet5!$C$2:$C$1300,MATCH($A327,Sheet5!$A$2:$A$1300,0)),"-"),1)-1),IFERROR(INDEX(Sheet5!$C$2:$C$1300,MATCH($A327,Sheet5!$A$2:$A$1300,0)),"-"))</f>
        <v>-</v>
      </c>
      <c r="C327" s="186">
        <f>IFERROR(-INDEX(Lookup!$BH$9:$BH$3000,MATCH($A327,Lookup!$A$9:$A$3000,0)),0)</f>
        <v>0</v>
      </c>
      <c r="D327" s="186">
        <f>IFERROR(-INDEX(Lookup!$BJ$9:$BJ$3000,MATCH($A327,Lookup!$A$9:$A$3000,0)),0)</f>
        <v>0</v>
      </c>
      <c r="E327" s="201">
        <f t="shared" ref="E327:E331" si="30">+C327-D327</f>
        <v>0</v>
      </c>
      <c r="O327" s="182">
        <f t="shared" si="27"/>
        <v>0</v>
      </c>
    </row>
    <row r="328" spans="1:15" hidden="1" x14ac:dyDescent="0.2">
      <c r="A328" s="182">
        <f>'31'!A4</f>
        <v>0</v>
      </c>
      <c r="B328" t="str">
        <f>IFERROR(LEFT(IFERROR(INDEX(Sheet5!$C$2:$C$1300,MATCH($A328,Sheet5!$A$2:$A$1300,0)),"-"),FIND(",",IFERROR(INDEX(Sheet5!$C$2:$C$1300,MATCH($A328,Sheet5!$A$2:$A$1300,0)),"-"),1)-1),IFERROR(INDEX(Sheet5!$C$2:$C$1300,MATCH($A328,Sheet5!$A$2:$A$1300,0)),"-"))</f>
        <v>-</v>
      </c>
      <c r="C328" s="186">
        <f>IFERROR(-INDEX(Lookup!$BH$9:$BH$3000,MATCH($A328,Lookup!$A$9:$A$3000,0)),0)</f>
        <v>0</v>
      </c>
      <c r="D328" s="186">
        <f>IFERROR(-INDEX(Lookup!$BJ$9:$BJ$3000,MATCH($A328,Lookup!$A$9:$A$3000,0)),0)</f>
        <v>0</v>
      </c>
      <c r="E328" s="201">
        <f t="shared" si="30"/>
        <v>0</v>
      </c>
      <c r="O328" s="182">
        <f t="shared" si="27"/>
        <v>0</v>
      </c>
    </row>
    <row r="329" spans="1:15" hidden="1" x14ac:dyDescent="0.2">
      <c r="A329" s="182">
        <f>'31'!A5</f>
        <v>0</v>
      </c>
      <c r="B329" t="str">
        <f>IFERROR(LEFT(IFERROR(INDEX(Sheet5!$C$2:$C$1300,MATCH($A329,Sheet5!$A$2:$A$1300,0)),"-"),FIND(",",IFERROR(INDEX(Sheet5!$C$2:$C$1300,MATCH($A329,Sheet5!$A$2:$A$1300,0)),"-"),1)-1),IFERROR(INDEX(Sheet5!$C$2:$C$1300,MATCH($A329,Sheet5!$A$2:$A$1300,0)),"-"))</f>
        <v>-</v>
      </c>
      <c r="C329" s="186">
        <f>IFERROR(-INDEX(Lookup!$BH$9:$BH$3000,MATCH($A329,Lookup!$A$9:$A$3000,0)),0)</f>
        <v>0</v>
      </c>
      <c r="D329" s="186">
        <f>IFERROR(-INDEX(Lookup!$BJ$9:$BJ$3000,MATCH($A329,Lookup!$A$9:$A$3000,0)),0)</f>
        <v>0</v>
      </c>
      <c r="E329" s="201">
        <f t="shared" si="30"/>
        <v>0</v>
      </c>
      <c r="O329" s="182">
        <f t="shared" si="27"/>
        <v>0</v>
      </c>
    </row>
    <row r="330" spans="1:15" hidden="1" x14ac:dyDescent="0.2">
      <c r="A330" s="182">
        <f>'31'!A6</f>
        <v>0</v>
      </c>
      <c r="B330" t="str">
        <f>IFERROR(LEFT(IFERROR(INDEX(Sheet5!$C$2:$C$1300,MATCH($A330,Sheet5!$A$2:$A$1300,0)),"-"),FIND(",",IFERROR(INDEX(Sheet5!$C$2:$C$1300,MATCH($A330,Sheet5!$A$2:$A$1300,0)),"-"),1)-1),IFERROR(INDEX(Sheet5!$C$2:$C$1300,MATCH($A330,Sheet5!$A$2:$A$1300,0)),"-"))</f>
        <v>-</v>
      </c>
      <c r="C330" s="186">
        <f>IFERROR(-INDEX(Lookup!$BH$9:$BH$3000,MATCH($A330,Lookup!$A$9:$A$3000,0)),0)</f>
        <v>0</v>
      </c>
      <c r="D330" s="186">
        <f>IFERROR(-INDEX(Lookup!$BJ$9:$BJ$3000,MATCH($A330,Lookup!$A$9:$A$3000,0)),0)</f>
        <v>0</v>
      </c>
      <c r="E330" s="201">
        <f t="shared" si="30"/>
        <v>0</v>
      </c>
      <c r="O330" s="182">
        <f t="shared" si="27"/>
        <v>0</v>
      </c>
    </row>
    <row r="331" spans="1:15" hidden="1" x14ac:dyDescent="0.2">
      <c r="A331" s="182">
        <f>'31'!A7</f>
        <v>0</v>
      </c>
      <c r="B331" t="str">
        <f>IFERROR(LEFT(IFERROR(INDEX(Sheet5!$C$2:$C$1300,MATCH($A331,Sheet5!$A$2:$A$1300,0)),"-"),FIND(",",IFERROR(INDEX(Sheet5!$C$2:$C$1300,MATCH($A331,Sheet5!$A$2:$A$1300,0)),"-"),1)-1),IFERROR(INDEX(Sheet5!$C$2:$C$1300,MATCH($A331,Sheet5!$A$2:$A$1300,0)),"-"))</f>
        <v>-</v>
      </c>
      <c r="C331" s="186">
        <f>IFERROR(-INDEX(Lookup!$BH$9:$BH$3000,MATCH($A331,Lookup!$A$9:$A$3000,0)),0)</f>
        <v>0</v>
      </c>
      <c r="D331" s="186">
        <f>IFERROR(-INDEX(Lookup!$BJ$9:$BJ$3000,MATCH($A331,Lookup!$A$9:$A$3000,0)),0)</f>
        <v>0</v>
      </c>
      <c r="E331" s="201">
        <f t="shared" si="30"/>
        <v>0</v>
      </c>
      <c r="O331" s="182">
        <f t="shared" si="27"/>
        <v>0</v>
      </c>
    </row>
    <row r="332" spans="1:15" x14ac:dyDescent="0.2">
      <c r="B332" s="184" t="s">
        <v>454</v>
      </c>
      <c r="C332" s="186">
        <f>SUM(C326:C331)</f>
        <v>0</v>
      </c>
      <c r="D332" s="186">
        <f>SUM(D326:D331)</f>
        <v>0</v>
      </c>
      <c r="E332" s="183">
        <f t="shared" si="29"/>
        <v>0</v>
      </c>
      <c r="O332" s="182">
        <v>1</v>
      </c>
    </row>
    <row r="333" spans="1:15" ht="13.5" thickBot="1" x14ac:dyDescent="0.25">
      <c r="A333" s="206" t="s">
        <v>508</v>
      </c>
      <c r="B333" s="184"/>
      <c r="C333" s="188">
        <f>C324+C303+C287+C276+C249+C332</f>
        <v>-11826193.290000001</v>
      </c>
      <c r="D333" s="188">
        <f>D324+D303+D287+D276+D249+D332</f>
        <v>-12020283.890000001</v>
      </c>
      <c r="E333" s="239">
        <f t="shared" si="29"/>
        <v>194090.59999999963</v>
      </c>
      <c r="H333" s="240"/>
      <c r="O333" s="182">
        <v>1</v>
      </c>
    </row>
    <row r="334" spans="1:15" ht="13.5" thickTop="1" x14ac:dyDescent="0.2">
      <c r="B334" s="184"/>
      <c r="C334" s="186"/>
      <c r="D334" s="186"/>
      <c r="E334" s="183"/>
      <c r="O334" s="182">
        <v>1</v>
      </c>
    </row>
    <row r="335" spans="1:15" ht="13.5" thickBot="1" x14ac:dyDescent="0.25">
      <c r="A335" s="206" t="s">
        <v>507</v>
      </c>
      <c r="B335" s="184"/>
      <c r="C335" s="188">
        <f>C333+C242</f>
        <v>353323.37999999896</v>
      </c>
      <c r="D335" s="188">
        <f>D333+D242</f>
        <v>16355.529999999329</v>
      </c>
      <c r="E335" s="239">
        <f t="shared" si="29"/>
        <v>336967.84999999963</v>
      </c>
      <c r="O335" s="182">
        <v>1</v>
      </c>
    </row>
    <row r="336" spans="1:15" ht="13.5" thickTop="1" x14ac:dyDescent="0.2">
      <c r="B336" s="184"/>
      <c r="C336" s="186"/>
      <c r="D336" s="186"/>
      <c r="E336" s="183"/>
      <c r="O336" s="182">
        <v>1</v>
      </c>
    </row>
    <row r="337" spans="1:15" x14ac:dyDescent="0.2">
      <c r="B337" s="184"/>
      <c r="C337" s="186"/>
      <c r="D337" s="186"/>
      <c r="E337" s="183"/>
      <c r="O337" s="182">
        <v>1</v>
      </c>
    </row>
    <row r="338" spans="1:15" x14ac:dyDescent="0.2">
      <c r="A338" s="187" t="s">
        <v>506</v>
      </c>
      <c r="B338" s="187"/>
      <c r="C338" s="186"/>
      <c r="D338" s="186"/>
      <c r="E338" s="183"/>
      <c r="O338" s="182">
        <v>1</v>
      </c>
    </row>
    <row r="339" spans="1:15" x14ac:dyDescent="0.2">
      <c r="A339" s="187"/>
      <c r="B339" s="187"/>
      <c r="C339" s="186"/>
      <c r="D339" s="186"/>
      <c r="E339" s="183"/>
      <c r="O339" s="182">
        <v>1</v>
      </c>
    </row>
    <row r="340" spans="1:15" x14ac:dyDescent="0.2">
      <c r="A340" s="182" t="str">
        <f>'32'!A2</f>
        <v>90100-G03</v>
      </c>
      <c r="B340" t="str">
        <f>IFERROR(LEFT(IFERROR(INDEX(Sheet5!$C$2:$C$1300,MATCH($A340,Sheet5!$A$2:$A$1300,0)),"-"),FIND(",",IFERROR(INDEX(Sheet5!$C$2:$C$1300,MATCH($A340,Sheet5!$A$2:$A$1300,0)),"-"),1)-1),IFERROR(INDEX(Sheet5!$C$2:$C$1300,MATCH($A340,Sheet5!$A$2:$A$1300,0)),"-"))</f>
        <v xml:space="preserve">Retained Earnings-Terramoll Holding Pty Ltd                 </v>
      </c>
      <c r="C340" s="186">
        <f>IFERROR(INDEX(Lookup!$BH$9:$BH$3000,MATCH($A340,Lookup!$A$9:$A$3000,0)),0)-Sheet7!$F$2</f>
        <v>16355.53</v>
      </c>
      <c r="D340" s="186">
        <f>IFERROR(INDEX(Lookup!$BJ$9:$BJ$3000,MATCH($A340,Lookup!$A$9:$A$3000,0)),0)-Sheet7!$F$3</f>
        <v>0</v>
      </c>
      <c r="E340" s="201">
        <f t="shared" ref="E340" si="31">+C340-D340</f>
        <v>16355.53</v>
      </c>
      <c r="O340" s="182">
        <f t="shared" si="27"/>
        <v>1</v>
      </c>
    </row>
    <row r="341" spans="1:15" x14ac:dyDescent="0.2">
      <c r="A341" s="182" t="str">
        <f>'32'!A3</f>
        <v>90120-G03</v>
      </c>
      <c r="B341" t="str">
        <f>IFERROR(LEFT(IFERROR(INDEX(Sheet5!$C$2:$C$1300,MATCH($A341,Sheet5!$A$2:$A$1300,0)),"-"),FIND(",",IFERROR(INDEX(Sheet5!$C$2:$C$1300,MATCH($A341,Sheet5!$A$2:$A$1300,0)),"-"),1)-1),IFERROR(INDEX(Sheet5!$C$2:$C$1300,MATCH($A341,Sheet5!$A$2:$A$1300,0)),"-"))</f>
        <v xml:space="preserve">Current Earnings-Terramoll Holding Pty Ltd                  </v>
      </c>
      <c r="C341" s="186">
        <f>IFERROR(INDEX(Lookup!$BH$9:$BH$3000,MATCH($A341,Lookup!$A$9:$A$3000,0)),0)</f>
        <v>0</v>
      </c>
      <c r="D341" s="186">
        <f>IFERROR(INDEX(Lookup!$BJ$9:$BJ$3000,MATCH($A341,Lookup!$A$9:$A$3000,0)),0)</f>
        <v>0</v>
      </c>
      <c r="E341" s="201">
        <f t="shared" ref="E341:E368" si="32">+C341-D341</f>
        <v>0</v>
      </c>
      <c r="O341" s="182">
        <f t="shared" si="27"/>
        <v>1</v>
      </c>
    </row>
    <row r="342" spans="1:15" x14ac:dyDescent="0.2">
      <c r="A342" s="182" t="str">
        <f>'32'!A4</f>
        <v>90140-G03</v>
      </c>
      <c r="B342" t="str">
        <f>IFERROR(LEFT(IFERROR(INDEX(Sheet5!$C$2:$C$1300,MATCH($A372,Sheet5!$A$2:$A$1300,0)),"-"),FIND(",",IFERROR(INDEX(Sheet5!$C$2:$C$1300,MATCH($A372,Sheet5!$A$2:$A$1300,0)),"-"),1)-1),IFERROR(INDEX(Sheet5!$C$2:$C$1300,MATCH($A372,Sheet5!$A$2:$A$1300,0)),"-"))</f>
        <v xml:space="preserve">Issued Capital-Terramoll Holding Pty Ltd                    </v>
      </c>
      <c r="C342" s="186">
        <f>IFERROR(INDEX(Lookup!$BH$9:$BH$3000,MATCH($A342,Lookup!$A$9:$A$3000,0)),0)</f>
        <v>0</v>
      </c>
      <c r="D342" s="186">
        <f>IFERROR(INDEX(Lookup!$BJ$9:$BJ$3000,MATCH($A342,Lookup!$A$9:$A$3000,0)),0)</f>
        <v>0</v>
      </c>
      <c r="E342" s="201">
        <f t="shared" si="32"/>
        <v>0</v>
      </c>
      <c r="O342" s="182">
        <f>+IF(A372&gt;0,1,0)</f>
        <v>1</v>
      </c>
    </row>
    <row r="343" spans="1:15" hidden="1" x14ac:dyDescent="0.2">
      <c r="A343" s="182">
        <f>'32'!A5</f>
        <v>0</v>
      </c>
      <c r="B343" t="str">
        <f>IFERROR(LEFT(IFERROR(INDEX(Sheet5!$C$2:$C$1300,MATCH($A343,Sheet5!$A$2:$A$1300,0)),"-"),FIND(",",IFERROR(INDEX(Sheet5!$C$2:$C$1300,MATCH($A343,Sheet5!$A$2:$A$1300,0)),"-"),1)-1),IFERROR(INDEX(Sheet5!$C$2:$C$1300,MATCH($A343,Sheet5!$A$2:$A$1300,0)),"-"))</f>
        <v>-</v>
      </c>
      <c r="C343" s="186">
        <f>IFERROR(INDEX(Lookup!$BH$9:$BH$3000,MATCH($A343,Lookup!$A$9:$A$3000,0)),0)</f>
        <v>0</v>
      </c>
      <c r="D343" s="186">
        <f>IFERROR(INDEX(Lookup!$BJ$9:$BJ$3000,MATCH($A343,Lookup!$A$9:$A$3000,0)),0)</f>
        <v>0</v>
      </c>
      <c r="E343" s="201">
        <f t="shared" si="32"/>
        <v>0</v>
      </c>
      <c r="O343" s="182">
        <f t="shared" si="27"/>
        <v>0</v>
      </c>
    </row>
    <row r="344" spans="1:15" hidden="1" x14ac:dyDescent="0.2">
      <c r="A344" s="182">
        <f>'32'!A6</f>
        <v>0</v>
      </c>
      <c r="B344" t="str">
        <f>IFERROR(LEFT(IFERROR(INDEX(Sheet5!$C$2:$C$1300,MATCH($A344,Sheet5!$A$2:$A$1300,0)),"-"),FIND(",",IFERROR(INDEX(Sheet5!$C$2:$C$1300,MATCH($A344,Sheet5!$A$2:$A$1300,0)),"-"),1)-1),IFERROR(INDEX(Sheet5!$C$2:$C$1300,MATCH($A344,Sheet5!$A$2:$A$1300,0)),"-"))</f>
        <v>-</v>
      </c>
      <c r="C344" s="186">
        <f>IFERROR(INDEX(Lookup!$BH$9:$BH$3000,MATCH($A344,Lookup!$A$9:$A$3000,0)),0)</f>
        <v>0</v>
      </c>
      <c r="D344" s="186">
        <f>IFERROR(INDEX(Lookup!$BJ$9:$BJ$3000,MATCH($A344,Lookup!$A$9:$A$3000,0)),0)</f>
        <v>0</v>
      </c>
      <c r="E344" s="201">
        <f t="shared" si="32"/>
        <v>0</v>
      </c>
      <c r="O344" s="182">
        <f t="shared" si="27"/>
        <v>0</v>
      </c>
    </row>
    <row r="345" spans="1:15" hidden="1" x14ac:dyDescent="0.2">
      <c r="A345" s="182">
        <f>'32'!A7</f>
        <v>0</v>
      </c>
      <c r="B345" t="str">
        <f>IFERROR(LEFT(IFERROR(INDEX(Sheet5!$C$2:$C$1300,MATCH($A345,Sheet5!$A$2:$A$1300,0)),"-"),FIND(",",IFERROR(INDEX(Sheet5!$C$2:$C$1300,MATCH($A345,Sheet5!$A$2:$A$1300,0)),"-"),1)-1),IFERROR(INDEX(Sheet5!$C$2:$C$1300,MATCH($A345,Sheet5!$A$2:$A$1300,0)),"-"))</f>
        <v>-</v>
      </c>
      <c r="C345" s="186">
        <f>IFERROR(INDEX(Lookup!$BH$9:$BH$3000,MATCH($A345,Lookup!$A$9:$A$3000,0)),0)</f>
        <v>0</v>
      </c>
      <c r="D345" s="186">
        <f>IFERROR(INDEX(Lookup!$BJ$9:$BJ$3000,MATCH($A345,Lookup!$A$9:$A$3000,0)),0)</f>
        <v>0</v>
      </c>
      <c r="E345" s="201">
        <f t="shared" si="32"/>
        <v>0</v>
      </c>
      <c r="O345" s="182">
        <f t="shared" si="27"/>
        <v>0</v>
      </c>
    </row>
    <row r="346" spans="1:15" hidden="1" x14ac:dyDescent="0.2">
      <c r="A346" s="182">
        <f>'32'!A8</f>
        <v>0</v>
      </c>
      <c r="B346" t="str">
        <f>IFERROR(LEFT(IFERROR(INDEX(Sheet5!$C$2:$C$1300,MATCH($A346,Sheet5!$A$2:$A$1300,0)),"-"),FIND(",",IFERROR(INDEX(Sheet5!$C$2:$C$1300,MATCH($A346,Sheet5!$A$2:$A$1300,0)),"-"),1)-1),IFERROR(INDEX(Sheet5!$C$2:$C$1300,MATCH($A346,Sheet5!$A$2:$A$1300,0)),"-"))</f>
        <v>-</v>
      </c>
      <c r="C346" s="186">
        <f>IFERROR(INDEX(Lookup!$BH$9:$BH$3000,MATCH($A346,Lookup!$A$9:$A$3000,0)),0)</f>
        <v>0</v>
      </c>
      <c r="D346" s="186">
        <f>IFERROR(INDEX(Lookup!$BJ$9:$BJ$3000,MATCH($A346,Lookup!$A$9:$A$3000,0)),0)</f>
        <v>0</v>
      </c>
      <c r="E346" s="201">
        <f t="shared" si="32"/>
        <v>0</v>
      </c>
      <c r="O346" s="182">
        <f t="shared" si="27"/>
        <v>0</v>
      </c>
    </row>
    <row r="347" spans="1:15" hidden="1" x14ac:dyDescent="0.2">
      <c r="A347" s="182">
        <f>'32'!A9</f>
        <v>0</v>
      </c>
      <c r="B347" t="str">
        <f>IFERROR(LEFT(IFERROR(INDEX(Sheet5!$C$2:$C$1300,MATCH($A347,Sheet5!$A$2:$A$1300,0)),"-"),FIND(",",IFERROR(INDEX(Sheet5!$C$2:$C$1300,MATCH($A347,Sheet5!$A$2:$A$1300,0)),"-"),1)-1),IFERROR(INDEX(Sheet5!$C$2:$C$1300,MATCH($A347,Sheet5!$A$2:$A$1300,0)),"-"))</f>
        <v>-</v>
      </c>
      <c r="C347" s="186">
        <f>IFERROR(INDEX(Lookup!$BH$9:$BH$3000,MATCH($A347,Lookup!$A$9:$A$3000,0)),0)</f>
        <v>0</v>
      </c>
      <c r="D347" s="186">
        <f>IFERROR(INDEX(Lookup!$BJ$9:$BJ$3000,MATCH($A347,Lookup!$A$9:$A$3000,0)),0)</f>
        <v>0</v>
      </c>
      <c r="E347" s="201">
        <f t="shared" si="32"/>
        <v>0</v>
      </c>
      <c r="O347" s="182">
        <f t="shared" si="27"/>
        <v>0</v>
      </c>
    </row>
    <row r="348" spans="1:15" hidden="1" x14ac:dyDescent="0.2">
      <c r="A348" s="182">
        <f>'32'!A10</f>
        <v>0</v>
      </c>
      <c r="B348" t="str">
        <f>IFERROR(LEFT(IFERROR(INDEX(Sheet5!$C$2:$C$1300,MATCH($A348,Sheet5!$A$2:$A$1300,0)),"-"),FIND(",",IFERROR(INDEX(Sheet5!$C$2:$C$1300,MATCH($A348,Sheet5!$A$2:$A$1300,0)),"-"),1)-1),IFERROR(INDEX(Sheet5!$C$2:$C$1300,MATCH($A348,Sheet5!$A$2:$A$1300,0)),"-"))</f>
        <v>-</v>
      </c>
      <c r="C348" s="186">
        <f>IFERROR(INDEX(Lookup!$BH$9:$BH$3000,MATCH($A348,Lookup!$A$9:$A$3000,0)),0)</f>
        <v>0</v>
      </c>
      <c r="D348" s="186">
        <f>IFERROR(INDEX(Lookup!$BJ$9:$BJ$3000,MATCH($A348,Lookup!$A$9:$A$3000,0)),0)</f>
        <v>0</v>
      </c>
      <c r="E348" s="201">
        <f t="shared" si="32"/>
        <v>0</v>
      </c>
      <c r="O348" s="182">
        <f t="shared" si="27"/>
        <v>0</v>
      </c>
    </row>
    <row r="349" spans="1:15" hidden="1" x14ac:dyDescent="0.2">
      <c r="A349" s="182">
        <f>'32'!A11</f>
        <v>0</v>
      </c>
      <c r="B349" t="str">
        <f>IFERROR(LEFT(IFERROR(INDEX(Sheet5!$C$2:$C$1300,MATCH($A349,Sheet5!$A$2:$A$1300,0)),"-"),FIND(",",IFERROR(INDEX(Sheet5!$C$2:$C$1300,MATCH($A349,Sheet5!$A$2:$A$1300,0)),"-"),1)-1),IFERROR(INDEX(Sheet5!$C$2:$C$1300,MATCH($A349,Sheet5!$A$2:$A$1300,0)),"-"))</f>
        <v>-</v>
      </c>
      <c r="C349" s="186">
        <f>IFERROR(INDEX(Lookup!$BH$9:$BH$3000,MATCH($A349,Lookup!$A$9:$A$3000,0)),0)</f>
        <v>0</v>
      </c>
      <c r="D349" s="186">
        <f>IFERROR(INDEX(Lookup!$BJ$9:$BJ$3000,MATCH($A349,Lookup!$A$9:$A$3000,0)),0)</f>
        <v>0</v>
      </c>
      <c r="E349" s="201">
        <f t="shared" si="32"/>
        <v>0</v>
      </c>
      <c r="O349" s="182">
        <f t="shared" si="27"/>
        <v>0</v>
      </c>
    </row>
    <row r="350" spans="1:15" hidden="1" x14ac:dyDescent="0.2">
      <c r="A350" s="182">
        <f>'32'!A12</f>
        <v>0</v>
      </c>
      <c r="B350" t="str">
        <f>IFERROR(LEFT(IFERROR(INDEX(Sheet5!$C$2:$C$1300,MATCH($A350,Sheet5!$A$2:$A$1300,0)),"-"),FIND(",",IFERROR(INDEX(Sheet5!$C$2:$C$1300,MATCH($A350,Sheet5!$A$2:$A$1300,0)),"-"),1)-1),IFERROR(INDEX(Sheet5!$C$2:$C$1300,MATCH($A350,Sheet5!$A$2:$A$1300,0)),"-"))</f>
        <v>-</v>
      </c>
      <c r="C350" s="186">
        <f>IFERROR(INDEX(Lookup!$BH$9:$BH$3000,MATCH($A350,Lookup!$A$9:$A$3000,0)),0)</f>
        <v>0</v>
      </c>
      <c r="D350" s="186">
        <f>IFERROR(INDEX(Lookup!$BJ$9:$BJ$3000,MATCH($A350,Lookup!$A$9:$A$3000,0)),0)</f>
        <v>0</v>
      </c>
      <c r="E350" s="201">
        <f t="shared" si="32"/>
        <v>0</v>
      </c>
      <c r="O350" s="182">
        <f t="shared" si="27"/>
        <v>0</v>
      </c>
    </row>
    <row r="351" spans="1:15" hidden="1" x14ac:dyDescent="0.2">
      <c r="A351" s="182">
        <f>'32'!A13</f>
        <v>0</v>
      </c>
      <c r="B351" t="str">
        <f>IFERROR(LEFT(IFERROR(INDEX(Sheet5!$C$2:$C$1300,MATCH($A351,Sheet5!$A$2:$A$1300,0)),"-"),FIND(",",IFERROR(INDEX(Sheet5!$C$2:$C$1300,MATCH($A351,Sheet5!$A$2:$A$1300,0)),"-"),1)-1),IFERROR(INDEX(Sheet5!$C$2:$C$1300,MATCH($A351,Sheet5!$A$2:$A$1300,0)),"-"))</f>
        <v>-</v>
      </c>
      <c r="C351" s="186">
        <f>IFERROR(INDEX(Lookup!$BH$9:$BH$3000,MATCH($A351,Lookup!$A$9:$A$3000,0)),0)</f>
        <v>0</v>
      </c>
      <c r="D351" s="186">
        <f>IFERROR(INDEX(Lookup!$BJ$9:$BJ$3000,MATCH($A351,Lookup!$A$9:$A$3000,0)),0)</f>
        <v>0</v>
      </c>
      <c r="E351" s="201">
        <f t="shared" si="32"/>
        <v>0</v>
      </c>
      <c r="O351" s="182">
        <f t="shared" si="27"/>
        <v>0</v>
      </c>
    </row>
    <row r="352" spans="1:15" hidden="1" x14ac:dyDescent="0.2">
      <c r="A352" s="182">
        <f>'32'!A14</f>
        <v>0</v>
      </c>
      <c r="B352" t="str">
        <f>IFERROR(LEFT(IFERROR(INDEX(Sheet5!$C$2:$C$1300,MATCH($A352,Sheet5!$A$2:$A$1300,0)),"-"),FIND(",",IFERROR(INDEX(Sheet5!$C$2:$C$1300,MATCH($A352,Sheet5!$A$2:$A$1300,0)),"-"),1)-1),IFERROR(INDEX(Sheet5!$C$2:$C$1300,MATCH($A352,Sheet5!$A$2:$A$1300,0)),"-"))</f>
        <v>-</v>
      </c>
      <c r="C352" s="186">
        <f>IFERROR(INDEX(Lookup!$BH$9:$BH$3000,MATCH($A352,Lookup!$A$9:$A$3000,0)),0)</f>
        <v>0</v>
      </c>
      <c r="D352" s="186">
        <f>IFERROR(INDEX(Lookup!$BJ$9:$BJ$3000,MATCH($A352,Lookup!$A$9:$A$3000,0)),0)</f>
        <v>0</v>
      </c>
      <c r="E352" s="201">
        <f t="shared" si="32"/>
        <v>0</v>
      </c>
      <c r="O352" s="182">
        <f t="shared" si="27"/>
        <v>0</v>
      </c>
    </row>
    <row r="353" spans="1:15" hidden="1" x14ac:dyDescent="0.2">
      <c r="A353" s="182">
        <f>'32'!A15</f>
        <v>0</v>
      </c>
      <c r="B353" t="str">
        <f>IFERROR(LEFT(IFERROR(INDEX(Sheet5!$C$2:$C$1300,MATCH($A353,Sheet5!$A$2:$A$1300,0)),"-"),FIND(",",IFERROR(INDEX(Sheet5!$C$2:$C$1300,MATCH($A353,Sheet5!$A$2:$A$1300,0)),"-"),1)-1),IFERROR(INDEX(Sheet5!$C$2:$C$1300,MATCH($A353,Sheet5!$A$2:$A$1300,0)),"-"))</f>
        <v>-</v>
      </c>
      <c r="C353" s="186">
        <f>IFERROR(INDEX(Lookup!$BH$9:$BH$3000,MATCH($A353,Lookup!$A$9:$A$3000,0)),0)</f>
        <v>0</v>
      </c>
      <c r="D353" s="186">
        <f>IFERROR(INDEX(Lookup!$BJ$9:$BJ$3000,MATCH($A353,Lookup!$A$9:$A$3000,0)),0)</f>
        <v>0</v>
      </c>
      <c r="E353" s="201">
        <f t="shared" si="32"/>
        <v>0</v>
      </c>
      <c r="O353" s="182">
        <f t="shared" si="27"/>
        <v>0</v>
      </c>
    </row>
    <row r="354" spans="1:15" hidden="1" x14ac:dyDescent="0.2">
      <c r="A354" s="182">
        <f>'32'!A16</f>
        <v>0</v>
      </c>
      <c r="B354" t="str">
        <f>IFERROR(LEFT(IFERROR(INDEX(Sheet5!$C$2:$C$1300,MATCH($A354,Sheet5!$A$2:$A$1300,0)),"-"),FIND(",",IFERROR(INDEX(Sheet5!$C$2:$C$1300,MATCH($A354,Sheet5!$A$2:$A$1300,0)),"-"),1)-1),IFERROR(INDEX(Sheet5!$C$2:$C$1300,MATCH($A354,Sheet5!$A$2:$A$1300,0)),"-"))</f>
        <v>-</v>
      </c>
      <c r="C354" s="186">
        <f>IFERROR(INDEX(Lookup!$BH$9:$BH$3000,MATCH($A354,Lookup!$A$9:$A$3000,0)),0)</f>
        <v>0</v>
      </c>
      <c r="D354" s="186">
        <f>IFERROR(INDEX(Lookup!$BJ$9:$BJ$3000,MATCH($A354,Lookup!$A$9:$A$3000,0)),0)</f>
        <v>0</v>
      </c>
      <c r="E354" s="201">
        <f t="shared" si="32"/>
        <v>0</v>
      </c>
      <c r="O354" s="182">
        <f t="shared" si="27"/>
        <v>0</v>
      </c>
    </row>
    <row r="355" spans="1:15" hidden="1" x14ac:dyDescent="0.2">
      <c r="A355" s="182">
        <f>'32'!A17</f>
        <v>0</v>
      </c>
      <c r="B355" t="str">
        <f>IFERROR(LEFT(IFERROR(INDEX(Sheet5!$C$2:$C$1300,MATCH($A355,Sheet5!$A$2:$A$1300,0)),"-"),FIND(",",IFERROR(INDEX(Sheet5!$C$2:$C$1300,MATCH($A355,Sheet5!$A$2:$A$1300,0)),"-"),1)-1),IFERROR(INDEX(Sheet5!$C$2:$C$1300,MATCH($A355,Sheet5!$A$2:$A$1300,0)),"-"))</f>
        <v>-</v>
      </c>
      <c r="C355" s="186">
        <f>IFERROR(INDEX(Lookup!$BH$9:$BH$3000,MATCH($A355,Lookup!$A$9:$A$3000,0)),0)</f>
        <v>0</v>
      </c>
      <c r="D355" s="186">
        <f>IFERROR(INDEX(Lookup!$BJ$9:$BJ$3000,MATCH($A355,Lookup!$A$9:$A$3000,0)),0)</f>
        <v>0</v>
      </c>
      <c r="E355" s="201">
        <f t="shared" si="32"/>
        <v>0</v>
      </c>
      <c r="O355" s="182">
        <f t="shared" si="27"/>
        <v>0</v>
      </c>
    </row>
    <row r="356" spans="1:15" hidden="1" x14ac:dyDescent="0.2">
      <c r="A356" s="182">
        <f>'32'!A18</f>
        <v>0</v>
      </c>
      <c r="B356" t="str">
        <f>IFERROR(LEFT(IFERROR(INDEX(Sheet5!$C$2:$C$1300,MATCH($A356,Sheet5!$A$2:$A$1300,0)),"-"),FIND(",",IFERROR(INDEX(Sheet5!$C$2:$C$1300,MATCH($A356,Sheet5!$A$2:$A$1300,0)),"-"),1)-1),IFERROR(INDEX(Sheet5!$C$2:$C$1300,MATCH($A356,Sheet5!$A$2:$A$1300,0)),"-"))</f>
        <v>-</v>
      </c>
      <c r="C356" s="186">
        <f>IFERROR(INDEX(Lookup!$BH$9:$BH$3000,MATCH($A356,Lookup!$A$9:$A$3000,0)),0)</f>
        <v>0</v>
      </c>
      <c r="D356" s="186">
        <f>IFERROR(INDEX(Lookup!$BJ$9:$BJ$3000,MATCH($A356,Lookup!$A$9:$A$3000,0)),0)</f>
        <v>0</v>
      </c>
      <c r="E356" s="201">
        <f t="shared" si="32"/>
        <v>0</v>
      </c>
      <c r="O356" s="182">
        <f t="shared" si="27"/>
        <v>0</v>
      </c>
    </row>
    <row r="357" spans="1:15" hidden="1" x14ac:dyDescent="0.2">
      <c r="A357" s="182">
        <f>'32'!A19</f>
        <v>0</v>
      </c>
      <c r="B357" t="str">
        <f>IFERROR(LEFT(IFERROR(INDEX(Sheet5!$C$2:$C$1300,MATCH($A357,Sheet5!$A$2:$A$1300,0)),"-"),FIND(",",IFERROR(INDEX(Sheet5!$C$2:$C$1300,MATCH($A357,Sheet5!$A$2:$A$1300,0)),"-"),1)-1),IFERROR(INDEX(Sheet5!$C$2:$C$1300,MATCH($A357,Sheet5!$A$2:$A$1300,0)),"-"))</f>
        <v>-</v>
      </c>
      <c r="C357" s="186">
        <f>IFERROR(INDEX(Lookup!$BH$9:$BH$3000,MATCH($A357,Lookup!$A$9:$A$3000,0)),0)</f>
        <v>0</v>
      </c>
      <c r="D357" s="186">
        <f>IFERROR(INDEX(Lookup!$BJ$9:$BJ$3000,MATCH($A357,Lookup!$A$9:$A$3000,0)),0)</f>
        <v>0</v>
      </c>
      <c r="E357" s="201">
        <f t="shared" si="32"/>
        <v>0</v>
      </c>
      <c r="O357" s="182">
        <f t="shared" si="27"/>
        <v>0</v>
      </c>
    </row>
    <row r="358" spans="1:15" hidden="1" x14ac:dyDescent="0.2">
      <c r="A358" s="182">
        <f>'32'!A20</f>
        <v>0</v>
      </c>
      <c r="B358" t="str">
        <f>IFERROR(LEFT(IFERROR(INDEX(Sheet5!$C$2:$C$1300,MATCH($A358,Sheet5!$A$2:$A$1300,0)),"-"),FIND(",",IFERROR(INDEX(Sheet5!$C$2:$C$1300,MATCH($A358,Sheet5!$A$2:$A$1300,0)),"-"),1)-1),IFERROR(INDEX(Sheet5!$C$2:$C$1300,MATCH($A358,Sheet5!$A$2:$A$1300,0)),"-"))</f>
        <v>-</v>
      </c>
      <c r="C358" s="186">
        <f>IFERROR(INDEX(Lookup!$BH$9:$BH$3000,MATCH($A358,Lookup!$A$9:$A$3000,0)),0)</f>
        <v>0</v>
      </c>
      <c r="D358" s="186">
        <f>IFERROR(INDEX(Lookup!$BJ$9:$BJ$3000,MATCH($A358,Lookup!$A$9:$A$3000,0)),0)</f>
        <v>0</v>
      </c>
      <c r="E358" s="201">
        <f t="shared" si="32"/>
        <v>0</v>
      </c>
      <c r="O358" s="182">
        <f t="shared" si="27"/>
        <v>0</v>
      </c>
    </row>
    <row r="359" spans="1:15" hidden="1" x14ac:dyDescent="0.2">
      <c r="A359" s="182">
        <f>'32'!A21</f>
        <v>0</v>
      </c>
      <c r="B359" t="str">
        <f>IFERROR(LEFT(IFERROR(INDEX(Sheet5!$C$2:$C$1300,MATCH($A359,Sheet5!$A$2:$A$1300,0)),"-"),FIND(",",IFERROR(INDEX(Sheet5!$C$2:$C$1300,MATCH($A359,Sheet5!$A$2:$A$1300,0)),"-"),1)-1),IFERROR(INDEX(Sheet5!$C$2:$C$1300,MATCH($A359,Sheet5!$A$2:$A$1300,0)),"-"))</f>
        <v>-</v>
      </c>
      <c r="C359" s="186">
        <f>IFERROR(INDEX(Lookup!$BH$9:$BH$3000,MATCH($A359,Lookup!$A$9:$A$3000,0)),0)</f>
        <v>0</v>
      </c>
      <c r="D359" s="186">
        <f>IFERROR(INDEX(Lookup!$BJ$9:$BJ$3000,MATCH($A359,Lookup!$A$9:$A$3000,0)),0)</f>
        <v>0</v>
      </c>
      <c r="E359" s="201">
        <f t="shared" si="32"/>
        <v>0</v>
      </c>
      <c r="O359" s="182">
        <f t="shared" si="27"/>
        <v>0</v>
      </c>
    </row>
    <row r="360" spans="1:15" hidden="1" x14ac:dyDescent="0.2">
      <c r="A360" s="182">
        <f>'32'!A22</f>
        <v>0</v>
      </c>
      <c r="B360" t="str">
        <f>IFERROR(LEFT(IFERROR(INDEX(Sheet5!$C$2:$C$1300,MATCH($A360,Sheet5!$A$2:$A$1300,0)),"-"),FIND(",",IFERROR(INDEX(Sheet5!$C$2:$C$1300,MATCH($A360,Sheet5!$A$2:$A$1300,0)),"-"),1)-1),IFERROR(INDEX(Sheet5!$C$2:$C$1300,MATCH($A360,Sheet5!$A$2:$A$1300,0)),"-"))</f>
        <v>-</v>
      </c>
      <c r="C360" s="186">
        <f>IFERROR(INDEX(Lookup!$BH$9:$BH$3000,MATCH($A360,Lookup!$A$9:$A$3000,0)),0)</f>
        <v>0</v>
      </c>
      <c r="D360" s="186">
        <f>IFERROR(INDEX(Lookup!$BJ$9:$BJ$3000,MATCH($A360,Lookup!$A$9:$A$3000,0)),0)</f>
        <v>0</v>
      </c>
      <c r="E360" s="201">
        <f t="shared" si="32"/>
        <v>0</v>
      </c>
      <c r="O360" s="182">
        <f t="shared" si="27"/>
        <v>0</v>
      </c>
    </row>
    <row r="361" spans="1:15" hidden="1" x14ac:dyDescent="0.2">
      <c r="A361" s="182">
        <f>'32'!A23</f>
        <v>0</v>
      </c>
      <c r="B361" t="str">
        <f>IFERROR(LEFT(IFERROR(INDEX(Sheet5!$C$2:$C$1300,MATCH($A361,Sheet5!$A$2:$A$1300,0)),"-"),FIND(",",IFERROR(INDEX(Sheet5!$C$2:$C$1300,MATCH($A361,Sheet5!$A$2:$A$1300,0)),"-"),1)-1),IFERROR(INDEX(Sheet5!$C$2:$C$1300,MATCH($A361,Sheet5!$A$2:$A$1300,0)),"-"))</f>
        <v>-</v>
      </c>
      <c r="C361" s="186">
        <f>IFERROR(INDEX(Lookup!$BH$9:$BH$3000,MATCH($A361,Lookup!$A$9:$A$3000,0)),0)</f>
        <v>0</v>
      </c>
      <c r="D361" s="186">
        <f>IFERROR(INDEX(Lookup!$BJ$9:$BJ$3000,MATCH($A361,Lookup!$A$9:$A$3000,0)),0)</f>
        <v>0</v>
      </c>
      <c r="E361" s="201">
        <f t="shared" si="32"/>
        <v>0</v>
      </c>
      <c r="O361" s="182">
        <f t="shared" si="27"/>
        <v>0</v>
      </c>
    </row>
    <row r="362" spans="1:15" hidden="1" x14ac:dyDescent="0.2">
      <c r="A362" s="182">
        <f>'32'!A24</f>
        <v>0</v>
      </c>
      <c r="B362" t="str">
        <f>IFERROR(LEFT(IFERROR(INDEX(Sheet5!$C$2:$C$1300,MATCH($A362,Sheet5!$A$2:$A$1300,0)),"-"),FIND(",",IFERROR(INDEX(Sheet5!$C$2:$C$1300,MATCH($A362,Sheet5!$A$2:$A$1300,0)),"-"),1)-1),IFERROR(INDEX(Sheet5!$C$2:$C$1300,MATCH($A362,Sheet5!$A$2:$A$1300,0)),"-"))</f>
        <v>-</v>
      </c>
      <c r="C362" s="186">
        <f>IFERROR(INDEX(Lookup!$BH$9:$BH$3000,MATCH($A362,Lookup!$A$9:$A$3000,0)),0)</f>
        <v>0</v>
      </c>
      <c r="D362" s="186">
        <f>IFERROR(INDEX(Lookup!$BJ$9:$BJ$3000,MATCH($A362,Lookup!$A$9:$A$3000,0)),0)</f>
        <v>0</v>
      </c>
      <c r="E362" s="201">
        <f t="shared" si="32"/>
        <v>0</v>
      </c>
      <c r="O362" s="182">
        <f t="shared" si="27"/>
        <v>0</v>
      </c>
    </row>
    <row r="363" spans="1:15" hidden="1" x14ac:dyDescent="0.2">
      <c r="A363" s="182">
        <f>'32'!A25</f>
        <v>0</v>
      </c>
      <c r="B363" t="str">
        <f>IFERROR(LEFT(IFERROR(INDEX(Sheet5!$C$2:$C$1300,MATCH($A363,Sheet5!$A$2:$A$1300,0)),"-"),FIND(",",IFERROR(INDEX(Sheet5!$C$2:$C$1300,MATCH($A363,Sheet5!$A$2:$A$1300,0)),"-"),1)-1),IFERROR(INDEX(Sheet5!$C$2:$C$1300,MATCH($A363,Sheet5!$A$2:$A$1300,0)),"-"))</f>
        <v>-</v>
      </c>
      <c r="C363" s="186">
        <f>IFERROR(INDEX(Lookup!$BH$9:$BH$3000,MATCH($A363,Lookup!$A$9:$A$3000,0)),0)</f>
        <v>0</v>
      </c>
      <c r="D363" s="186">
        <f>IFERROR(INDEX(Lookup!$BJ$9:$BJ$3000,MATCH($A363,Lookup!$A$9:$A$3000,0)),0)</f>
        <v>0</v>
      </c>
      <c r="E363" s="201">
        <f t="shared" si="32"/>
        <v>0</v>
      </c>
      <c r="O363" s="182">
        <f t="shared" si="27"/>
        <v>0</v>
      </c>
    </row>
    <row r="364" spans="1:15" hidden="1" x14ac:dyDescent="0.2">
      <c r="A364" s="182">
        <f>'32'!A26</f>
        <v>0</v>
      </c>
      <c r="B364" t="str">
        <f>IFERROR(LEFT(IFERROR(INDEX(Sheet5!$C$2:$C$1300,MATCH($A364,Sheet5!$A$2:$A$1300,0)),"-"),FIND(",",IFERROR(INDEX(Sheet5!$C$2:$C$1300,MATCH($A364,Sheet5!$A$2:$A$1300,0)),"-"),1)-1),IFERROR(INDEX(Sheet5!$C$2:$C$1300,MATCH($A364,Sheet5!$A$2:$A$1300,0)),"-"))</f>
        <v>-</v>
      </c>
      <c r="C364" s="186">
        <f>IFERROR(INDEX(Lookup!$BH$9:$BH$3000,MATCH($A364,Lookup!$A$9:$A$3000,0)),0)</f>
        <v>0</v>
      </c>
      <c r="D364" s="186">
        <f>IFERROR(INDEX(Lookup!$BJ$9:$BJ$3000,MATCH($A364,Lookup!$A$9:$A$3000,0)),0)</f>
        <v>0</v>
      </c>
      <c r="E364" s="201">
        <f t="shared" si="32"/>
        <v>0</v>
      </c>
      <c r="O364" s="182">
        <f t="shared" si="27"/>
        <v>0</v>
      </c>
    </row>
    <row r="365" spans="1:15" hidden="1" x14ac:dyDescent="0.2">
      <c r="A365" s="182">
        <f>'32'!A27</f>
        <v>0</v>
      </c>
      <c r="B365" t="str">
        <f>IFERROR(LEFT(IFERROR(INDEX(Sheet5!$C$2:$C$1300,MATCH($A365,Sheet5!$A$2:$A$1300,0)),"-"),FIND(",",IFERROR(INDEX(Sheet5!$C$2:$C$1300,MATCH($A365,Sheet5!$A$2:$A$1300,0)),"-"),1)-1),IFERROR(INDEX(Sheet5!$C$2:$C$1300,MATCH($A365,Sheet5!$A$2:$A$1300,0)),"-"))</f>
        <v>-</v>
      </c>
      <c r="C365" s="186">
        <f>IFERROR(INDEX(Lookup!$BH$9:$BH$3000,MATCH($A365,Lookup!$A$9:$A$3000,0)),0)</f>
        <v>0</v>
      </c>
      <c r="D365" s="186">
        <f>IFERROR(INDEX(Lookup!$BJ$9:$BJ$3000,MATCH($A365,Lookup!$A$9:$A$3000,0)),0)</f>
        <v>0</v>
      </c>
      <c r="E365" s="201">
        <f t="shared" si="32"/>
        <v>0</v>
      </c>
      <c r="O365" s="182">
        <f t="shared" si="27"/>
        <v>0</v>
      </c>
    </row>
    <row r="366" spans="1:15" hidden="1" x14ac:dyDescent="0.2">
      <c r="A366" s="182">
        <f>'32'!A28</f>
        <v>0</v>
      </c>
      <c r="B366" t="str">
        <f>IFERROR(LEFT(IFERROR(INDEX(Sheet5!$C$2:$C$1300,MATCH($A366,Sheet5!$A$2:$A$1300,0)),"-"),FIND(",",IFERROR(INDEX(Sheet5!$C$2:$C$1300,MATCH($A366,Sheet5!$A$2:$A$1300,0)),"-"),1)-1),IFERROR(INDEX(Sheet5!$C$2:$C$1300,MATCH($A366,Sheet5!$A$2:$A$1300,0)),"-"))</f>
        <v>-</v>
      </c>
      <c r="C366" s="186">
        <f>IFERROR(INDEX(Lookup!$BH$9:$BH$3000,MATCH($A366,Lookup!$A$9:$A$3000,0)),0)</f>
        <v>0</v>
      </c>
      <c r="D366" s="186">
        <f>IFERROR(INDEX(Lookup!$BJ$9:$BJ$3000,MATCH($A366,Lookup!$A$9:$A$3000,0)),0)</f>
        <v>0</v>
      </c>
      <c r="E366" s="201">
        <f t="shared" si="32"/>
        <v>0</v>
      </c>
      <c r="O366" s="182">
        <f t="shared" si="27"/>
        <v>0</v>
      </c>
    </row>
    <row r="367" spans="1:15" hidden="1" x14ac:dyDescent="0.2">
      <c r="A367" s="182">
        <f>'32'!A29</f>
        <v>0</v>
      </c>
      <c r="B367" t="str">
        <f>IFERROR(LEFT(IFERROR(INDEX(Sheet5!$C$2:$C$1300,MATCH($A367,Sheet5!$A$2:$A$1300,0)),"-"),FIND(",",IFERROR(INDEX(Sheet5!$C$2:$C$1300,MATCH($A367,Sheet5!$A$2:$A$1300,0)),"-"),1)-1),IFERROR(INDEX(Sheet5!$C$2:$C$1300,MATCH($A367,Sheet5!$A$2:$A$1300,0)),"-"))</f>
        <v>-</v>
      </c>
      <c r="C367" s="186">
        <f>IFERROR(INDEX(Lookup!$BH$9:$BH$3000,MATCH($A367,Lookup!$A$9:$A$3000,0)),0)</f>
        <v>0</v>
      </c>
      <c r="D367" s="186">
        <f>IFERROR(INDEX(Lookup!$BJ$9:$BJ$3000,MATCH($A367,Lookup!$A$9:$A$3000,0)),0)</f>
        <v>0</v>
      </c>
      <c r="E367" s="201">
        <f t="shared" si="32"/>
        <v>0</v>
      </c>
      <c r="O367" s="182">
        <f t="shared" si="27"/>
        <v>0</v>
      </c>
    </row>
    <row r="368" spans="1:15" hidden="1" x14ac:dyDescent="0.2">
      <c r="A368" s="182">
        <f>'32'!A30</f>
        <v>0</v>
      </c>
      <c r="B368" t="str">
        <f>IFERROR(LEFT(IFERROR(INDEX(Sheet5!$C$2:$C$1300,MATCH($A368,Sheet5!$A$2:$A$1300,0)),"-"),FIND(",",IFERROR(INDEX(Sheet5!$C$2:$C$1300,MATCH($A368,Sheet5!$A$2:$A$1300,0)),"-"),1)-1),IFERROR(INDEX(Sheet5!$C$2:$C$1300,MATCH($A368,Sheet5!$A$2:$A$1300,0)),"-"))</f>
        <v>-</v>
      </c>
      <c r="C368" s="186">
        <f>IFERROR(INDEX(Lookup!$BH$9:$BH$3000,MATCH($A368,Lookup!$A$9:$A$3000,0)),0)</f>
        <v>0</v>
      </c>
      <c r="D368" s="186">
        <f>IFERROR(INDEX(Lookup!$BJ$9:$BJ$3000,MATCH($A368,Lookup!$A$9:$A$3000,0)),0)</f>
        <v>0</v>
      </c>
      <c r="E368" s="201">
        <f t="shared" si="32"/>
        <v>0</v>
      </c>
      <c r="O368" s="182">
        <f t="shared" ref="O368" si="33">+IF(A368&gt;0,1,0)</f>
        <v>0</v>
      </c>
    </row>
    <row r="369" spans="1:15" x14ac:dyDescent="0.2">
      <c r="B369" s="184" t="s">
        <v>505</v>
      </c>
      <c r="C369" s="185">
        <f>-SUM(C342:C368)</f>
        <v>0</v>
      </c>
      <c r="D369" s="185">
        <f>(D335-D340)-D342</f>
        <v>16355.529999999329</v>
      </c>
      <c r="E369" s="183">
        <f t="shared" si="29"/>
        <v>-16355.529999999329</v>
      </c>
      <c r="O369" s="182">
        <v>1</v>
      </c>
    </row>
    <row r="370" spans="1:15" x14ac:dyDescent="0.2">
      <c r="B370" s="184" t="s">
        <v>454</v>
      </c>
      <c r="C370" s="185">
        <f>-(SUM(C343:C369)+C340)</f>
        <v>-16355.53</v>
      </c>
      <c r="D370" s="185">
        <f>-(SUM(D343:D369)+D340)</f>
        <v>-16355.529999999329</v>
      </c>
      <c r="E370" s="183">
        <f t="shared" si="29"/>
        <v>-6.7120708990842104E-10</v>
      </c>
      <c r="O370" s="182">
        <f>+IF(A372&gt;0,1,0)</f>
        <v>1</v>
      </c>
    </row>
    <row r="371" spans="1:15" x14ac:dyDescent="0.2">
      <c r="C371" s="185">
        <f>C335</f>
        <v>353323.37999999896</v>
      </c>
      <c r="D371" s="185">
        <f>D335</f>
        <v>16355.529999999329</v>
      </c>
    </row>
    <row r="372" spans="1:15" x14ac:dyDescent="0.2">
      <c r="A372" s="182" t="str">
        <f>'32'!A4</f>
        <v>90140-G03</v>
      </c>
      <c r="C372" s="186">
        <f>IFERROR(-INDEX(Lookup!$BH$9:$BH$3000,MATCH($A372,Lookup!$A$9:$A$3000,0)),0)</f>
        <v>0</v>
      </c>
      <c r="D372" s="186">
        <f>IFERROR(-INDEX(Lookup!$BJ$9:$BJ$3000,MATCH($A372,Lookup!$A$9:$A$3000,0)),0)</f>
        <v>0</v>
      </c>
    </row>
    <row r="373" spans="1:15" x14ac:dyDescent="0.2">
      <c r="C373" s="185">
        <f>SUM(C369:C372)</f>
        <v>336967.84999999893</v>
      </c>
      <c r="D373" s="185">
        <f>SUM(D369:D372)</f>
        <v>16355.529999999329</v>
      </c>
    </row>
    <row r="376" spans="1:15" x14ac:dyDescent="0.2">
      <c r="B376" s="241" t="s">
        <v>538</v>
      </c>
      <c r="C376" s="240">
        <f>'Detail Income'!K1255</f>
        <v>336967.85</v>
      </c>
      <c r="D376" s="240">
        <f>'Detail Income'!I1255</f>
        <v>16355.53</v>
      </c>
    </row>
    <row r="377" spans="1:15" x14ac:dyDescent="0.2">
      <c r="B377" s="241" t="s">
        <v>539</v>
      </c>
      <c r="C377" s="240">
        <f>C376-C373</f>
        <v>1.0477378964424133E-9</v>
      </c>
      <c r="D377" s="240">
        <f>D376-D373</f>
        <v>6.7120708990842104E-10</v>
      </c>
    </row>
  </sheetData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9" scale="74" orientation="portrait" errors="blank" verticalDpi="0" r:id="rId1"/>
  <headerFooter>
    <oddFooter>&amp;L&amp;P</oddFooter>
  </headerFooter>
  <rowBreaks count="3" manualBreakCount="3">
    <brk id="50" max="4" man="1"/>
    <brk id="116" max="4" man="1"/>
    <brk id="235" max="4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7:D40"/>
  <sheetViews>
    <sheetView workbookViewId="0">
      <selection activeCell="D10" sqref="D10"/>
    </sheetView>
  </sheetViews>
  <sheetFormatPr defaultRowHeight="12.75" x14ac:dyDescent="0.2"/>
  <cols>
    <col min="2" max="2" width="44.7109375" bestFit="1" customWidth="1"/>
    <col min="3" max="3" width="9.7109375" bestFit="1" customWidth="1"/>
  </cols>
  <sheetData>
    <row r="7" spans="1:4" x14ac:dyDescent="0.2">
      <c r="A7" s="252"/>
      <c r="B7" s="253"/>
      <c r="C7" s="254" t="s">
        <v>551</v>
      </c>
      <c r="D7" s="255" t="s">
        <v>443</v>
      </c>
    </row>
    <row r="8" spans="1:4" x14ac:dyDescent="0.2">
      <c r="A8" s="256" t="s">
        <v>524</v>
      </c>
      <c r="B8" s="257"/>
      <c r="C8" s="258"/>
      <c r="D8" s="258"/>
    </row>
    <row r="9" spans="1:4" x14ac:dyDescent="0.2">
      <c r="A9" s="257"/>
      <c r="B9" s="256" t="s">
        <v>523</v>
      </c>
      <c r="C9" s="248">
        <f>+'Accpac BS'!C25</f>
        <v>0</v>
      </c>
      <c r="D9" s="248">
        <f>+'Accpac BS'!D25</f>
        <v>0</v>
      </c>
    </row>
    <row r="10" spans="1:4" x14ac:dyDescent="0.2">
      <c r="A10" s="257"/>
      <c r="B10" s="256" t="s">
        <v>499</v>
      </c>
      <c r="C10" s="248">
        <f>+'Accpac BS'!C31</f>
        <v>0</v>
      </c>
      <c r="D10" s="248">
        <f>+'Accpac BS'!D31</f>
        <v>0</v>
      </c>
    </row>
    <row r="11" spans="1:4" x14ac:dyDescent="0.2">
      <c r="A11" s="257"/>
      <c r="B11" s="256" t="s">
        <v>555</v>
      </c>
      <c r="C11" s="248">
        <v>0</v>
      </c>
      <c r="D11" s="248">
        <v>0</v>
      </c>
    </row>
    <row r="12" spans="1:4" x14ac:dyDescent="0.2">
      <c r="A12" s="257"/>
      <c r="B12" s="256" t="s">
        <v>500</v>
      </c>
      <c r="C12" s="248">
        <f>+'Accpac BS'!C139</f>
        <v>142877.25</v>
      </c>
      <c r="D12" s="248">
        <f>+'Accpac BS'!D139</f>
        <v>16355.53</v>
      </c>
    </row>
    <row r="13" spans="1:4" x14ac:dyDescent="0.2">
      <c r="A13" s="256" t="s">
        <v>556</v>
      </c>
      <c r="B13" s="256"/>
      <c r="C13" s="248"/>
      <c r="D13" s="248"/>
    </row>
    <row r="14" spans="1:4" x14ac:dyDescent="0.2">
      <c r="A14" s="256"/>
      <c r="B14" s="256" t="s">
        <v>499</v>
      </c>
      <c r="C14" s="248">
        <v>0</v>
      </c>
      <c r="D14" s="248">
        <v>0</v>
      </c>
    </row>
    <row r="15" spans="1:4" x14ac:dyDescent="0.2">
      <c r="A15" s="257"/>
      <c r="B15" s="256" t="s">
        <v>501</v>
      </c>
      <c r="C15" s="248">
        <f>+'Accpac BS'!C159</f>
        <v>0</v>
      </c>
      <c r="D15" s="248">
        <f>+'Accpac BS'!D159</f>
        <v>0</v>
      </c>
    </row>
    <row r="16" spans="1:4" x14ac:dyDescent="0.2">
      <c r="A16" s="257"/>
      <c r="B16" s="256" t="s">
        <v>557</v>
      </c>
      <c r="C16" s="248">
        <v>0</v>
      </c>
      <c r="D16" s="248">
        <v>0</v>
      </c>
    </row>
    <row r="17" spans="1:4" x14ac:dyDescent="0.2">
      <c r="A17" s="257"/>
      <c r="B17" s="256" t="s">
        <v>502</v>
      </c>
      <c r="C17" s="248">
        <f>+'Accpac BS'!C182</f>
        <v>0</v>
      </c>
      <c r="D17" s="248">
        <f>+'Accpac BS'!D182</f>
        <v>0</v>
      </c>
    </row>
    <row r="18" spans="1:4" x14ac:dyDescent="0.2">
      <c r="A18" s="257"/>
      <c r="B18" s="256" t="s">
        <v>500</v>
      </c>
      <c r="C18" s="248">
        <f>+'Accpac BS'!C241</f>
        <v>12036639.42</v>
      </c>
      <c r="D18" s="248">
        <f>+'Accpac BS'!D241</f>
        <v>12020283.890000001</v>
      </c>
    </row>
    <row r="19" spans="1:4" x14ac:dyDescent="0.2">
      <c r="A19" s="256" t="s">
        <v>522</v>
      </c>
      <c r="B19" s="257"/>
      <c r="C19" s="249">
        <f>SUM(C9:C18)</f>
        <v>12179516.67</v>
      </c>
      <c r="D19" s="249">
        <f>SUM(D9:D18)</f>
        <v>12036639.42</v>
      </c>
    </row>
    <row r="20" spans="1:4" x14ac:dyDescent="0.2">
      <c r="A20" s="256" t="s">
        <v>227</v>
      </c>
      <c r="B20" s="257"/>
      <c r="C20" s="259"/>
      <c r="D20" s="259"/>
    </row>
    <row r="21" spans="1:4" x14ac:dyDescent="0.2">
      <c r="A21" s="257"/>
      <c r="B21" s="256" t="s">
        <v>503</v>
      </c>
      <c r="C21" s="248">
        <f>+'Accpac BS'!C249</f>
        <v>0</v>
      </c>
      <c r="D21" s="248">
        <f>+'Accpac BS'!D249</f>
        <v>0</v>
      </c>
    </row>
    <row r="22" spans="1:4" x14ac:dyDescent="0.2">
      <c r="A22" s="257"/>
      <c r="B22" s="256" t="s">
        <v>504</v>
      </c>
      <c r="C22" s="248">
        <f>+'Accpac BS'!C276</f>
        <v>0</v>
      </c>
      <c r="D22" s="248">
        <f>+'Accpac BS'!D276</f>
        <v>0</v>
      </c>
    </row>
    <row r="23" spans="1:4" x14ac:dyDescent="0.2">
      <c r="A23" s="257"/>
      <c r="B23" s="256" t="s">
        <v>500</v>
      </c>
      <c r="C23" s="248">
        <f>+'Accpac BS'!C287</f>
        <v>0</v>
      </c>
      <c r="D23" s="248">
        <f>+'Accpac BS'!D287</f>
        <v>0</v>
      </c>
    </row>
    <row r="24" spans="1:4" x14ac:dyDescent="0.2">
      <c r="A24" s="256" t="s">
        <v>521</v>
      </c>
      <c r="B24" s="256"/>
      <c r="C24" s="259"/>
      <c r="D24" s="259"/>
    </row>
    <row r="25" spans="1:4" x14ac:dyDescent="0.2">
      <c r="A25" s="257"/>
      <c r="B25" s="256" t="s">
        <v>503</v>
      </c>
      <c r="C25" s="248">
        <f>+'Accpac BS'!C303</f>
        <v>0</v>
      </c>
      <c r="D25" s="248">
        <f>+'Accpac BS'!D303</f>
        <v>0</v>
      </c>
    </row>
    <row r="26" spans="1:4" x14ac:dyDescent="0.2">
      <c r="A26" s="257"/>
      <c r="B26" s="256" t="s">
        <v>504</v>
      </c>
      <c r="C26" s="248">
        <v>0</v>
      </c>
      <c r="D26" s="248">
        <v>0</v>
      </c>
    </row>
    <row r="27" spans="1:4" x14ac:dyDescent="0.2">
      <c r="A27" s="257"/>
      <c r="B27" s="256" t="s">
        <v>502</v>
      </c>
      <c r="C27" s="248">
        <f>+'Accpac BS'!C324</f>
        <v>-11826193.290000001</v>
      </c>
      <c r="D27" s="248">
        <f>+'Accpac BS'!D324</f>
        <v>-12020283.890000001</v>
      </c>
    </row>
    <row r="28" spans="1:4" x14ac:dyDescent="0.2">
      <c r="A28" s="257"/>
      <c r="B28" s="256" t="s">
        <v>500</v>
      </c>
      <c r="C28" s="248">
        <f>+'Accpac BS'!C332</f>
        <v>0</v>
      </c>
      <c r="D28" s="248">
        <f>+'Accpac BS'!D332</f>
        <v>0</v>
      </c>
    </row>
    <row r="29" spans="1:4" x14ac:dyDescent="0.2">
      <c r="A29" s="256" t="s">
        <v>508</v>
      </c>
      <c r="B29" s="257"/>
      <c r="C29" s="249">
        <f>SUM(C21:C28)</f>
        <v>-11826193.290000001</v>
      </c>
      <c r="D29" s="249">
        <f>SUM(D21:D28)</f>
        <v>-12020283.890000001</v>
      </c>
    </row>
    <row r="30" spans="1:4" x14ac:dyDescent="0.2">
      <c r="A30" s="257"/>
      <c r="B30" s="257"/>
      <c r="C30" s="248"/>
      <c r="D30" s="248"/>
    </row>
    <row r="31" spans="1:4" ht="13.5" thickBot="1" x14ac:dyDescent="0.25">
      <c r="A31" s="256" t="s">
        <v>507</v>
      </c>
      <c r="B31" s="257"/>
      <c r="C31" s="251">
        <f>+C29+C19</f>
        <v>353323.37999999896</v>
      </c>
      <c r="D31" s="251">
        <f>+D29+D19</f>
        <v>16355.529999999329</v>
      </c>
    </row>
    <row r="32" spans="1:4" ht="13.5" thickTop="1" x14ac:dyDescent="0.2">
      <c r="A32" s="257"/>
      <c r="B32" s="257"/>
      <c r="C32" s="248"/>
      <c r="D32" s="248"/>
    </row>
    <row r="33" spans="1:4" x14ac:dyDescent="0.2">
      <c r="A33" s="256" t="s">
        <v>506</v>
      </c>
      <c r="B33" s="257"/>
      <c r="C33" s="248"/>
      <c r="D33" s="248"/>
    </row>
    <row r="34" spans="1:4" x14ac:dyDescent="0.2">
      <c r="A34" s="257"/>
      <c r="B34" s="256" t="s">
        <v>558</v>
      </c>
      <c r="C34" s="260">
        <f>+'Accpac BS'!C340</f>
        <v>16355.53</v>
      </c>
      <c r="D34" s="260">
        <f>+'Accpac BS'!D340</f>
        <v>0</v>
      </c>
    </row>
    <row r="35" spans="1:4" x14ac:dyDescent="0.2">
      <c r="A35" s="257"/>
      <c r="B35" s="256" t="s">
        <v>559</v>
      </c>
      <c r="C35" s="260">
        <v>0</v>
      </c>
      <c r="D35" s="260">
        <v>0</v>
      </c>
    </row>
    <row r="36" spans="1:4" x14ac:dyDescent="0.2">
      <c r="B36" s="256" t="s">
        <v>560</v>
      </c>
      <c r="C36" s="260">
        <f>+'Accpac BS'!C342</f>
        <v>0</v>
      </c>
      <c r="D36" s="260">
        <f>+'Accpac BS'!D342</f>
        <v>0</v>
      </c>
    </row>
    <row r="37" spans="1:4" x14ac:dyDescent="0.2">
      <c r="B37" s="256" t="s">
        <v>505</v>
      </c>
      <c r="C37" s="260">
        <f>+'Accpac BS'!C373</f>
        <v>336967.84999999893</v>
      </c>
      <c r="D37" s="260">
        <f>+'Accpac BS'!D373</f>
        <v>16355.529999999329</v>
      </c>
    </row>
    <row r="38" spans="1:4" x14ac:dyDescent="0.2">
      <c r="B38" s="256" t="s">
        <v>454</v>
      </c>
      <c r="C38" s="260">
        <f>SUM(C34:C37)</f>
        <v>353323.37999999896</v>
      </c>
      <c r="D38" s="260">
        <f>SUM(D34:D37)</f>
        <v>16355.529999999329</v>
      </c>
    </row>
    <row r="39" spans="1:4" x14ac:dyDescent="0.2">
      <c r="C39" s="260"/>
      <c r="D39" s="260"/>
    </row>
    <row r="40" spans="1:4" x14ac:dyDescent="0.2">
      <c r="B40" s="256" t="s">
        <v>445</v>
      </c>
      <c r="C40" s="260">
        <f>+C38-C31</f>
        <v>0</v>
      </c>
      <c r="D40" s="260">
        <f>+D38-D31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34"/>
  <sheetViews>
    <sheetView workbookViewId="0"/>
  </sheetViews>
  <sheetFormatPr defaultRowHeight="12.75" x14ac:dyDescent="0.2"/>
  <cols>
    <col min="1" max="1" width="16.28515625" bestFit="1" customWidth="1"/>
    <col min="2" max="2" width="24.5703125" bestFit="1" customWidth="1"/>
  </cols>
  <sheetData>
    <row r="1" spans="1:8" x14ac:dyDescent="0.2">
      <c r="A1" s="300"/>
      <c r="B1" s="301"/>
      <c r="C1" s="300"/>
      <c r="D1" s="301"/>
      <c r="E1" s="301"/>
      <c r="F1" s="301"/>
      <c r="G1" s="301"/>
      <c r="H1" s="302"/>
    </row>
    <row r="2" spans="1:8" x14ac:dyDescent="0.2">
      <c r="A2" s="303" t="s">
        <v>240</v>
      </c>
      <c r="B2" s="303" t="s">
        <v>241</v>
      </c>
      <c r="C2" s="304"/>
      <c r="D2" s="88"/>
      <c r="E2" s="88"/>
      <c r="F2" s="88"/>
      <c r="G2" s="88"/>
      <c r="H2" s="305"/>
    </row>
    <row r="3" spans="1:8" x14ac:dyDescent="0.2">
      <c r="A3" s="300" t="s">
        <v>115</v>
      </c>
      <c r="B3" s="300" t="s">
        <v>230</v>
      </c>
      <c r="C3" s="300"/>
      <c r="D3" s="301"/>
      <c r="E3" s="301"/>
      <c r="F3" s="301"/>
      <c r="G3" s="301"/>
      <c r="H3" s="302"/>
    </row>
    <row r="4" spans="1:8" x14ac:dyDescent="0.2">
      <c r="A4" s="300" t="s">
        <v>116</v>
      </c>
      <c r="B4" s="300" t="s">
        <v>609</v>
      </c>
      <c r="C4" s="304"/>
      <c r="D4" s="88"/>
      <c r="E4" s="88"/>
      <c r="F4" s="88"/>
      <c r="G4" s="88"/>
      <c r="H4" s="305"/>
    </row>
    <row r="5" spans="1:8" x14ac:dyDescent="0.2">
      <c r="A5" s="300" t="s">
        <v>117</v>
      </c>
      <c r="B5" s="300" t="s">
        <v>610</v>
      </c>
      <c r="C5" s="304"/>
      <c r="D5" s="88"/>
      <c r="E5" s="88"/>
      <c r="F5" s="88"/>
      <c r="G5" s="88"/>
      <c r="H5" s="305"/>
    </row>
    <row r="6" spans="1:8" x14ac:dyDescent="0.2">
      <c r="A6" s="300" t="s">
        <v>118</v>
      </c>
      <c r="B6" s="300" t="s">
        <v>611</v>
      </c>
      <c r="C6" s="304"/>
      <c r="D6" s="88"/>
      <c r="E6" s="88"/>
      <c r="F6" s="88"/>
      <c r="G6" s="88"/>
      <c r="H6" s="305"/>
    </row>
    <row r="7" spans="1:8" x14ac:dyDescent="0.2">
      <c r="A7" s="300" t="s">
        <v>119</v>
      </c>
      <c r="B7" s="300" t="s">
        <v>268</v>
      </c>
      <c r="C7" s="304"/>
      <c r="D7" s="88"/>
      <c r="E7" s="88"/>
      <c r="F7" s="88"/>
      <c r="G7" s="88"/>
      <c r="H7" s="305"/>
    </row>
    <row r="8" spans="1:8" x14ac:dyDescent="0.2">
      <c r="A8" s="300" t="s">
        <v>120</v>
      </c>
      <c r="B8" s="300" t="s">
        <v>612</v>
      </c>
      <c r="C8" s="304"/>
      <c r="D8" s="88"/>
      <c r="E8" s="88"/>
      <c r="F8" s="88"/>
      <c r="G8" s="88"/>
      <c r="H8" s="305"/>
    </row>
    <row r="9" spans="1:8" x14ac:dyDescent="0.2">
      <c r="A9" s="300" t="s">
        <v>121</v>
      </c>
      <c r="B9" s="300" t="s">
        <v>534</v>
      </c>
      <c r="C9" s="304"/>
      <c r="D9" s="88"/>
      <c r="E9" s="88"/>
      <c r="F9" s="88"/>
      <c r="G9" s="88"/>
      <c r="H9" s="305"/>
    </row>
    <row r="10" spans="1:8" x14ac:dyDescent="0.2">
      <c r="A10" s="300" t="s">
        <v>122</v>
      </c>
      <c r="B10" s="300" t="s">
        <v>461</v>
      </c>
      <c r="C10" s="304"/>
      <c r="D10" s="88"/>
      <c r="E10" s="88"/>
      <c r="F10" s="88"/>
      <c r="G10" s="88"/>
      <c r="H10" s="305"/>
    </row>
    <row r="11" spans="1:8" x14ac:dyDescent="0.2">
      <c r="A11" s="300" t="s">
        <v>123</v>
      </c>
      <c r="B11" s="300" t="s">
        <v>613</v>
      </c>
      <c r="C11" s="304"/>
      <c r="D11" s="88"/>
      <c r="E11" s="88"/>
      <c r="F11" s="88"/>
      <c r="G11" s="88"/>
      <c r="H11" s="305"/>
    </row>
    <row r="12" spans="1:8" x14ac:dyDescent="0.2">
      <c r="A12" s="300" t="s">
        <v>124</v>
      </c>
      <c r="B12" s="300" t="s">
        <v>462</v>
      </c>
      <c r="C12" s="304"/>
      <c r="D12" s="88"/>
      <c r="E12" s="88"/>
      <c r="F12" s="88"/>
      <c r="G12" s="88"/>
      <c r="H12" s="305"/>
    </row>
    <row r="13" spans="1:8" x14ac:dyDescent="0.2">
      <c r="A13" s="300" t="s">
        <v>125</v>
      </c>
      <c r="B13" s="300" t="s">
        <v>463</v>
      </c>
      <c r="C13" s="304"/>
      <c r="D13" s="88"/>
      <c r="E13" s="88"/>
      <c r="F13" s="88"/>
      <c r="G13" s="88"/>
      <c r="H13" s="305"/>
    </row>
    <row r="14" spans="1:8" x14ac:dyDescent="0.2">
      <c r="A14" s="300" t="s">
        <v>126</v>
      </c>
      <c r="B14" s="300" t="s">
        <v>464</v>
      </c>
      <c r="C14" s="304"/>
      <c r="D14" s="88"/>
      <c r="E14" s="88"/>
      <c r="F14" s="88"/>
      <c r="G14" s="88"/>
      <c r="H14" s="305"/>
    </row>
    <row r="15" spans="1:8" x14ac:dyDescent="0.2">
      <c r="A15" s="300" t="s">
        <v>14</v>
      </c>
      <c r="B15" s="300" t="s">
        <v>465</v>
      </c>
      <c r="C15" s="304"/>
      <c r="D15" s="88"/>
      <c r="E15" s="88"/>
      <c r="F15" s="88"/>
      <c r="G15" s="88"/>
      <c r="H15" s="305"/>
    </row>
    <row r="16" spans="1:8" x14ac:dyDescent="0.2">
      <c r="A16" s="300" t="s">
        <v>15</v>
      </c>
      <c r="B16" s="300" t="s">
        <v>614</v>
      </c>
      <c r="C16" s="304"/>
      <c r="D16" s="88"/>
      <c r="E16" s="88"/>
      <c r="F16" s="88"/>
      <c r="G16" s="88"/>
      <c r="H16" s="305"/>
    </row>
    <row r="17" spans="1:8" x14ac:dyDescent="0.2">
      <c r="A17" s="300" t="s">
        <v>16</v>
      </c>
      <c r="B17" s="300" t="s">
        <v>466</v>
      </c>
      <c r="C17" s="304"/>
      <c r="D17" s="88"/>
      <c r="E17" s="88"/>
      <c r="F17" s="88"/>
      <c r="G17" s="88"/>
      <c r="H17" s="305"/>
    </row>
    <row r="18" spans="1:8" x14ac:dyDescent="0.2">
      <c r="A18" s="300" t="s">
        <v>354</v>
      </c>
      <c r="B18" s="300" t="s">
        <v>615</v>
      </c>
      <c r="C18" s="304"/>
      <c r="D18" s="88"/>
      <c r="E18" s="88"/>
      <c r="F18" s="88"/>
      <c r="G18" s="88"/>
      <c r="H18" s="305"/>
    </row>
    <row r="19" spans="1:8" x14ac:dyDescent="0.2">
      <c r="A19" s="300" t="s">
        <v>278</v>
      </c>
      <c r="B19" s="300" t="s">
        <v>616</v>
      </c>
      <c r="C19" s="304"/>
      <c r="D19" s="88"/>
      <c r="E19" s="88"/>
      <c r="F19" s="88"/>
      <c r="G19" s="88"/>
      <c r="H19" s="305"/>
    </row>
    <row r="20" spans="1:8" x14ac:dyDescent="0.2">
      <c r="A20" s="300" t="s">
        <v>355</v>
      </c>
      <c r="B20" s="300" t="s">
        <v>483</v>
      </c>
      <c r="C20" s="304"/>
      <c r="D20" s="88"/>
      <c r="E20" s="88"/>
      <c r="F20" s="88"/>
      <c r="G20" s="88"/>
      <c r="H20" s="305"/>
    </row>
    <row r="21" spans="1:8" x14ac:dyDescent="0.2">
      <c r="A21" s="300" t="s">
        <v>356</v>
      </c>
      <c r="B21" s="300" t="s">
        <v>484</v>
      </c>
      <c r="C21" s="304"/>
      <c r="D21" s="88"/>
      <c r="E21" s="88"/>
      <c r="F21" s="88"/>
      <c r="G21" s="88"/>
      <c r="H21" s="305"/>
    </row>
    <row r="22" spans="1:8" x14ac:dyDescent="0.2">
      <c r="A22" s="300" t="s">
        <v>357</v>
      </c>
      <c r="B22" s="300" t="s">
        <v>617</v>
      </c>
      <c r="C22" s="304"/>
      <c r="D22" s="88"/>
      <c r="E22" s="88"/>
      <c r="F22" s="88"/>
      <c r="G22" s="88"/>
      <c r="H22" s="305"/>
    </row>
    <row r="23" spans="1:8" x14ac:dyDescent="0.2">
      <c r="A23" s="300" t="s">
        <v>358</v>
      </c>
      <c r="B23" s="300" t="s">
        <v>499</v>
      </c>
      <c r="C23" s="304"/>
      <c r="D23" s="88"/>
      <c r="E23" s="88"/>
      <c r="F23" s="88"/>
      <c r="G23" s="88"/>
      <c r="H23" s="305"/>
    </row>
    <row r="24" spans="1:8" x14ac:dyDescent="0.2">
      <c r="A24" s="300" t="s">
        <v>359</v>
      </c>
      <c r="B24" s="300" t="s">
        <v>500</v>
      </c>
      <c r="C24" s="304"/>
      <c r="D24" s="88"/>
      <c r="E24" s="88"/>
      <c r="F24" s="88"/>
      <c r="G24" s="88"/>
      <c r="H24" s="305"/>
    </row>
    <row r="25" spans="1:8" x14ac:dyDescent="0.2">
      <c r="A25" s="300" t="s">
        <v>360</v>
      </c>
      <c r="B25" s="300" t="s">
        <v>501</v>
      </c>
      <c r="C25" s="304"/>
      <c r="D25" s="88"/>
      <c r="E25" s="88"/>
      <c r="F25" s="88"/>
      <c r="G25" s="88"/>
      <c r="H25" s="305"/>
    </row>
    <row r="26" spans="1:8" x14ac:dyDescent="0.2">
      <c r="A26" s="300" t="s">
        <v>361</v>
      </c>
      <c r="B26" s="300" t="s">
        <v>502</v>
      </c>
      <c r="C26" s="304"/>
      <c r="D26" s="88"/>
      <c r="E26" s="88"/>
      <c r="F26" s="88"/>
      <c r="G26" s="88"/>
      <c r="H26" s="305"/>
    </row>
    <row r="27" spans="1:8" x14ac:dyDescent="0.2">
      <c r="A27" s="300" t="s">
        <v>362</v>
      </c>
      <c r="B27" s="300" t="s">
        <v>500</v>
      </c>
      <c r="C27" s="304"/>
      <c r="D27" s="88"/>
      <c r="E27" s="88"/>
      <c r="F27" s="88"/>
      <c r="G27" s="88"/>
      <c r="H27" s="305"/>
    </row>
    <row r="28" spans="1:8" x14ac:dyDescent="0.2">
      <c r="A28" s="300" t="s">
        <v>363</v>
      </c>
      <c r="B28" s="300" t="s">
        <v>503</v>
      </c>
      <c r="C28" s="304"/>
      <c r="D28" s="88"/>
      <c r="E28" s="88"/>
      <c r="F28" s="88"/>
      <c r="G28" s="88"/>
      <c r="H28" s="305"/>
    </row>
    <row r="29" spans="1:8" x14ac:dyDescent="0.2">
      <c r="A29" s="300" t="s">
        <v>364</v>
      </c>
      <c r="B29" s="300" t="s">
        <v>504</v>
      </c>
      <c r="C29" s="304"/>
      <c r="D29" s="88"/>
      <c r="E29" s="88"/>
      <c r="F29" s="88"/>
      <c r="G29" s="88"/>
      <c r="H29" s="305"/>
    </row>
    <row r="30" spans="1:8" x14ac:dyDescent="0.2">
      <c r="A30" s="300" t="s">
        <v>365</v>
      </c>
      <c r="B30" s="300" t="s">
        <v>500</v>
      </c>
      <c r="C30" s="304"/>
      <c r="D30" s="88"/>
      <c r="E30" s="88"/>
      <c r="F30" s="88"/>
      <c r="G30" s="88"/>
      <c r="H30" s="305"/>
    </row>
    <row r="31" spans="1:8" x14ac:dyDescent="0.2">
      <c r="A31" s="300" t="s">
        <v>366</v>
      </c>
      <c r="B31" s="300" t="s">
        <v>503</v>
      </c>
      <c r="C31" s="304"/>
      <c r="D31" s="88"/>
      <c r="E31" s="88"/>
      <c r="F31" s="88"/>
      <c r="G31" s="88"/>
      <c r="H31" s="305"/>
    </row>
    <row r="32" spans="1:8" x14ac:dyDescent="0.2">
      <c r="A32" s="300" t="s">
        <v>367</v>
      </c>
      <c r="B32" s="300" t="s">
        <v>502</v>
      </c>
      <c r="C32" s="304"/>
      <c r="D32" s="88"/>
      <c r="E32" s="88"/>
      <c r="F32" s="88"/>
      <c r="G32" s="88"/>
      <c r="H32" s="305"/>
    </row>
    <row r="33" spans="1:8" x14ac:dyDescent="0.2">
      <c r="A33" s="300" t="s">
        <v>368</v>
      </c>
      <c r="B33" s="300" t="s">
        <v>500</v>
      </c>
      <c r="C33" s="304"/>
      <c r="D33" s="88"/>
      <c r="E33" s="88"/>
      <c r="F33" s="88"/>
      <c r="G33" s="88"/>
      <c r="H33" s="305"/>
    </row>
    <row r="34" spans="1:8" x14ac:dyDescent="0.2">
      <c r="A34" s="306" t="s">
        <v>369</v>
      </c>
      <c r="B34" s="306" t="s">
        <v>618</v>
      </c>
      <c r="C34" s="307"/>
      <c r="D34" s="308"/>
      <c r="E34" s="308"/>
      <c r="F34" s="308"/>
      <c r="G34" s="308"/>
      <c r="H34" s="309"/>
    </row>
  </sheetData>
  <phoneticPr fontId="0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W36"/>
  <sheetViews>
    <sheetView zoomScale="90" zoomScaleNormal="80" workbookViewId="0">
      <pane ySplit="4" topLeftCell="A5" activePane="bottomLeft" state="frozen"/>
      <selection activeCell="B9" sqref="B9"/>
      <selection pane="bottomLeft" sqref="A1:C1"/>
    </sheetView>
  </sheetViews>
  <sheetFormatPr defaultRowHeight="12" x14ac:dyDescent="0.2"/>
  <cols>
    <col min="1" max="1" width="12" style="103" customWidth="1"/>
    <col min="2" max="2" width="6" style="59" hidden="1" customWidth="1"/>
    <col min="3" max="3" width="32.28515625" style="59" customWidth="1"/>
    <col min="4" max="4" width="4.85546875" style="59" hidden="1" customWidth="1"/>
    <col min="5" max="5" width="10.85546875" style="59" customWidth="1"/>
    <col min="6" max="6" width="20.7109375" style="59" customWidth="1"/>
    <col min="7" max="7" width="1.140625" style="59" customWidth="1"/>
    <col min="8" max="8" width="9.7109375" style="59" hidden="1" customWidth="1"/>
    <col min="9" max="9" width="29" style="59" bestFit="1" customWidth="1"/>
    <col min="10" max="10" width="8.42578125" style="59" customWidth="1"/>
    <col min="11" max="11" width="0.5703125" style="109" customWidth="1"/>
    <col min="12" max="14" width="12.42578125" style="59" customWidth="1"/>
    <col min="15" max="16" width="12.7109375" style="59" bestFit="1" customWidth="1"/>
    <col min="17" max="20" width="12.7109375" style="59" customWidth="1"/>
    <col min="21" max="21" width="12.7109375" style="59" bestFit="1" customWidth="1"/>
    <col min="22" max="22" width="9.140625" style="59"/>
    <col min="23" max="23" width="20.7109375" style="59" bestFit="1" customWidth="1"/>
    <col min="24" max="26" width="9.140625" style="59"/>
    <col min="27" max="27" width="13.7109375" style="59" bestFit="1" customWidth="1"/>
    <col min="28" max="28" width="13" style="59" bestFit="1" customWidth="1"/>
    <col min="29" max="29" width="25" style="59" bestFit="1" customWidth="1"/>
    <col min="30" max="30" width="8.85546875" style="59" customWidth="1"/>
    <col min="31" max="16384" width="9.140625" style="59"/>
  </cols>
  <sheetData>
    <row r="1" spans="1:23" ht="12.75" x14ac:dyDescent="0.2">
      <c r="A1" s="270" t="s">
        <v>234</v>
      </c>
      <c r="B1" s="270"/>
      <c r="C1" s="271"/>
      <c r="D1" s="143"/>
      <c r="E1" s="274" t="s">
        <v>270</v>
      </c>
      <c r="F1" s="275"/>
      <c r="I1" s="276" t="s">
        <v>269</v>
      </c>
      <c r="J1" s="277"/>
      <c r="K1" s="89"/>
      <c r="O1" s="90"/>
      <c r="P1" s="90"/>
    </row>
    <row r="2" spans="1:23" ht="0.95" customHeight="1" x14ac:dyDescent="0.2">
      <c r="A2" s="118"/>
      <c r="B2" s="91">
        <f>IF(ISNA(MATCH($A2,GLCatPivot!A:A,0)),65000,MATCH($A2,GLCatPivot!A:A,0))</f>
        <v>65000</v>
      </c>
      <c r="C2" s="119">
        <f>IF(A2="(blank)"," ",IF(ISERROR(INDEX(GLCatPivot!A:B,$B2,2)),"",INDEX(GLCatPivot!A:B,$B2,2)))</f>
        <v>0</v>
      </c>
      <c r="D2" s="91" t="e">
        <f>A2 &amp; " - " &amp;  VLOOKUP(E2,$U$3:$W$20,2,FALSE)</f>
        <v>#N/A</v>
      </c>
      <c r="E2" s="93"/>
      <c r="F2" s="94" t="str">
        <f>IF(ISERROR(VLOOKUP(E2,$U$3:$W$20,3,FALSE)),"",VLOOKUP(E2,$U$3:$W$20,3,FALSE))</f>
        <v/>
      </c>
      <c r="H2" s="59" t="str">
        <f>IF(COUNTA(C:C)-1&lt;COUNTA(E:E),"Generic","Categories")</f>
        <v>Generic</v>
      </c>
      <c r="I2" s="272"/>
      <c r="J2" s="273"/>
      <c r="K2" s="89"/>
      <c r="O2" s="90"/>
      <c r="P2" s="90"/>
      <c r="Q2" s="95"/>
      <c r="R2" s="95"/>
      <c r="S2" s="95"/>
      <c r="T2" s="95"/>
    </row>
    <row r="3" spans="1:23" x14ac:dyDescent="0.2">
      <c r="A3" s="144" t="s">
        <v>235</v>
      </c>
      <c r="B3" s="145" t="s">
        <v>244</v>
      </c>
      <c r="C3" s="145" t="s">
        <v>236</v>
      </c>
      <c r="D3" s="146"/>
      <c r="E3" s="147" t="s">
        <v>237</v>
      </c>
      <c r="F3" s="148" t="s">
        <v>245</v>
      </c>
      <c r="I3" s="141" t="s">
        <v>237</v>
      </c>
      <c r="J3" s="142" t="s">
        <v>246</v>
      </c>
      <c r="K3" s="89"/>
      <c r="O3" s="90"/>
      <c r="P3" s="90"/>
      <c r="Q3" s="95"/>
      <c r="R3" s="95"/>
      <c r="S3" s="95"/>
      <c r="T3" s="95"/>
      <c r="U3" s="59">
        <v>8</v>
      </c>
      <c r="V3" s="98" t="s">
        <v>238</v>
      </c>
      <c r="W3" s="59" t="s">
        <v>230</v>
      </c>
    </row>
    <row r="4" spans="1:23" ht="0.95" customHeight="1" x14ac:dyDescent="0.2">
      <c r="A4" s="99" t="s">
        <v>240</v>
      </c>
      <c r="B4" s="92"/>
      <c r="C4" s="92"/>
      <c r="D4" s="92"/>
      <c r="E4" s="100"/>
      <c r="F4" s="101"/>
      <c r="G4" s="92"/>
      <c r="H4" s="92"/>
      <c r="I4" s="96"/>
      <c r="J4" s="97"/>
      <c r="K4" s="102"/>
      <c r="O4" s="90"/>
      <c r="P4" s="90"/>
      <c r="Q4" s="95"/>
      <c r="R4" s="95"/>
      <c r="S4" s="95"/>
      <c r="T4" s="95"/>
      <c r="U4" s="59">
        <v>9</v>
      </c>
      <c r="V4" s="98" t="s">
        <v>238</v>
      </c>
      <c r="W4" s="59" t="s">
        <v>231</v>
      </c>
    </row>
    <row r="5" spans="1:23" s="90" customFormat="1" ht="11.25" customHeight="1" x14ac:dyDescent="0.2">
      <c r="A5" s="103" t="s">
        <v>115</v>
      </c>
      <c r="B5" s="91">
        <f>IF(ISNA(MATCH($A5,GLCatPivot!A:A,0)),65000,MATCH($A5,GLCatPivot!A:A,0))</f>
        <v>3</v>
      </c>
      <c r="C5" s="119" t="str">
        <f>IF(A5="(blank)"," ",IF(ISERROR(INDEX(GLCatPivot!A:B,$B5,2)),"",INDEX(GLCatPivot!A:B,$B5,2)))</f>
        <v>Revenue</v>
      </c>
      <c r="D5" s="91" t="str">
        <f t="shared" ref="D5:D36" si="0">A5 &amp; " - " &amp;  VLOOKUP(E5,$U$3:$W$20,2,FALSE)</f>
        <v>01 - I</v>
      </c>
      <c r="E5" s="93">
        <v>8</v>
      </c>
      <c r="F5" s="94" t="str">
        <f t="shared" ref="F5:F36" si="1">IF(ISERROR(VLOOKUP(E5,$U$3:$W$20,3,FALSE)),"",VLOOKUP(E5,$U$3:$W$20,3,FALSE))</f>
        <v>Revenue</v>
      </c>
      <c r="I5" s="104" t="s">
        <v>247</v>
      </c>
      <c r="J5" s="105" t="s">
        <v>238</v>
      </c>
      <c r="K5" s="106"/>
      <c r="L5" s="278" t="s">
        <v>222</v>
      </c>
      <c r="M5" s="279"/>
      <c r="N5" s="280"/>
      <c r="Q5" s="107"/>
      <c r="R5" s="107"/>
      <c r="S5" s="107"/>
      <c r="T5" s="107"/>
      <c r="U5" s="59">
        <v>10</v>
      </c>
      <c r="V5" s="98" t="s">
        <v>238</v>
      </c>
      <c r="W5" s="90" t="s">
        <v>248</v>
      </c>
    </row>
    <row r="6" spans="1:23" s="90" customFormat="1" x14ac:dyDescent="0.2">
      <c r="A6" s="103" t="s">
        <v>116</v>
      </c>
      <c r="B6" s="91">
        <f>IF(ISNA(MATCH($A6,GLCatPivot!A:A,0)),65000,MATCH($A6,GLCatPivot!A:A,0))</f>
        <v>4</v>
      </c>
      <c r="C6" s="119" t="str">
        <f>IF(A6="(blank)"," ",IF(ISERROR(INDEX(GLCatPivot!A:B,$B6,2)),"",INDEX(GLCatPivot!A:B,$B6,2)))</f>
        <v>Direct Costs-Property</v>
      </c>
      <c r="D6" s="91" t="str">
        <f t="shared" si="0"/>
        <v>02 - I</v>
      </c>
      <c r="E6" s="93">
        <v>9</v>
      </c>
      <c r="F6" s="94" t="str">
        <f t="shared" si="1"/>
        <v>Cost of Sales</v>
      </c>
      <c r="I6" s="104" t="s">
        <v>249</v>
      </c>
      <c r="J6" s="105" t="s">
        <v>238</v>
      </c>
      <c r="K6" s="106"/>
      <c r="L6" s="281"/>
      <c r="M6" s="282"/>
      <c r="N6" s="283"/>
      <c r="Q6" s="107"/>
      <c r="R6" s="107"/>
      <c r="S6" s="107"/>
      <c r="T6" s="107"/>
      <c r="U6" s="59">
        <v>12</v>
      </c>
      <c r="V6" s="98" t="s">
        <v>238</v>
      </c>
      <c r="W6" s="90" t="s">
        <v>268</v>
      </c>
    </row>
    <row r="7" spans="1:23" s="90" customFormat="1" ht="12.75" x14ac:dyDescent="0.2">
      <c r="A7" s="103" t="s">
        <v>117</v>
      </c>
      <c r="B7" s="91">
        <f>IF(ISNA(MATCH($A7,GLCatPivot!A:A,0)),65000,MATCH($A7,GLCatPivot!A:A,0))</f>
        <v>5</v>
      </c>
      <c r="C7" s="119" t="str">
        <f>IF(A7="(blank)"," ",IF(ISERROR(INDEX(GLCatPivot!A:B,$B7,2)),"",INDEX(GLCatPivot!A:B,$B7,2)))</f>
        <v>Direct Costs-Vineyards</v>
      </c>
      <c r="D7" s="91" t="str">
        <f t="shared" si="0"/>
        <v>03 - I</v>
      </c>
      <c r="E7" s="93">
        <v>9</v>
      </c>
      <c r="F7" s="94" t="str">
        <f t="shared" si="1"/>
        <v>Cost of Sales</v>
      </c>
      <c r="I7" s="104" t="s">
        <v>279</v>
      </c>
      <c r="J7" s="105" t="s">
        <v>238</v>
      </c>
      <c r="K7" s="106"/>
      <c r="L7" s="113" t="s">
        <v>242</v>
      </c>
      <c r="M7" s="111"/>
      <c r="N7" s="112"/>
      <c r="Q7" s="107"/>
      <c r="R7" s="107"/>
      <c r="S7" s="107"/>
      <c r="T7" s="107"/>
      <c r="U7" s="59">
        <v>13</v>
      </c>
      <c r="V7" s="98" t="s">
        <v>238</v>
      </c>
      <c r="W7" s="90" t="s">
        <v>232</v>
      </c>
    </row>
    <row r="8" spans="1:23" s="90" customFormat="1" x14ac:dyDescent="0.2">
      <c r="A8" s="103" t="s">
        <v>118</v>
      </c>
      <c r="B8" s="91">
        <f>IF(ISNA(MATCH($A8,GLCatPivot!A:A,0)),65000,MATCH($A8,GLCatPivot!A:A,0))</f>
        <v>6</v>
      </c>
      <c r="C8" s="119" t="str">
        <f>IF(A8="(blank)"," ",IF(ISERROR(INDEX(GLCatPivot!A:B,$B8,2)),"",INDEX(GLCatPivot!A:B,$B8,2)))</f>
        <v>Direct Costs-Media</v>
      </c>
      <c r="D8" s="91" t="str">
        <f t="shared" si="0"/>
        <v>04 - I</v>
      </c>
      <c r="E8" s="93">
        <v>9</v>
      </c>
      <c r="F8" s="94" t="str">
        <f t="shared" si="1"/>
        <v>Cost of Sales</v>
      </c>
      <c r="I8" s="104" t="s">
        <v>280</v>
      </c>
      <c r="J8" s="105" t="s">
        <v>238</v>
      </c>
      <c r="K8" s="106"/>
      <c r="L8" s="267" t="s">
        <v>271</v>
      </c>
      <c r="M8" s="268"/>
      <c r="N8" s="269"/>
      <c r="Q8" s="107"/>
      <c r="R8" s="107"/>
      <c r="S8" s="107"/>
      <c r="T8" s="107"/>
      <c r="U8" s="59">
        <v>14</v>
      </c>
      <c r="V8" s="98" t="s">
        <v>238</v>
      </c>
      <c r="W8" s="90" t="s">
        <v>289</v>
      </c>
    </row>
    <row r="9" spans="1:23" s="90" customFormat="1" ht="12" customHeight="1" x14ac:dyDescent="0.2">
      <c r="A9" s="103" t="s">
        <v>119</v>
      </c>
      <c r="B9" s="91">
        <f>IF(ISNA(MATCH($A9,GLCatPivot!A:A,0)),65000,MATCH($A9,GLCatPivot!A:A,0))</f>
        <v>7</v>
      </c>
      <c r="C9" s="119" t="str">
        <f>IF(A9="(blank)"," ",IF(ISERROR(INDEX(GLCatPivot!A:B,$B9,2)),"",INDEX(GLCatPivot!A:B,$B9,2)))</f>
        <v>Other Income</v>
      </c>
      <c r="D9" s="91" t="str">
        <f t="shared" si="0"/>
        <v>05 - I</v>
      </c>
      <c r="E9" s="93">
        <v>12</v>
      </c>
      <c r="F9" s="94" t="str">
        <f t="shared" si="1"/>
        <v>Other Income</v>
      </c>
      <c r="I9" s="104" t="s">
        <v>250</v>
      </c>
      <c r="J9" s="105" t="s">
        <v>238</v>
      </c>
      <c r="K9" s="106"/>
      <c r="L9" s="267"/>
      <c r="M9" s="268"/>
      <c r="N9" s="269"/>
      <c r="Q9" s="107"/>
      <c r="R9" s="107"/>
      <c r="S9" s="107"/>
      <c r="T9" s="107"/>
      <c r="U9" s="59">
        <v>15</v>
      </c>
      <c r="V9" s="98" t="s">
        <v>238</v>
      </c>
      <c r="W9" s="90" t="s">
        <v>251</v>
      </c>
    </row>
    <row r="10" spans="1:23" s="90" customFormat="1" ht="11.25" customHeight="1" x14ac:dyDescent="0.2">
      <c r="A10" s="103" t="s">
        <v>120</v>
      </c>
      <c r="B10" s="91">
        <f>IF(ISNA(MATCH($A10,GLCatPivot!A:A,0)),65000,MATCH($A10,GLCatPivot!A:A,0))</f>
        <v>8</v>
      </c>
      <c r="C10" s="119" t="str">
        <f>IF(A10="(blank)"," ",IF(ISERROR(INDEX(GLCatPivot!A:B,$B10,2)),"",INDEX(GLCatPivot!A:B,$B10,2)))</f>
        <v>Interest Income</v>
      </c>
      <c r="D10" s="91" t="str">
        <f t="shared" si="0"/>
        <v>06 - I</v>
      </c>
      <c r="E10" s="93">
        <v>12</v>
      </c>
      <c r="F10" s="94" t="str">
        <f t="shared" si="1"/>
        <v>Other Income</v>
      </c>
      <c r="I10" s="104" t="s">
        <v>281</v>
      </c>
      <c r="J10" s="105" t="s">
        <v>238</v>
      </c>
      <c r="K10" s="106"/>
      <c r="L10" s="267"/>
      <c r="M10" s="268"/>
      <c r="N10" s="269"/>
      <c r="Q10" s="107"/>
      <c r="R10" s="107"/>
      <c r="S10" s="107"/>
      <c r="T10" s="107"/>
      <c r="U10" s="59">
        <v>16</v>
      </c>
      <c r="V10" s="98" t="s">
        <v>238</v>
      </c>
      <c r="W10" s="90" t="s">
        <v>233</v>
      </c>
    </row>
    <row r="11" spans="1:23" s="90" customFormat="1" ht="11.25" customHeight="1" x14ac:dyDescent="0.2">
      <c r="A11" s="103" t="s">
        <v>121</v>
      </c>
      <c r="B11" s="91">
        <f>IF(ISNA(MATCH($A11,GLCatPivot!A:A,0)),65000,MATCH($A11,GLCatPivot!A:A,0))</f>
        <v>9</v>
      </c>
      <c r="C11" s="119" t="str">
        <f>IF(A11="(blank)"," ",IF(ISERROR(INDEX(GLCatPivot!A:B,$B11,2)),"",INDEX(GLCatPivot!A:B,$B11,2)))</f>
        <v>Wages &amp; Salaries</v>
      </c>
      <c r="D11" s="91" t="str">
        <f t="shared" si="0"/>
        <v>07 - I</v>
      </c>
      <c r="E11" s="93">
        <v>13</v>
      </c>
      <c r="F11" s="94" t="str">
        <f t="shared" si="1"/>
        <v>Cost and Expenses</v>
      </c>
      <c r="I11" s="104" t="s">
        <v>334</v>
      </c>
      <c r="J11" s="105" t="s">
        <v>238</v>
      </c>
      <c r="K11" s="106"/>
      <c r="L11" s="267"/>
      <c r="M11" s="268"/>
      <c r="N11" s="269"/>
      <c r="Q11" s="107"/>
      <c r="R11" s="107"/>
      <c r="S11" s="107"/>
      <c r="T11" s="107"/>
      <c r="U11" s="59">
        <v>20</v>
      </c>
      <c r="V11" s="98" t="s">
        <v>239</v>
      </c>
      <c r="W11" s="90" t="s">
        <v>223</v>
      </c>
    </row>
    <row r="12" spans="1:23" s="90" customFormat="1" ht="11.25" customHeight="1" x14ac:dyDescent="0.2">
      <c r="A12" s="103" t="s">
        <v>122</v>
      </c>
      <c r="B12" s="91">
        <f>IF(ISNA(MATCH($A12,GLCatPivot!A:A,0)),65000,MATCH($A12,GLCatPivot!A:A,0))</f>
        <v>10</v>
      </c>
      <c r="C12" s="119" t="str">
        <f>IF(A12="(blank)"," ",IF(ISERROR(INDEX(GLCatPivot!A:B,$B12,2)),"",INDEX(GLCatPivot!A:B,$B12,2)))</f>
        <v>Management Fees</v>
      </c>
      <c r="D12" s="91" t="str">
        <f t="shared" si="0"/>
        <v>08 - I</v>
      </c>
      <c r="E12" s="93">
        <v>13</v>
      </c>
      <c r="F12" s="94" t="str">
        <f t="shared" si="1"/>
        <v>Cost and Expenses</v>
      </c>
      <c r="I12" s="104" t="s">
        <v>335</v>
      </c>
      <c r="J12" s="105" t="s">
        <v>238</v>
      </c>
      <c r="K12" s="106"/>
      <c r="L12" s="267"/>
      <c r="M12" s="268"/>
      <c r="N12" s="269"/>
      <c r="Q12" s="107"/>
      <c r="R12" s="107"/>
      <c r="S12" s="107"/>
      <c r="T12" s="107"/>
      <c r="U12" s="59">
        <v>24</v>
      </c>
      <c r="V12" s="98" t="s">
        <v>239</v>
      </c>
      <c r="W12" s="90" t="s">
        <v>224</v>
      </c>
    </row>
    <row r="13" spans="1:23" s="90" customFormat="1" ht="11.25" customHeight="1" x14ac:dyDescent="0.2">
      <c r="A13" s="103" t="s">
        <v>123</v>
      </c>
      <c r="B13" s="91">
        <f>IF(ISNA(MATCH($A13,GLCatPivot!A:A,0)),65000,MATCH($A13,GLCatPivot!A:A,0))</f>
        <v>11</v>
      </c>
      <c r="C13" s="119" t="str">
        <f>IF(A13="(blank)"," ",IF(ISERROR(INDEX(GLCatPivot!A:B,$B13,2)),"",INDEX(GLCatPivot!A:B,$B13,2)))</f>
        <v>Administration &amp; General</v>
      </c>
      <c r="D13" s="91" t="str">
        <f t="shared" si="0"/>
        <v>09 - I</v>
      </c>
      <c r="E13" s="93">
        <v>13</v>
      </c>
      <c r="F13" s="94" t="str">
        <f t="shared" si="1"/>
        <v>Cost and Expenses</v>
      </c>
      <c r="I13" s="104"/>
      <c r="J13" s="105"/>
      <c r="K13" s="106"/>
      <c r="L13" s="267"/>
      <c r="M13" s="268"/>
      <c r="N13" s="269"/>
      <c r="Q13" s="107"/>
      <c r="R13" s="107"/>
      <c r="S13" s="107"/>
      <c r="T13" s="107"/>
      <c r="U13" s="59">
        <v>25</v>
      </c>
      <c r="V13" s="98" t="s">
        <v>239</v>
      </c>
      <c r="W13" s="90" t="s">
        <v>226</v>
      </c>
    </row>
    <row r="14" spans="1:23" s="90" customFormat="1" ht="11.25" customHeight="1" x14ac:dyDescent="0.2">
      <c r="A14" s="103" t="s">
        <v>124</v>
      </c>
      <c r="B14" s="91">
        <f>IF(ISNA(MATCH($A14,GLCatPivot!A:A,0)),65000,MATCH($A14,GLCatPivot!A:A,0))</f>
        <v>12</v>
      </c>
      <c r="C14" s="119" t="str">
        <f>IF(A14="(blank)"," ",IF(ISERROR(INDEX(GLCatPivot!A:B,$B14,2)),"",INDEX(GLCatPivot!A:B,$B14,2)))</f>
        <v>IT &amp; Communications</v>
      </c>
      <c r="D14" s="91" t="str">
        <f t="shared" si="0"/>
        <v>10 - I</v>
      </c>
      <c r="E14" s="93">
        <v>13</v>
      </c>
      <c r="F14" s="94" t="str">
        <f t="shared" si="1"/>
        <v>Cost and Expenses</v>
      </c>
      <c r="I14" s="104"/>
      <c r="J14" s="105"/>
      <c r="K14" s="106"/>
      <c r="L14" s="267"/>
      <c r="M14" s="268"/>
      <c r="N14" s="269"/>
      <c r="P14" s="90" t="s">
        <v>252</v>
      </c>
      <c r="Q14" s="107"/>
      <c r="R14" s="107"/>
      <c r="S14" s="107"/>
      <c r="T14" s="107"/>
      <c r="U14" s="59">
        <v>26</v>
      </c>
      <c r="V14" s="98" t="s">
        <v>239</v>
      </c>
      <c r="W14" s="90" t="s">
        <v>225</v>
      </c>
    </row>
    <row r="15" spans="1:23" s="90" customFormat="1" ht="11.25" customHeight="1" x14ac:dyDescent="0.2">
      <c r="A15" s="103" t="s">
        <v>125</v>
      </c>
      <c r="B15" s="91">
        <f>IF(ISNA(MATCH($A15,GLCatPivot!A:A,0)),65000,MATCH($A15,GLCatPivot!A:A,0))</f>
        <v>13</v>
      </c>
      <c r="C15" s="119" t="str">
        <f>IF(A15="(blank)"," ",IF(ISERROR(INDEX(GLCatPivot!A:B,$B15,2)),"",INDEX(GLCatPivot!A:B,$B15,2)))</f>
        <v>Human Resources</v>
      </c>
      <c r="D15" s="91" t="str">
        <f t="shared" si="0"/>
        <v>11 - I</v>
      </c>
      <c r="E15" s="93">
        <v>13</v>
      </c>
      <c r="F15" s="94" t="str">
        <f t="shared" si="1"/>
        <v>Cost and Expenses</v>
      </c>
      <c r="I15" s="104" t="s">
        <v>282</v>
      </c>
      <c r="J15" s="105" t="s">
        <v>239</v>
      </c>
      <c r="K15" s="106"/>
      <c r="L15" s="267"/>
      <c r="M15" s="268"/>
      <c r="N15" s="269"/>
      <c r="U15" s="59">
        <v>28</v>
      </c>
      <c r="V15" s="98" t="s">
        <v>239</v>
      </c>
      <c r="W15" s="90" t="s">
        <v>227</v>
      </c>
    </row>
    <row r="16" spans="1:23" s="90" customFormat="1" ht="11.25" customHeight="1" x14ac:dyDescent="0.2">
      <c r="A16" s="103" t="s">
        <v>126</v>
      </c>
      <c r="B16" s="91">
        <f>IF(ISNA(MATCH($A16,GLCatPivot!A:A,0)),65000,MATCH($A16,GLCatPivot!A:A,0))</f>
        <v>14</v>
      </c>
      <c r="C16" s="119" t="str">
        <f>IF(A16="(blank)"," ",IF(ISERROR(INDEX(GLCatPivot!A:B,$B16,2)),"",INDEX(GLCatPivot!A:B,$B16,2)))</f>
        <v>Sales &amp; Marketing</v>
      </c>
      <c r="D16" s="91" t="str">
        <f t="shared" si="0"/>
        <v>12 - I</v>
      </c>
      <c r="E16" s="93">
        <v>13</v>
      </c>
      <c r="F16" s="94" t="str">
        <f t="shared" si="1"/>
        <v>Cost and Expenses</v>
      </c>
      <c r="I16" s="104" t="s">
        <v>283</v>
      </c>
      <c r="J16" s="105" t="s">
        <v>239</v>
      </c>
      <c r="K16" s="106"/>
      <c r="L16" s="114"/>
      <c r="M16" s="111"/>
      <c r="N16" s="112"/>
      <c r="U16" s="59">
        <v>32</v>
      </c>
      <c r="V16" s="98" t="s">
        <v>239</v>
      </c>
      <c r="W16" s="90" t="s">
        <v>228</v>
      </c>
    </row>
    <row r="17" spans="1:23" s="90" customFormat="1" ht="11.25" customHeight="1" x14ac:dyDescent="0.2">
      <c r="A17" s="103" t="s">
        <v>14</v>
      </c>
      <c r="B17" s="91">
        <f>IF(ISNA(MATCH($A17,GLCatPivot!A:A,0)),65000,MATCH($A17,GLCatPivot!A:A,0))</f>
        <v>15</v>
      </c>
      <c r="C17" s="119" t="str">
        <f>IF(A17="(blank)"," ",IF(ISERROR(INDEX(GLCatPivot!A:B,$B17,2)),"",INDEX(GLCatPivot!A:B,$B17,2)))</f>
        <v>Repair &amp; Maintenance</v>
      </c>
      <c r="D17" s="91" t="str">
        <f t="shared" si="0"/>
        <v>13 - I</v>
      </c>
      <c r="E17" s="93">
        <v>13</v>
      </c>
      <c r="F17" s="94" t="str">
        <f t="shared" si="1"/>
        <v>Cost and Expenses</v>
      </c>
      <c r="I17" s="104" t="s">
        <v>284</v>
      </c>
      <c r="J17" s="105" t="s">
        <v>239</v>
      </c>
      <c r="K17" s="106"/>
      <c r="L17" s="115" t="s">
        <v>243</v>
      </c>
      <c r="M17" s="116"/>
      <c r="N17" s="117"/>
      <c r="U17" s="59">
        <v>36</v>
      </c>
      <c r="V17" s="98" t="s">
        <v>239</v>
      </c>
      <c r="W17" s="90" t="s">
        <v>229</v>
      </c>
    </row>
    <row r="18" spans="1:23" s="90" customFormat="1" ht="11.25" customHeight="1" x14ac:dyDescent="0.2">
      <c r="A18" s="103" t="s">
        <v>15</v>
      </c>
      <c r="B18" s="91">
        <f>IF(ISNA(MATCH($A18,GLCatPivot!A:A,0)),65000,MATCH($A18,GLCatPivot!A:A,0))</f>
        <v>16</v>
      </c>
      <c r="C18" s="119" t="str">
        <f>IF(A18="(blank)"," ",IF(ISERROR(INDEX(GLCatPivot!A:B,$B18,2)),"",INDEX(GLCatPivot!A:B,$B18,2)))</f>
        <v>Property Cost</v>
      </c>
      <c r="D18" s="91" t="str">
        <f t="shared" si="0"/>
        <v>14 - I</v>
      </c>
      <c r="E18" s="93">
        <v>13</v>
      </c>
      <c r="F18" s="94" t="str">
        <f t="shared" si="1"/>
        <v>Cost and Expenses</v>
      </c>
      <c r="I18" s="104" t="s">
        <v>285</v>
      </c>
      <c r="J18" s="105" t="s">
        <v>239</v>
      </c>
      <c r="K18" s="106"/>
      <c r="L18" s="261" t="s">
        <v>272</v>
      </c>
      <c r="M18" s="262"/>
      <c r="N18" s="263"/>
      <c r="U18" s="59"/>
      <c r="V18" s="98"/>
    </row>
    <row r="19" spans="1:23" s="90" customFormat="1" ht="11.25" customHeight="1" x14ac:dyDescent="0.2">
      <c r="A19" s="103" t="s">
        <v>16</v>
      </c>
      <c r="B19" s="91">
        <f>IF(ISNA(MATCH($A19,GLCatPivot!A:A,0)),65000,MATCH($A19,GLCatPivot!A:A,0))</f>
        <v>17</v>
      </c>
      <c r="C19" s="119" t="str">
        <f>IF(A19="(blank)"," ",IF(ISERROR(INDEX(GLCatPivot!A:B,$B19,2)),"",INDEX(GLCatPivot!A:B,$B19,2)))</f>
        <v>Depreciation &amp; Amortisation</v>
      </c>
      <c r="D19" s="91" t="str">
        <f t="shared" si="0"/>
        <v>15 - I</v>
      </c>
      <c r="E19" s="93">
        <v>13</v>
      </c>
      <c r="F19" s="94" t="str">
        <f t="shared" si="1"/>
        <v>Cost and Expenses</v>
      </c>
      <c r="I19" s="104" t="s">
        <v>286</v>
      </c>
      <c r="J19" s="105" t="s">
        <v>239</v>
      </c>
      <c r="K19" s="106"/>
      <c r="L19" s="261"/>
      <c r="M19" s="262"/>
      <c r="N19" s="263"/>
    </row>
    <row r="20" spans="1:23" s="90" customFormat="1" ht="11.25" customHeight="1" x14ac:dyDescent="0.2">
      <c r="A20" s="103" t="s">
        <v>354</v>
      </c>
      <c r="B20" s="91">
        <f>IF(ISNA(MATCH($A20,GLCatPivot!A:A,0)),65000,MATCH($A20,GLCatPivot!A:A,0))</f>
        <v>18</v>
      </c>
      <c r="C20" s="119" t="str">
        <f>IF(A20="(blank)"," ",IF(ISERROR(INDEX(GLCatPivot!A:B,$B20,2)),"",INDEX(GLCatPivot!A:B,$B20,2)))</f>
        <v>Financing Cost</v>
      </c>
      <c r="D20" s="91" t="str">
        <f t="shared" si="0"/>
        <v>16 - I</v>
      </c>
      <c r="E20" s="93">
        <v>13</v>
      </c>
      <c r="F20" s="94" t="str">
        <f t="shared" si="1"/>
        <v>Cost and Expenses</v>
      </c>
      <c r="I20" s="104" t="s">
        <v>287</v>
      </c>
      <c r="J20" s="105" t="s">
        <v>239</v>
      </c>
      <c r="K20" s="106"/>
      <c r="L20" s="261"/>
      <c r="M20" s="262"/>
      <c r="N20" s="263"/>
    </row>
    <row r="21" spans="1:23" s="90" customFormat="1" ht="11.25" customHeight="1" x14ac:dyDescent="0.2">
      <c r="A21" s="103" t="s">
        <v>278</v>
      </c>
      <c r="B21" s="91">
        <f>IF(ISNA(MATCH($A21,GLCatPivot!A:A,0)),65000,MATCH($A21,GLCatPivot!A:A,0))</f>
        <v>19</v>
      </c>
      <c r="C21" s="119" t="str">
        <f>IF(A21="(blank)"," ",IF(ISERROR(INDEX(GLCatPivot!A:B,$B21,2)),"",INDEX(GLCatPivot!A:B,$B21,2)))</f>
        <v>Extra Ordinary Expenses</v>
      </c>
      <c r="D21" s="91" t="str">
        <f t="shared" si="0"/>
        <v>17 - I</v>
      </c>
      <c r="E21" s="93">
        <v>13</v>
      </c>
      <c r="F21" s="94" t="str">
        <f t="shared" si="1"/>
        <v>Cost and Expenses</v>
      </c>
      <c r="I21" s="104" t="s">
        <v>288</v>
      </c>
      <c r="J21" s="105" t="s">
        <v>239</v>
      </c>
      <c r="K21" s="106"/>
      <c r="L21" s="261"/>
      <c r="M21" s="262"/>
      <c r="N21" s="263"/>
    </row>
    <row r="22" spans="1:23" s="90" customFormat="1" ht="11.25" customHeight="1" x14ac:dyDescent="0.2">
      <c r="A22" s="103" t="s">
        <v>355</v>
      </c>
      <c r="B22" s="91">
        <f>IF(ISNA(MATCH($A22,GLCatPivot!A:A,0)),65000,MATCH($A22,GLCatPivot!A:A,0))</f>
        <v>20</v>
      </c>
      <c r="C22" s="119" t="str">
        <f>IF(A22="(blank)"," ",IF(ISERROR(INDEX(GLCatPivot!A:B,$B22,2)),"",INDEX(GLCatPivot!A:B,$B22,2)))</f>
        <v>Capital loss</v>
      </c>
      <c r="D22" s="91" t="str">
        <f t="shared" si="0"/>
        <v>18 - I</v>
      </c>
      <c r="E22" s="93">
        <v>13</v>
      </c>
      <c r="F22" s="94" t="str">
        <f t="shared" si="1"/>
        <v>Cost and Expenses</v>
      </c>
      <c r="I22" s="104"/>
      <c r="J22" s="108"/>
      <c r="K22" s="106"/>
      <c r="L22" s="264"/>
      <c r="M22" s="265"/>
      <c r="N22" s="266"/>
    </row>
    <row r="23" spans="1:23" s="90" customFormat="1" ht="11.25" customHeight="1" x14ac:dyDescent="0.2">
      <c r="A23" s="103" t="s">
        <v>356</v>
      </c>
      <c r="B23" s="91">
        <f>IF(ISNA(MATCH($A23,GLCatPivot!A:A,0)),65000,MATCH($A23,GLCatPivot!A:A,0))</f>
        <v>21</v>
      </c>
      <c r="C23" s="119" t="str">
        <f>IF(A23="(blank)"," ",IF(ISERROR(INDEX(GLCatPivot!A:B,$B23,2)),"",INDEX(GLCatPivot!A:B,$B23,2)))</f>
        <v>Income Tax</v>
      </c>
      <c r="D23" s="91" t="str">
        <f t="shared" si="0"/>
        <v>19 - I</v>
      </c>
      <c r="E23" s="93">
        <v>13</v>
      </c>
      <c r="F23" s="94" t="str">
        <f t="shared" si="1"/>
        <v>Cost and Expenses</v>
      </c>
      <c r="K23" s="106"/>
      <c r="L23" s="59"/>
      <c r="M23" s="59"/>
      <c r="N23" s="59"/>
    </row>
    <row r="24" spans="1:23" x14ac:dyDescent="0.2">
      <c r="A24" s="103" t="s">
        <v>357</v>
      </c>
      <c r="B24" s="91">
        <f>IF(ISNA(MATCH($A24,GLCatPivot!A:A,0)),65000,MATCH($A24,GLCatPivot!A:A,0))</f>
        <v>22</v>
      </c>
      <c r="C24" s="119" t="str">
        <f>IF(A24="(blank)"," ",IF(ISERROR(INDEX(GLCatPivot!A:B,$B24,2)),"",INDEX(GLCatPivot!A:B,$B24,2)))</f>
        <v>Cash at bank</v>
      </c>
      <c r="D24" s="91" t="str">
        <f t="shared" si="0"/>
        <v>20 - B</v>
      </c>
      <c r="E24" s="93">
        <v>20</v>
      </c>
      <c r="F24" s="94" t="str">
        <f t="shared" si="1"/>
        <v>Current Assets</v>
      </c>
    </row>
    <row r="25" spans="1:23" x14ac:dyDescent="0.2">
      <c r="A25" s="103" t="s">
        <v>358</v>
      </c>
      <c r="B25" s="91">
        <f>IF(ISNA(MATCH($A25,GLCatPivot!A:A,0)),65000,MATCH($A25,GLCatPivot!A:A,0))</f>
        <v>23</v>
      </c>
      <c r="C25" s="119" t="str">
        <f>IF(A25="(blank)"," ",IF(ISERROR(INDEX(GLCatPivot!A:B,$B25,2)),"",INDEX(GLCatPivot!A:B,$B25,2)))</f>
        <v>Receivables</v>
      </c>
      <c r="D25" s="91" t="str">
        <f t="shared" si="0"/>
        <v>21 - B</v>
      </c>
      <c r="E25" s="93">
        <v>20</v>
      </c>
      <c r="F25" s="94" t="str">
        <f t="shared" si="1"/>
        <v>Current Assets</v>
      </c>
    </row>
    <row r="26" spans="1:23" x14ac:dyDescent="0.2">
      <c r="A26" s="103" t="s">
        <v>359</v>
      </c>
      <c r="B26" s="91">
        <f>IF(ISNA(MATCH($A26,GLCatPivot!A:A,0)),65000,MATCH($A26,GLCatPivot!A:A,0))</f>
        <v>24</v>
      </c>
      <c r="C26" s="119" t="str">
        <f>IF(A26="(blank)"," ",IF(ISERROR(INDEX(GLCatPivot!A:B,$B26,2)),"",INDEX(GLCatPivot!A:B,$B26,2)))</f>
        <v>Other</v>
      </c>
      <c r="D26" s="91" t="str">
        <f t="shared" si="0"/>
        <v>22 - B</v>
      </c>
      <c r="E26" s="93">
        <v>20</v>
      </c>
      <c r="F26" s="94" t="str">
        <f t="shared" si="1"/>
        <v>Current Assets</v>
      </c>
    </row>
    <row r="27" spans="1:23" x14ac:dyDescent="0.2">
      <c r="A27" s="103" t="s">
        <v>360</v>
      </c>
      <c r="B27" s="91">
        <f>IF(ISNA(MATCH($A27,GLCatPivot!A:A,0)),65000,MATCH($A27,GLCatPivot!A:A,0))</f>
        <v>25</v>
      </c>
      <c r="C27" s="119" t="str">
        <f>IF(A27="(blank)"," ",IF(ISERROR(INDEX(GLCatPivot!A:B,$B27,2)),"",INDEX(GLCatPivot!A:B,$B27,2)))</f>
        <v>Property Plant &amp; Equipment</v>
      </c>
      <c r="D27" s="91" t="str">
        <f t="shared" si="0"/>
        <v>23 - B</v>
      </c>
      <c r="E27" s="93">
        <v>24</v>
      </c>
      <c r="F27" s="94" t="str">
        <f t="shared" si="1"/>
        <v>Fixed Assets</v>
      </c>
    </row>
    <row r="28" spans="1:23" x14ac:dyDescent="0.2">
      <c r="A28" s="103" t="s">
        <v>361</v>
      </c>
      <c r="B28" s="91">
        <f>IF(ISNA(MATCH($A28,GLCatPivot!A:A,0)),65000,MATCH($A28,GLCatPivot!A:A,0))</f>
        <v>26</v>
      </c>
      <c r="C28" s="119" t="str">
        <f>IF(A28="(blank)"," ",IF(ISERROR(INDEX(GLCatPivot!A:B,$B28,2)),"",INDEX(GLCatPivot!A:B,$B28,2)))</f>
        <v>Intercompany</v>
      </c>
      <c r="D28" s="91" t="str">
        <f t="shared" si="0"/>
        <v>24 - B</v>
      </c>
      <c r="E28" s="93">
        <v>26</v>
      </c>
      <c r="F28" s="94" t="str">
        <f t="shared" si="1"/>
        <v>Other Assets</v>
      </c>
    </row>
    <row r="29" spans="1:23" x14ac:dyDescent="0.2">
      <c r="A29" s="103" t="s">
        <v>362</v>
      </c>
      <c r="B29" s="91">
        <f>IF(ISNA(MATCH($A29,GLCatPivot!A:A,0)),65000,MATCH($A29,GLCatPivot!A:A,0))</f>
        <v>27</v>
      </c>
      <c r="C29" s="119" t="str">
        <f>IF(A29="(blank)"," ",IF(ISERROR(INDEX(GLCatPivot!A:B,$B29,2)),"",INDEX(GLCatPivot!A:B,$B29,2)))</f>
        <v>Other</v>
      </c>
      <c r="D29" s="91" t="str">
        <f t="shared" si="0"/>
        <v>25 - B</v>
      </c>
      <c r="E29" s="93">
        <v>26</v>
      </c>
      <c r="F29" s="94" t="str">
        <f t="shared" si="1"/>
        <v>Other Assets</v>
      </c>
    </row>
    <row r="30" spans="1:23" x14ac:dyDescent="0.2">
      <c r="A30" s="103" t="s">
        <v>363</v>
      </c>
      <c r="B30" s="91">
        <f>IF(ISNA(MATCH($A30,GLCatPivot!A:A,0)),65000,MATCH($A30,GLCatPivot!A:A,0))</f>
        <v>28</v>
      </c>
      <c r="C30" s="119" t="str">
        <f>IF(A30="(blank)"," ",IF(ISERROR(INDEX(GLCatPivot!A:B,$B30,2)),"",INDEX(GLCatPivot!A:B,$B30,2)))</f>
        <v>Creditors &amp; Borrowings</v>
      </c>
      <c r="D30" s="91" t="str">
        <f t="shared" si="0"/>
        <v>26 - B</v>
      </c>
      <c r="E30" s="93">
        <v>28</v>
      </c>
      <c r="F30" s="94" t="str">
        <f t="shared" si="1"/>
        <v>Current Liabilities</v>
      </c>
    </row>
    <row r="31" spans="1:23" x14ac:dyDescent="0.2">
      <c r="A31" s="103" t="s">
        <v>364</v>
      </c>
      <c r="B31" s="91">
        <f>IF(ISNA(MATCH($A31,GLCatPivot!A:A,0)),65000,MATCH($A31,GLCatPivot!A:A,0))</f>
        <v>29</v>
      </c>
      <c r="C31" s="119" t="str">
        <f>IF(A31="(blank)"," ",IF(ISERROR(INDEX(GLCatPivot!A:B,$B31,2)),"",INDEX(GLCatPivot!A:B,$B31,2)))</f>
        <v>Provisions</v>
      </c>
      <c r="D31" s="91" t="str">
        <f t="shared" si="0"/>
        <v>27 - B</v>
      </c>
      <c r="E31" s="93">
        <v>28</v>
      </c>
      <c r="F31" s="94" t="str">
        <f t="shared" si="1"/>
        <v>Current Liabilities</v>
      </c>
    </row>
    <row r="32" spans="1:23" x14ac:dyDescent="0.2">
      <c r="A32" s="103" t="s">
        <v>365</v>
      </c>
      <c r="B32" s="91">
        <f>IF(ISNA(MATCH($A32,GLCatPivot!A:A,0)),65000,MATCH($A32,GLCatPivot!A:A,0))</f>
        <v>30</v>
      </c>
      <c r="C32" s="119" t="str">
        <f>IF(A32="(blank)"," ",IF(ISERROR(INDEX(GLCatPivot!A:B,$B32,2)),"",INDEX(GLCatPivot!A:B,$B32,2)))</f>
        <v>Other</v>
      </c>
      <c r="D32" s="91" t="str">
        <f t="shared" si="0"/>
        <v>28 - B</v>
      </c>
      <c r="E32" s="93">
        <v>28</v>
      </c>
      <c r="F32" s="94" t="str">
        <f t="shared" si="1"/>
        <v>Current Liabilities</v>
      </c>
    </row>
    <row r="33" spans="1:6" x14ac:dyDescent="0.2">
      <c r="A33" s="103" t="s">
        <v>366</v>
      </c>
      <c r="B33" s="91">
        <f>IF(ISNA(MATCH($A33,GLCatPivot!A:A,0)),65000,MATCH($A33,GLCatPivot!A:A,0))</f>
        <v>31</v>
      </c>
      <c r="C33" s="119" t="str">
        <f>IF(A33="(blank)"," ",IF(ISERROR(INDEX(GLCatPivot!A:B,$B33,2)),"",INDEX(GLCatPivot!A:B,$B33,2)))</f>
        <v>Creditors &amp; Borrowings</v>
      </c>
      <c r="D33" s="91" t="str">
        <f t="shared" si="0"/>
        <v>29 - B</v>
      </c>
      <c r="E33" s="93">
        <v>28</v>
      </c>
      <c r="F33" s="94" t="str">
        <f t="shared" si="1"/>
        <v>Current Liabilities</v>
      </c>
    </row>
    <row r="34" spans="1:6" x14ac:dyDescent="0.2">
      <c r="A34" s="103" t="s">
        <v>367</v>
      </c>
      <c r="B34" s="91">
        <f>IF(ISNA(MATCH($A34,GLCatPivot!A:A,0)),65000,MATCH($A34,GLCatPivot!A:A,0))</f>
        <v>32</v>
      </c>
      <c r="C34" s="119" t="str">
        <f>IF(A34="(blank)"," ",IF(ISERROR(INDEX(GLCatPivot!A:B,$B34,2)),"",INDEX(GLCatPivot!A:B,$B34,2)))</f>
        <v>Intercompany</v>
      </c>
      <c r="D34" s="91" t="str">
        <f t="shared" si="0"/>
        <v>30 - B</v>
      </c>
      <c r="E34" s="93">
        <v>28</v>
      </c>
      <c r="F34" s="94" t="str">
        <f t="shared" si="1"/>
        <v>Current Liabilities</v>
      </c>
    </row>
    <row r="35" spans="1:6" x14ac:dyDescent="0.2">
      <c r="A35" s="103" t="s">
        <v>368</v>
      </c>
      <c r="B35" s="91">
        <f>IF(ISNA(MATCH($A35,GLCatPivot!A:A,0)),65000,MATCH($A35,GLCatPivot!A:A,0))</f>
        <v>33</v>
      </c>
      <c r="C35" s="119" t="str">
        <f>IF(A35="(blank)"," ",IF(ISERROR(INDEX(GLCatPivot!A:B,$B35,2)),"",INDEX(GLCatPivot!A:B,$B35,2)))</f>
        <v>Other</v>
      </c>
      <c r="D35" s="91" t="str">
        <f t="shared" si="0"/>
        <v>31 - B</v>
      </c>
      <c r="E35" s="93">
        <v>28</v>
      </c>
      <c r="F35" s="94" t="str">
        <f t="shared" si="1"/>
        <v>Current Liabilities</v>
      </c>
    </row>
    <row r="36" spans="1:6" x14ac:dyDescent="0.2">
      <c r="A36" s="103" t="s">
        <v>369</v>
      </c>
      <c r="B36" s="91">
        <f>IF(ISNA(MATCH($A36,GLCatPivot!A:A,0)),65000,MATCH($A36,GLCatPivot!A:A,0))</f>
        <v>34</v>
      </c>
      <c r="C36" s="119" t="str">
        <f>IF(A36="(blank)"," ",IF(ISERROR(INDEX(GLCatPivot!A:B,$B36,2)),"",INDEX(GLCatPivot!A:B,$B36,2)))</f>
        <v>Equity</v>
      </c>
      <c r="D36" s="91" t="str">
        <f t="shared" si="0"/>
        <v>32 - B</v>
      </c>
      <c r="E36" s="93">
        <v>36</v>
      </c>
      <c r="F36" s="94" t="str">
        <f t="shared" si="1"/>
        <v>Shareholders Equity</v>
      </c>
    </row>
  </sheetData>
  <mergeCells count="7">
    <mergeCell ref="L18:N22"/>
    <mergeCell ref="L8:N15"/>
    <mergeCell ref="A1:C1"/>
    <mergeCell ref="I2:J2"/>
    <mergeCell ref="E1:F1"/>
    <mergeCell ref="I1:J1"/>
    <mergeCell ref="L5:N6"/>
  </mergeCells>
  <phoneticPr fontId="0" type="noConversion"/>
  <conditionalFormatting sqref="E2 E4">
    <cfRule type="expression" dxfId="1" priority="3" stopIfTrue="1">
      <formula>IF(AND(C2&lt;&gt;" ", E2=""),1,0)</formula>
    </cfRule>
  </conditionalFormatting>
  <conditionalFormatting sqref="E5:E36">
    <cfRule type="expression" dxfId="0" priority="2" stopIfTrue="1">
      <formula>IF(AND(C5&lt;&gt;" ", E5=""),1,0)</formula>
    </cfRule>
  </conditionalFormatting>
  <dataValidations count="2">
    <dataValidation type="list" allowBlank="1" showInputMessage="1" showErrorMessage="1" errorTitle="Incorrect Account Group Code" error="Please select an Account Group Code from the drop-down list" promptTitle="Unallocated" sqref="H4" xr:uid="{00000000-0002-0000-0600-000000000000}">
      <formula1>$I$14:$I$20</formula1>
    </dataValidation>
    <dataValidation type="list" allowBlank="1" showInputMessage="1" showErrorMessage="1" errorTitle="Incorrect Account Group Code" error="Please select an Sage Accpac Intelligence GL Cat Code from the drop-down list_x000a__x000a_Please press Cancel and try again" sqref="E2 E4:E36" xr:uid="{00000000-0002-0000-0600-000001000000}">
      <formula1>$U$3:$U$18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BV29"/>
  <sheetViews>
    <sheetView showZeros="0"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1" width="12.140625" style="11" customWidth="1"/>
    <col min="2" max="13" width="8.5703125" style="11" customWidth="1"/>
    <col min="14" max="14" width="36.85546875" bestFit="1" customWidth="1"/>
    <col min="15" max="15" width="4.5703125" customWidth="1"/>
    <col min="16" max="16" width="6" customWidth="1"/>
    <col min="17" max="19" width="5.42578125" customWidth="1"/>
    <col min="20" max="20" width="13.5703125" style="14" customWidth="1"/>
    <col min="21" max="21" width="11.140625" style="35" customWidth="1"/>
    <col min="22" max="22" width="9.140625" style="16" customWidth="1"/>
    <col min="23" max="23" width="11.140625" style="16" customWidth="1"/>
    <col min="24" max="24" width="10.5703125" style="35" customWidth="1"/>
    <col min="25" max="25" width="9.140625" style="16" customWidth="1"/>
    <col min="26" max="26" width="11.5703125" style="16" customWidth="1"/>
    <col min="27" max="27" width="11.5703125" style="35" customWidth="1"/>
    <col min="28" max="28" width="9.140625" style="16" customWidth="1"/>
    <col min="29" max="29" width="11.5703125" style="16" customWidth="1"/>
    <col min="30" max="30" width="9.140625" style="35" customWidth="1"/>
    <col min="31" max="32" width="9.140625" style="16" customWidth="1"/>
    <col min="33" max="33" width="9.140625" style="35" customWidth="1"/>
    <col min="34" max="35" width="9.140625" style="16" customWidth="1"/>
    <col min="36" max="36" width="9.140625" style="35" customWidth="1"/>
    <col min="37" max="38" width="9.140625" style="16" customWidth="1"/>
    <col min="39" max="39" width="9.140625" style="35" customWidth="1"/>
    <col min="40" max="41" width="9.140625" style="16" customWidth="1"/>
    <col min="42" max="42" width="9.140625" style="35" customWidth="1"/>
    <col min="43" max="44" width="9.140625" style="16" customWidth="1"/>
    <col min="45" max="45" width="9.140625" style="35" customWidth="1"/>
    <col min="46" max="47" width="9.140625" style="16" customWidth="1"/>
    <col min="48" max="48" width="9.140625" style="35" customWidth="1"/>
    <col min="49" max="50" width="9.140625" style="16" customWidth="1"/>
    <col min="51" max="51" width="9.140625" style="35" customWidth="1"/>
    <col min="52" max="53" width="9.140625" style="16" customWidth="1"/>
    <col min="54" max="54" width="9.140625" style="35" customWidth="1"/>
    <col min="55" max="56" width="9.140625" style="16" customWidth="1"/>
    <col min="57" max="57" width="10.85546875" style="35" bestFit="1" customWidth="1"/>
    <col min="58" max="58" width="10.85546875" style="16" bestFit="1" customWidth="1"/>
    <col min="59" max="59" width="10.85546875" style="179" bestFit="1" customWidth="1"/>
    <col min="60" max="60" width="11.140625" customWidth="1"/>
    <col min="61" max="61" width="10.42578125" customWidth="1"/>
    <col min="62" max="62" width="11" customWidth="1"/>
    <col min="63" max="63" width="16.85546875" style="3" bestFit="1" customWidth="1"/>
    <col min="64" max="67" width="10.28515625" style="3" bestFit="1" customWidth="1"/>
    <col min="68" max="68" width="9.140625" style="3"/>
    <col min="69" max="70" width="10.28515625" style="3" bestFit="1" customWidth="1"/>
    <col min="71" max="71" width="10.28515625" style="21" bestFit="1" customWidth="1"/>
    <col min="72" max="72" width="10.28515625" style="3" bestFit="1" customWidth="1"/>
    <col min="73" max="16384" width="9.140625" style="3"/>
  </cols>
  <sheetData>
    <row r="1" spans="1:74" s="10" customFormat="1" x14ac:dyDescent="0.2">
      <c r="A1" s="2" t="s">
        <v>707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49">
        <f>IF(LEN(N2)=1,"0"&amp;""&amp;N2,N2)</f>
        <v>12</v>
      </c>
      <c r="O1" s="54"/>
      <c r="P1" s="54"/>
      <c r="Q1" s="4"/>
      <c r="R1" s="4"/>
      <c r="S1" s="4"/>
      <c r="T1" s="5" t="str">
        <f>VLOOKUP(T$4,Date_Lup!$E:$F,2,0)</f>
        <v>Jan 20</v>
      </c>
      <c r="U1" s="5" t="str">
        <f>VLOOKUP(U$4,Date_Lup!$E:$F,2,0)</f>
        <v>Jan 20</v>
      </c>
      <c r="V1" s="5" t="str">
        <f>VLOOKUP(V$4,Date_Lup!$E:$F,2,0)</f>
        <v>Jan 20</v>
      </c>
      <c r="W1" s="5" t="str">
        <f>VLOOKUP(W$4,Date_Lup!$E:$F,2,0)</f>
        <v>Jan 20</v>
      </c>
      <c r="X1" s="5" t="str">
        <f>VLOOKUP(X$4,Date_Lup!$E:$F,2,0)</f>
        <v>Feb 20</v>
      </c>
      <c r="Y1" s="5" t="str">
        <f>VLOOKUP(Y$4,Date_Lup!$E:$F,2,0)</f>
        <v>Feb 20</v>
      </c>
      <c r="Z1" s="5" t="str">
        <f>VLOOKUP(Z$4,Date_Lup!$E:$F,2,0)</f>
        <v>Feb 20</v>
      </c>
      <c r="AA1" s="5" t="str">
        <f>VLOOKUP(AA$4,Date_Lup!$E:$F,2,0)</f>
        <v>Mar 20</v>
      </c>
      <c r="AB1" s="5" t="str">
        <f>VLOOKUP(AB$4,Date_Lup!$E:$F,2,0)</f>
        <v>Mar 20</v>
      </c>
      <c r="AC1" s="5" t="str">
        <f>VLOOKUP(AC$4,Date_Lup!$E:$F,2,0)</f>
        <v>Mar 20</v>
      </c>
      <c r="AD1" s="5" t="str">
        <f>VLOOKUP(AD$4,Date_Lup!$E:$F,2,0)</f>
        <v>Apr 20</v>
      </c>
      <c r="AE1" s="5" t="str">
        <f>VLOOKUP(AE$4,Date_Lup!$E:$F,2,0)</f>
        <v>Apr 20</v>
      </c>
      <c r="AF1" s="5" t="str">
        <f>VLOOKUP(AF$4,Date_Lup!$E:$F,2,0)</f>
        <v>Apr 20</v>
      </c>
      <c r="AG1" s="5" t="str">
        <f>VLOOKUP(AG$4,Date_Lup!$E:$F,2,0)</f>
        <v>May 20</v>
      </c>
      <c r="AH1" s="5" t="str">
        <f>VLOOKUP(AH$4,Date_Lup!$E:$F,2,0)</f>
        <v>May 20</v>
      </c>
      <c r="AI1" s="5" t="str">
        <f>VLOOKUP(AI$4,Date_Lup!$E:$F,2,0)</f>
        <v>May 20</v>
      </c>
      <c r="AJ1" s="5" t="str">
        <f>VLOOKUP(AJ$4,Date_Lup!$E:$F,2,0)</f>
        <v>Jun 20</v>
      </c>
      <c r="AK1" s="5" t="str">
        <f>VLOOKUP(AK$4,Date_Lup!$E:$F,2,0)</f>
        <v>Jun 20</v>
      </c>
      <c r="AL1" s="5" t="str">
        <f>VLOOKUP(AL$4,Date_Lup!$E:$F,2,0)</f>
        <v>Jun 20</v>
      </c>
      <c r="AM1" s="5" t="str">
        <f>VLOOKUP(AM$4,Date_Lup!$E:$F,2,0)</f>
        <v>Jul 20</v>
      </c>
      <c r="AN1" s="5" t="str">
        <f>VLOOKUP(AN$4,Date_Lup!$E:$F,2,0)</f>
        <v>Jul 20</v>
      </c>
      <c r="AO1" s="5" t="str">
        <f>VLOOKUP(AO$4,Date_Lup!$E:$F,2,0)</f>
        <v>Jul 20</v>
      </c>
      <c r="AP1" s="5" t="str">
        <f>VLOOKUP(AP$4,Date_Lup!$E:$F,2,0)</f>
        <v>Aug 20</v>
      </c>
      <c r="AQ1" s="5" t="str">
        <f>VLOOKUP(AQ$4,Date_Lup!$E:$F,2,0)</f>
        <v>Aug 20</v>
      </c>
      <c r="AR1" s="5" t="str">
        <f>VLOOKUP(AR$4,Date_Lup!$E:$F,2,0)</f>
        <v>Aug 20</v>
      </c>
      <c r="AS1" s="5" t="str">
        <f>VLOOKUP(AS$4,Date_Lup!$E:$F,2,0)</f>
        <v>Sep 20</v>
      </c>
      <c r="AT1" s="5" t="str">
        <f>VLOOKUP(AT$4,Date_Lup!$E:$F,2,0)</f>
        <v>Sep 20</v>
      </c>
      <c r="AU1" s="5" t="str">
        <f>VLOOKUP(AU$4,Date_Lup!$E:$F,2,0)</f>
        <v>Sep 20</v>
      </c>
      <c r="AV1" s="5" t="str">
        <f>VLOOKUP(AV$4,Date_Lup!$E:$F,2,0)</f>
        <v>Oct 20</v>
      </c>
      <c r="AW1" s="5" t="str">
        <f>VLOOKUP(AW$4,Date_Lup!$E:$F,2,0)</f>
        <v>Oct 20</v>
      </c>
      <c r="AX1" s="5" t="str">
        <f>VLOOKUP(AX$4,Date_Lup!$E:$F,2,0)</f>
        <v>Oct 20</v>
      </c>
      <c r="AY1" s="5" t="str">
        <f>VLOOKUP(AY$4,Date_Lup!$E:$F,2,0)</f>
        <v>Nov 20</v>
      </c>
      <c r="AZ1" s="5" t="str">
        <f>VLOOKUP(AZ$4,Date_Lup!$E:$F,2,0)</f>
        <v>Nov 20</v>
      </c>
      <c r="BA1" s="5" t="str">
        <f>VLOOKUP(BA$4,Date_Lup!$E:$F,2,0)</f>
        <v>Nov 20</v>
      </c>
      <c r="BB1" s="5" t="str">
        <f>VLOOKUP(BB$4,Date_Lup!$E:$F,2,0)</f>
        <v>Dec 20</v>
      </c>
      <c r="BC1" s="5" t="str">
        <f>VLOOKUP(BC$4,Date_Lup!$E:$F,2,0)</f>
        <v>Dec 20</v>
      </c>
      <c r="BD1" s="5" t="str">
        <f>VLOOKUP(BD$4,Date_Lup!$E:$F,2,0)</f>
        <v>Dec 20</v>
      </c>
      <c r="BE1" s="6" t="s">
        <v>111</v>
      </c>
      <c r="BF1" s="7" t="s">
        <v>111</v>
      </c>
      <c r="BG1" s="176" t="s">
        <v>111</v>
      </c>
      <c r="BH1" s="9" t="s">
        <v>112</v>
      </c>
      <c r="BI1" s="9" t="s">
        <v>112</v>
      </c>
      <c r="BJ1" s="9" t="s">
        <v>112</v>
      </c>
      <c r="BK1" s="50" t="s">
        <v>184</v>
      </c>
      <c r="BL1" s="50">
        <f>VLOOKUP(12,Date_Lup!$E:$G,3,0)</f>
        <v>2019</v>
      </c>
      <c r="BM1" s="10">
        <f>Date_Lup!I13</f>
        <v>2018</v>
      </c>
      <c r="BN1" s="10">
        <f>Date_Lup!J13</f>
        <v>2017</v>
      </c>
      <c r="BO1" s="52">
        <f>Date_Lup!K13</f>
        <v>2016</v>
      </c>
      <c r="BP1" s="81" t="s">
        <v>185</v>
      </c>
      <c r="BQ1" s="150" t="s">
        <v>327</v>
      </c>
      <c r="BR1" s="150" t="s">
        <v>328</v>
      </c>
      <c r="BS1" s="150" t="s">
        <v>329</v>
      </c>
      <c r="BT1" s="150" t="s">
        <v>330</v>
      </c>
      <c r="BU1" s="172" t="s">
        <v>378</v>
      </c>
      <c r="BV1" s="203" t="s">
        <v>532</v>
      </c>
    </row>
    <row r="2" spans="1:74" ht="14.25" x14ac:dyDescent="0.2">
      <c r="N2" s="82">
        <f>IF(ISNA(VLOOKUP(SelectedDate,Date_Lup!$D$2:$F$13,2,0)),12,VLOOKUP(SelectedDate,Date_Lup!$D$2:$F$13,2,0))</f>
        <v>12</v>
      </c>
      <c r="O2" s="82" t="s">
        <v>207</v>
      </c>
      <c r="P2" s="82" t="s">
        <v>208</v>
      </c>
      <c r="Q2" s="13" t="s">
        <v>113</v>
      </c>
      <c r="R2" s="13" t="s">
        <v>205</v>
      </c>
      <c r="S2" s="13" t="s">
        <v>206</v>
      </c>
      <c r="T2" s="14" t="s">
        <v>114</v>
      </c>
      <c r="U2" s="15" t="s">
        <v>25</v>
      </c>
      <c r="V2" s="16" t="s">
        <v>26</v>
      </c>
      <c r="W2" s="17" t="s">
        <v>27</v>
      </c>
      <c r="X2" s="15" t="s">
        <v>25</v>
      </c>
      <c r="Y2" s="16" t="s">
        <v>26</v>
      </c>
      <c r="Z2" s="17" t="s">
        <v>27</v>
      </c>
      <c r="AA2" s="15" t="s">
        <v>25</v>
      </c>
      <c r="AB2" s="16" t="s">
        <v>26</v>
      </c>
      <c r="AC2" s="17" t="s">
        <v>27</v>
      </c>
      <c r="AD2" s="15" t="s">
        <v>25</v>
      </c>
      <c r="AE2" s="16" t="s">
        <v>26</v>
      </c>
      <c r="AF2" s="17" t="s">
        <v>27</v>
      </c>
      <c r="AG2" s="15" t="s">
        <v>25</v>
      </c>
      <c r="AH2" s="16" t="s">
        <v>26</v>
      </c>
      <c r="AI2" s="17" t="s">
        <v>27</v>
      </c>
      <c r="AJ2" s="15" t="s">
        <v>25</v>
      </c>
      <c r="AK2" s="16" t="s">
        <v>26</v>
      </c>
      <c r="AL2" s="17" t="s">
        <v>27</v>
      </c>
      <c r="AM2" s="15" t="s">
        <v>25</v>
      </c>
      <c r="AN2" s="16" t="s">
        <v>26</v>
      </c>
      <c r="AO2" s="17" t="s">
        <v>27</v>
      </c>
      <c r="AP2" s="15" t="s">
        <v>25</v>
      </c>
      <c r="AQ2" s="16" t="s">
        <v>26</v>
      </c>
      <c r="AR2" s="17" t="s">
        <v>27</v>
      </c>
      <c r="AS2" s="15" t="s">
        <v>25</v>
      </c>
      <c r="AT2" s="16" t="s">
        <v>26</v>
      </c>
      <c r="AU2" s="17" t="s">
        <v>27</v>
      </c>
      <c r="AV2" s="15" t="s">
        <v>25</v>
      </c>
      <c r="AW2" s="16" t="s">
        <v>26</v>
      </c>
      <c r="AX2" s="17" t="s">
        <v>27</v>
      </c>
      <c r="AY2" s="15" t="s">
        <v>25</v>
      </c>
      <c r="AZ2" s="16" t="s">
        <v>26</v>
      </c>
      <c r="BA2" s="17" t="s">
        <v>27</v>
      </c>
      <c r="BB2" s="15" t="s">
        <v>25</v>
      </c>
      <c r="BC2" s="16" t="s">
        <v>26</v>
      </c>
      <c r="BD2" s="17" t="s">
        <v>27</v>
      </c>
      <c r="BE2" s="18" t="s">
        <v>25</v>
      </c>
      <c r="BF2" s="19" t="s">
        <v>26</v>
      </c>
      <c r="BG2" s="177" t="s">
        <v>27</v>
      </c>
      <c r="BH2" s="18" t="s">
        <v>25</v>
      </c>
      <c r="BI2" s="20" t="s">
        <v>26</v>
      </c>
      <c r="BJ2" s="8" t="s">
        <v>27</v>
      </c>
      <c r="BK2" s="51" t="s">
        <v>112</v>
      </c>
      <c r="BL2" s="51" t="s">
        <v>112</v>
      </c>
      <c r="BM2" s="51" t="s">
        <v>112</v>
      </c>
      <c r="BN2" s="3" t="s">
        <v>112</v>
      </c>
      <c r="BO2" s="53" t="s">
        <v>112</v>
      </c>
      <c r="BP2" s="81" t="s">
        <v>27</v>
      </c>
      <c r="BQ2" s="151" t="s">
        <v>25</v>
      </c>
      <c r="BR2" s="151" t="s">
        <v>25</v>
      </c>
      <c r="BS2" s="151" t="s">
        <v>25</v>
      </c>
      <c r="BT2" s="151" t="s">
        <v>25</v>
      </c>
      <c r="BU2" s="151"/>
    </row>
    <row r="3" spans="1:74" s="28" customFormat="1" x14ac:dyDescent="0.2">
      <c r="A3" s="12"/>
      <c r="B3" s="12"/>
      <c r="C3" s="12"/>
      <c r="D3" s="12" t="s">
        <v>131</v>
      </c>
      <c r="E3" s="12" t="s">
        <v>131</v>
      </c>
      <c r="F3" s="12" t="s">
        <v>131</v>
      </c>
      <c r="G3" s="12" t="s">
        <v>131</v>
      </c>
      <c r="H3" s="12" t="s">
        <v>131</v>
      </c>
      <c r="I3" s="12" t="s">
        <v>131</v>
      </c>
      <c r="J3" s="12" t="s">
        <v>131</v>
      </c>
      <c r="K3" s="12" t="s">
        <v>131</v>
      </c>
      <c r="L3" s="12" t="s">
        <v>131</v>
      </c>
      <c r="M3" s="12" t="s">
        <v>131</v>
      </c>
      <c r="N3" s="22">
        <v>1</v>
      </c>
      <c r="O3" s="22"/>
      <c r="P3" s="22"/>
      <c r="Q3" s="22">
        <v>1</v>
      </c>
      <c r="R3" s="22"/>
      <c r="S3" s="22"/>
      <c r="T3" s="23">
        <v>1</v>
      </c>
      <c r="U3" s="24">
        <f t="shared" ref="U3:BD3" si="0">IF(U$4&lt;=$N$2,1,0)</f>
        <v>1</v>
      </c>
      <c r="V3" s="24">
        <f t="shared" si="0"/>
        <v>1</v>
      </c>
      <c r="W3" s="24">
        <f t="shared" si="0"/>
        <v>1</v>
      </c>
      <c r="X3" s="24">
        <f t="shared" si="0"/>
        <v>1</v>
      </c>
      <c r="Y3" s="24">
        <f t="shared" si="0"/>
        <v>1</v>
      </c>
      <c r="Z3" s="24">
        <f t="shared" si="0"/>
        <v>1</v>
      </c>
      <c r="AA3" s="24">
        <f t="shared" si="0"/>
        <v>1</v>
      </c>
      <c r="AB3" s="24">
        <f t="shared" si="0"/>
        <v>1</v>
      </c>
      <c r="AC3" s="24">
        <f t="shared" si="0"/>
        <v>1</v>
      </c>
      <c r="AD3" s="24">
        <f t="shared" si="0"/>
        <v>1</v>
      </c>
      <c r="AE3" s="24">
        <f t="shared" si="0"/>
        <v>1</v>
      </c>
      <c r="AF3" s="24">
        <f t="shared" si="0"/>
        <v>1</v>
      </c>
      <c r="AG3" s="24">
        <f t="shared" si="0"/>
        <v>1</v>
      </c>
      <c r="AH3" s="24">
        <f t="shared" si="0"/>
        <v>1</v>
      </c>
      <c r="AI3" s="24">
        <f t="shared" si="0"/>
        <v>1</v>
      </c>
      <c r="AJ3" s="24">
        <f t="shared" si="0"/>
        <v>1</v>
      </c>
      <c r="AK3" s="24">
        <f t="shared" si="0"/>
        <v>1</v>
      </c>
      <c r="AL3" s="24">
        <f t="shared" si="0"/>
        <v>1</v>
      </c>
      <c r="AM3" s="24">
        <f t="shared" si="0"/>
        <v>1</v>
      </c>
      <c r="AN3" s="24">
        <f t="shared" si="0"/>
        <v>1</v>
      </c>
      <c r="AO3" s="24">
        <f t="shared" si="0"/>
        <v>1</v>
      </c>
      <c r="AP3" s="24">
        <f t="shared" si="0"/>
        <v>1</v>
      </c>
      <c r="AQ3" s="24">
        <f t="shared" si="0"/>
        <v>1</v>
      </c>
      <c r="AR3" s="24">
        <f t="shared" si="0"/>
        <v>1</v>
      </c>
      <c r="AS3" s="24">
        <f t="shared" si="0"/>
        <v>1</v>
      </c>
      <c r="AT3" s="24">
        <f t="shared" si="0"/>
        <v>1</v>
      </c>
      <c r="AU3" s="24">
        <f t="shared" si="0"/>
        <v>1</v>
      </c>
      <c r="AV3" s="24">
        <f t="shared" si="0"/>
        <v>1</v>
      </c>
      <c r="AW3" s="24">
        <f t="shared" si="0"/>
        <v>1</v>
      </c>
      <c r="AX3" s="24">
        <f t="shared" si="0"/>
        <v>1</v>
      </c>
      <c r="AY3" s="24">
        <f t="shared" si="0"/>
        <v>1</v>
      </c>
      <c r="AZ3" s="24">
        <f t="shared" si="0"/>
        <v>1</v>
      </c>
      <c r="BA3" s="24">
        <f t="shared" si="0"/>
        <v>1</v>
      </c>
      <c r="BB3" s="24">
        <f t="shared" si="0"/>
        <v>1</v>
      </c>
      <c r="BC3" s="24">
        <f t="shared" si="0"/>
        <v>1</v>
      </c>
      <c r="BD3" s="24">
        <f t="shared" si="0"/>
        <v>1</v>
      </c>
      <c r="BE3" s="25">
        <v>1</v>
      </c>
      <c r="BF3" s="24">
        <v>1</v>
      </c>
      <c r="BG3" s="178">
        <v>1</v>
      </c>
      <c r="BH3" s="25">
        <v>1</v>
      </c>
      <c r="BI3" s="27">
        <v>1</v>
      </c>
      <c r="BJ3" s="27">
        <v>1</v>
      </c>
      <c r="BK3" s="25">
        <v>1</v>
      </c>
      <c r="BL3" s="25">
        <v>1</v>
      </c>
      <c r="BM3" s="25">
        <v>1</v>
      </c>
      <c r="BN3" s="27">
        <v>1</v>
      </c>
      <c r="BO3" s="26">
        <v>1</v>
      </c>
      <c r="BP3" s="79">
        <v>1</v>
      </c>
      <c r="BQ3" s="79">
        <v>1</v>
      </c>
      <c r="BR3" s="79">
        <v>1</v>
      </c>
      <c r="BS3" s="79">
        <v>1</v>
      </c>
      <c r="BT3" s="79">
        <v>1</v>
      </c>
      <c r="BU3" s="79"/>
    </row>
    <row r="4" spans="1:74" x14ac:dyDescent="0.2">
      <c r="N4" s="29" t="s">
        <v>28</v>
      </c>
      <c r="O4" s="29"/>
      <c r="P4" s="29"/>
      <c r="Q4" s="29"/>
      <c r="R4" s="29"/>
      <c r="S4" s="29"/>
      <c r="T4" s="14">
        <v>1</v>
      </c>
      <c r="U4" s="15">
        <v>1</v>
      </c>
      <c r="V4" s="16">
        <v>1</v>
      </c>
      <c r="W4" s="17">
        <v>1</v>
      </c>
      <c r="X4" s="15">
        <v>2</v>
      </c>
      <c r="Y4" s="16">
        <v>2</v>
      </c>
      <c r="Z4" s="17">
        <v>2</v>
      </c>
      <c r="AA4" s="15">
        <v>3</v>
      </c>
      <c r="AB4" s="16">
        <v>3</v>
      </c>
      <c r="AC4" s="17">
        <v>3</v>
      </c>
      <c r="AD4" s="15">
        <v>4</v>
      </c>
      <c r="AE4" s="16">
        <v>4</v>
      </c>
      <c r="AF4" s="17">
        <v>4</v>
      </c>
      <c r="AG4" s="15">
        <v>5</v>
      </c>
      <c r="AH4" s="16">
        <v>5</v>
      </c>
      <c r="AI4" s="17">
        <v>5</v>
      </c>
      <c r="AJ4" s="15">
        <v>6</v>
      </c>
      <c r="AK4" s="16">
        <v>6</v>
      </c>
      <c r="AL4" s="17">
        <v>6</v>
      </c>
      <c r="AM4" s="15">
        <v>7</v>
      </c>
      <c r="AN4" s="16">
        <v>7</v>
      </c>
      <c r="AO4" s="17">
        <v>7</v>
      </c>
      <c r="AP4" s="15">
        <v>8</v>
      </c>
      <c r="AQ4" s="16">
        <v>8</v>
      </c>
      <c r="AR4" s="17">
        <v>8</v>
      </c>
      <c r="AS4" s="15">
        <v>9</v>
      </c>
      <c r="AT4" s="16">
        <v>9</v>
      </c>
      <c r="AU4" s="17">
        <v>9</v>
      </c>
      <c r="AV4" s="15">
        <v>10</v>
      </c>
      <c r="AW4" s="16">
        <v>10</v>
      </c>
      <c r="AX4" s="17">
        <v>10</v>
      </c>
      <c r="AY4" s="15">
        <v>11</v>
      </c>
      <c r="AZ4" s="16">
        <v>11</v>
      </c>
      <c r="BA4" s="17">
        <v>11</v>
      </c>
      <c r="BB4" s="15">
        <v>12</v>
      </c>
      <c r="BC4" s="16">
        <v>12</v>
      </c>
      <c r="BD4" s="17">
        <v>12</v>
      </c>
      <c r="BE4" s="18">
        <f>$N$2</f>
        <v>12</v>
      </c>
      <c r="BF4" s="15">
        <f>$N$2</f>
        <v>12</v>
      </c>
      <c r="BG4" s="177">
        <f>$N$2</f>
        <v>12</v>
      </c>
      <c r="BH4" s="18" t="s">
        <v>29</v>
      </c>
      <c r="BI4" s="20" t="s">
        <v>29</v>
      </c>
      <c r="BJ4" s="8" t="s">
        <v>29</v>
      </c>
      <c r="BK4" s="51">
        <v>12</v>
      </c>
      <c r="BL4" s="51">
        <v>12</v>
      </c>
      <c r="BM4" s="51">
        <v>12</v>
      </c>
      <c r="BN4" s="3">
        <v>12</v>
      </c>
      <c r="BO4" s="53">
        <v>12</v>
      </c>
      <c r="BP4" s="80">
        <v>12</v>
      </c>
    </row>
    <row r="5" spans="1:74" ht="12.75" customHeight="1" x14ac:dyDescent="0.2">
      <c r="D5" s="11" t="s">
        <v>10</v>
      </c>
      <c r="E5" s="11" t="s">
        <v>12</v>
      </c>
      <c r="F5" s="11" t="s">
        <v>13</v>
      </c>
      <c r="G5" s="11" t="s">
        <v>124</v>
      </c>
      <c r="H5" s="11" t="s">
        <v>125</v>
      </c>
      <c r="I5" s="11" t="s">
        <v>126</v>
      </c>
      <c r="J5" s="11" t="s">
        <v>14</v>
      </c>
      <c r="K5" s="11" t="s">
        <v>15</v>
      </c>
      <c r="L5" s="11" t="s">
        <v>16</v>
      </c>
      <c r="M5" s="11" t="s">
        <v>278</v>
      </c>
      <c r="N5" s="30">
        <v>2</v>
      </c>
      <c r="O5" s="30">
        <v>4</v>
      </c>
      <c r="P5" s="30">
        <v>5</v>
      </c>
      <c r="Q5" s="31">
        <v>6</v>
      </c>
      <c r="R5" s="31"/>
      <c r="S5" s="31"/>
      <c r="T5" s="15">
        <v>20</v>
      </c>
      <c r="U5" s="15">
        <v>21</v>
      </c>
      <c r="V5" s="16">
        <v>34</v>
      </c>
      <c r="W5" s="17">
        <v>47</v>
      </c>
      <c r="X5" s="15">
        <f t="shared" ref="X5:BD5" si="1">U5+1</f>
        <v>22</v>
      </c>
      <c r="Y5" s="19">
        <f t="shared" si="1"/>
        <v>35</v>
      </c>
      <c r="Z5" s="17">
        <f t="shared" si="1"/>
        <v>48</v>
      </c>
      <c r="AA5" s="15">
        <f t="shared" si="1"/>
        <v>23</v>
      </c>
      <c r="AB5" s="19">
        <f t="shared" si="1"/>
        <v>36</v>
      </c>
      <c r="AC5" s="17">
        <f t="shared" si="1"/>
        <v>49</v>
      </c>
      <c r="AD5" s="15">
        <f t="shared" si="1"/>
        <v>24</v>
      </c>
      <c r="AE5" s="19">
        <f t="shared" si="1"/>
        <v>37</v>
      </c>
      <c r="AF5" s="17">
        <f t="shared" si="1"/>
        <v>50</v>
      </c>
      <c r="AG5" s="15">
        <f t="shared" si="1"/>
        <v>25</v>
      </c>
      <c r="AH5" s="19">
        <f t="shared" si="1"/>
        <v>38</v>
      </c>
      <c r="AI5" s="17">
        <f t="shared" si="1"/>
        <v>51</v>
      </c>
      <c r="AJ5" s="15">
        <f t="shared" si="1"/>
        <v>26</v>
      </c>
      <c r="AK5" s="19">
        <f t="shared" si="1"/>
        <v>39</v>
      </c>
      <c r="AL5" s="17">
        <f t="shared" si="1"/>
        <v>52</v>
      </c>
      <c r="AM5" s="15">
        <f t="shared" si="1"/>
        <v>27</v>
      </c>
      <c r="AN5" s="19">
        <f t="shared" si="1"/>
        <v>40</v>
      </c>
      <c r="AO5" s="17">
        <f t="shared" si="1"/>
        <v>53</v>
      </c>
      <c r="AP5" s="15">
        <f t="shared" si="1"/>
        <v>28</v>
      </c>
      <c r="AQ5" s="19">
        <f t="shared" si="1"/>
        <v>41</v>
      </c>
      <c r="AR5" s="17">
        <f t="shared" si="1"/>
        <v>54</v>
      </c>
      <c r="AS5" s="15">
        <f t="shared" si="1"/>
        <v>29</v>
      </c>
      <c r="AT5" s="19">
        <f t="shared" si="1"/>
        <v>42</v>
      </c>
      <c r="AU5" s="17">
        <f t="shared" si="1"/>
        <v>55</v>
      </c>
      <c r="AV5" s="15">
        <f t="shared" si="1"/>
        <v>30</v>
      </c>
      <c r="AW5" s="19">
        <f t="shared" si="1"/>
        <v>43</v>
      </c>
      <c r="AX5" s="17">
        <f t="shared" si="1"/>
        <v>56</v>
      </c>
      <c r="AY5" s="15">
        <f t="shared" si="1"/>
        <v>31</v>
      </c>
      <c r="AZ5" s="19">
        <f t="shared" si="1"/>
        <v>44</v>
      </c>
      <c r="BA5" s="17">
        <f t="shared" si="1"/>
        <v>57</v>
      </c>
      <c r="BB5" s="15">
        <f t="shared" si="1"/>
        <v>32</v>
      </c>
      <c r="BC5" s="19">
        <f t="shared" si="1"/>
        <v>45</v>
      </c>
      <c r="BD5" s="17">
        <f t="shared" si="1"/>
        <v>58</v>
      </c>
      <c r="BE5" s="18">
        <f>HLOOKUP($BE$4,U$4:BD$5,2,0)</f>
        <v>32</v>
      </c>
      <c r="BF5" s="19">
        <f>BE5+13</f>
        <v>45</v>
      </c>
      <c r="BG5" s="177">
        <f>BE5+26</f>
        <v>58</v>
      </c>
      <c r="BH5" s="18"/>
      <c r="BI5" s="20"/>
      <c r="BJ5" s="8"/>
      <c r="BK5" s="51">
        <f>BD5+6</f>
        <v>64</v>
      </c>
      <c r="BL5" s="51">
        <f>BD5+2</f>
        <v>60</v>
      </c>
      <c r="BM5" s="51">
        <f>BL5+1</f>
        <v>61</v>
      </c>
      <c r="BN5" s="41">
        <f>BM5+1</f>
        <v>62</v>
      </c>
      <c r="BO5" s="53">
        <f>BN5+1</f>
        <v>63</v>
      </c>
      <c r="BP5" s="80">
        <f>T5-1</f>
        <v>19</v>
      </c>
    </row>
    <row r="6" spans="1:74" ht="12" customHeight="1" x14ac:dyDescent="0.2">
      <c r="A6" s="32"/>
      <c r="B6" s="3" t="e">
        <f>MATCH($A6,Sheet1!ACCOUNTNO,0)</f>
        <v>#N/A</v>
      </c>
      <c r="C6" s="3">
        <f>IF(ISNA($B6),65000,$B6)</f>
        <v>65000</v>
      </c>
      <c r="D6" s="3">
        <f>IF(D$3=0,0,INDEX(Sheet1!RawDataCols,$C6,D$5))</f>
        <v>0</v>
      </c>
      <c r="E6" s="3">
        <f>IF(E$3=0,0,INDEX(Sheet1!RawDataCols,$C6,E$5))</f>
        <v>0</v>
      </c>
      <c r="F6" s="3">
        <f>IF(F$3=0,0,INDEX(Sheet1!RawDataCols,$C6,F$5))</f>
        <v>0</v>
      </c>
      <c r="G6" s="3">
        <f>IF(G$3=0,0,INDEX(Sheet1!RawDataCols,$C6,G$5))</f>
        <v>0</v>
      </c>
      <c r="H6" s="3">
        <f>IF(H$3=0,0,INDEX(Sheet1!RawDataCols,$C6,H$5))</f>
        <v>0</v>
      </c>
      <c r="I6" s="3">
        <f>IF(I$3=0,0,INDEX(Sheet1!RawDataCols,$C6,I$5))</f>
        <v>0</v>
      </c>
      <c r="J6" s="3">
        <f>IF(J$3=0,0,INDEX(Sheet1!RawDataCols,$C6,J$5))</f>
        <v>0</v>
      </c>
      <c r="K6" s="3">
        <f>IF(K$3=0,0,INDEX(Sheet1!RawDataCols,$C6,K$5))</f>
        <v>0</v>
      </c>
      <c r="L6" s="3">
        <f>IF(L$3=0,0,INDEX(Sheet1!RawDataCols,$C6,L$5))</f>
        <v>0</v>
      </c>
      <c r="M6" s="3">
        <f>IF(M$3=0,0,INDEX(Sheet1!RawDataCols,$C6,M$5))</f>
        <v>0</v>
      </c>
      <c r="N6" s="3">
        <f>IF(N$3=0,0,INDEX(Sheet1!RawDataCols,$C6,N$5))</f>
        <v>0</v>
      </c>
      <c r="O6" s="3">
        <f>INDEX(Sheet1!RawDataCols,$C6,O$5)</f>
        <v>0</v>
      </c>
      <c r="P6" s="3">
        <f>INDEX(Sheet1!RawDataCols,$C6,P$5)</f>
        <v>0</v>
      </c>
      <c r="Q6" s="3">
        <f>IF(Q$3=0,0,INDEX(Sheet1!RawDataCols,$C6,Q$5))</f>
        <v>0</v>
      </c>
      <c r="R6" s="3">
        <f>IF(OR(GL_Cat_Code=8,GL_Cat_Code=12,GL_Cat_Code=28,GL_Cat_Code=32,GL_Cat_Code=36,GL_Cat_Code=40),-1,1)</f>
        <v>1</v>
      </c>
      <c r="S6" s="3">
        <f>IF(OR(GL_Cat_Code=8,GL_Cat_Code=12,GL_Cat_Code=28,GL_Cat_Code=32,GL_Cat_Code=36,GL_Cat_Code=40),1,-1)</f>
        <v>-1</v>
      </c>
      <c r="T6" s="3">
        <f>IF(T$3=0,0,INDEX(Sheet1!RawDataCols,$C6,T$5)*$R6)</f>
        <v>0</v>
      </c>
      <c r="U6" s="3">
        <f>IF(U$3=0,0,INDEX(Sheet1!RawDataCols,$C6,U$5)*$R6)</f>
        <v>0</v>
      </c>
      <c r="V6" s="3">
        <f>IF(V$3=0,0,INDEX(Sheet1!RawDataCols,$C6,V$5)*$R6)</f>
        <v>0</v>
      </c>
      <c r="W6" s="3">
        <f>IF(W$3=0,0,INDEX(Sheet1!RawDataCols,$C6,W$5)*$R6)</f>
        <v>0</v>
      </c>
      <c r="X6" s="3">
        <f>IF(X$3=0,0,INDEX(Sheet1!RawDataCols,$C6,X$5)*$R6)</f>
        <v>0</v>
      </c>
      <c r="Y6" s="3">
        <f>IF(Y$3=0,0,INDEX(Sheet1!RawDataCols,$C6,Y$5)*$R6)</f>
        <v>0</v>
      </c>
      <c r="Z6" s="3">
        <f>IF(Z$3=0,0,INDEX(Sheet1!RawDataCols,$C6,Z$5)*$R6)</f>
        <v>0</v>
      </c>
      <c r="AA6" s="3">
        <f>IF(AA$3=0,0,INDEX(Sheet1!RawDataCols,$C6,AA$5)*$R6)</f>
        <v>0</v>
      </c>
      <c r="AB6" s="3">
        <f>IF(AB$3=0,0,INDEX(Sheet1!RawDataCols,$C6,AB$5)*$R6)</f>
        <v>0</v>
      </c>
      <c r="AC6" s="3">
        <f>IF(AC$3=0,0,INDEX(Sheet1!RawDataCols,$C6,AC$5)*$R6)</f>
        <v>0</v>
      </c>
      <c r="AD6" s="3">
        <f>IF(AD$3=0,0,INDEX(Sheet1!RawDataCols,$C6,AD$5)*$R6)</f>
        <v>0</v>
      </c>
      <c r="AE6" s="3">
        <f>IF(AE$3=0,0,INDEX(Sheet1!RawDataCols,$C6,AE$5)*$R6)</f>
        <v>0</v>
      </c>
      <c r="AF6" s="3">
        <f>IF(AF$3=0,0,INDEX(Sheet1!RawDataCols,$C6,AF$5)*$R6)</f>
        <v>0</v>
      </c>
      <c r="AG6" s="3">
        <f>IF(AG$3=0,0,INDEX(Sheet1!RawDataCols,$C6,AG$5)*$R6)</f>
        <v>0</v>
      </c>
      <c r="AH6" s="3">
        <f>IF(AH$3=0,0,INDEX(Sheet1!RawDataCols,$C6,AH$5)*$R6)</f>
        <v>0</v>
      </c>
      <c r="AI6" s="3">
        <f>IF(AI$3=0,0,INDEX(Sheet1!RawDataCols,$C6,AI$5)*$R6)</f>
        <v>0</v>
      </c>
      <c r="AJ6" s="3">
        <f>IF(AJ$3=0,0,INDEX(Sheet1!RawDataCols,$C6,AJ$5)*$R6)</f>
        <v>0</v>
      </c>
      <c r="AK6" s="3">
        <f>IF(AK$3=0,0,INDEX(Sheet1!RawDataCols,$C6,AK$5)*$R6)</f>
        <v>0</v>
      </c>
      <c r="AL6" s="3">
        <f>IF(AL$3=0,0,INDEX(Sheet1!RawDataCols,$C6,AL$5)*$R6)</f>
        <v>0</v>
      </c>
      <c r="AM6" s="3">
        <f>IF(AM$3=0,0,INDEX(Sheet1!RawDataCols,$C6,AM$5)*$R6)</f>
        <v>0</v>
      </c>
      <c r="AN6" s="3">
        <f>IF(AN$3=0,0,INDEX(Sheet1!RawDataCols,$C6,AN$5)*$R6)</f>
        <v>0</v>
      </c>
      <c r="AO6" s="3">
        <f>IF(AO$3=0,0,INDEX(Sheet1!RawDataCols,$C6,AO$5)*$R6)</f>
        <v>0</v>
      </c>
      <c r="AP6" s="3">
        <f>IF(AP$3=0,0,INDEX(Sheet1!RawDataCols,$C6,AP$5)*$R6)</f>
        <v>0</v>
      </c>
      <c r="AQ6" s="3">
        <f>IF(AQ$3=0,0,INDEX(Sheet1!RawDataCols,$C6,AQ$5)*$R6)</f>
        <v>0</v>
      </c>
      <c r="AR6" s="3">
        <f>IF(AR$3=0,0,INDEX(Sheet1!RawDataCols,$C6,AR$5)*$R6)</f>
        <v>0</v>
      </c>
      <c r="AS6" s="3">
        <f>IF(AS$3=0,0,INDEX(Sheet1!RawDataCols,$C6,AS$5)*$R6)</f>
        <v>0</v>
      </c>
      <c r="AT6" s="3">
        <f>IF(AT$3=0,0,INDEX(Sheet1!RawDataCols,$C6,AT$5)*$R6)</f>
        <v>0</v>
      </c>
      <c r="AU6" s="3">
        <f>IF(AU$3=0,0,INDEX(Sheet1!RawDataCols,$C6,AU$5)*$R6)</f>
        <v>0</v>
      </c>
      <c r="AV6" s="3">
        <f>IF(AV$3=0,0,INDEX(Sheet1!RawDataCols,$C6,AV$5)*$R6)</f>
        <v>0</v>
      </c>
      <c r="AW6" s="3">
        <f>IF(AW$3=0,0,INDEX(Sheet1!RawDataCols,$C6,AW$5)*$R6)</f>
        <v>0</v>
      </c>
      <c r="AX6" s="3">
        <f>IF(AX$3=0,0,INDEX(Sheet1!RawDataCols,$C6,AX$5)*$R6)</f>
        <v>0</v>
      </c>
      <c r="AY6" s="3">
        <f>IF(AY$3=0,0,INDEX(Sheet1!RawDataCols,$C6,AY$5)*$R6)</f>
        <v>0</v>
      </c>
      <c r="AZ6" s="3">
        <f>IF(AZ$3=0,0,INDEX(Sheet1!RawDataCols,$C6,AZ$5)*$R6)</f>
        <v>0</v>
      </c>
      <c r="BA6" s="3">
        <f>IF(BA$3=0,0,INDEX(Sheet1!RawDataCols,$C6,BA$5)*$R6)</f>
        <v>0</v>
      </c>
      <c r="BB6" s="3">
        <f>IF(BB$3=0,0,INDEX(Sheet1!RawDataCols,$C6,BB$5)*$R6)</f>
        <v>0</v>
      </c>
      <c r="BC6" s="3">
        <f>IF(BC$3=0,0,INDEX(Sheet1!RawDataCols,$C6,BC$5)*$R6)</f>
        <v>0</v>
      </c>
      <c r="BD6" s="3">
        <f>IF(BD$3=0,0,INDEX(Sheet1!RawDataCols,$C6,BD$5)*$R6)</f>
        <v>0</v>
      </c>
      <c r="BE6" s="3">
        <f>IF(BE$3=0,0,INDEX(Sheet1!RawDataCols,$C6,BE$5)*$R6)</f>
        <v>0</v>
      </c>
      <c r="BF6" s="3">
        <f>IF(BF$3=0,0,INDEX(Sheet1!RawDataCols,$C6,BF$5)*$R6)</f>
        <v>0</v>
      </c>
      <c r="BG6" s="179">
        <f>IF(BG$3=0,0,INDEX(Sheet1!RawDataCols,$C6,BG$5)*$R6)</f>
        <v>0</v>
      </c>
      <c r="BH6" s="33">
        <f>SUM(T6,U6,X6,AA6,AD6,AG6,AJ6,AM6,AP6,AS6,AV6,AY6,BB6)</f>
        <v>0</v>
      </c>
      <c r="BI6" s="33">
        <f>SUM(V6,Y6,AB6,AE6,AH6,AK6,AN6,AQ6,AT6,AW6,AZ6,BC6)</f>
        <v>0</v>
      </c>
      <c r="BJ6" s="33">
        <f>SUM(W6,Z6,AC6,AF6,AI6,AL6,AO6,AR6,AU6,AX6,BA6,BD6)+IF(Q6&lt;&gt;"I",BP6,0)</f>
        <v>0</v>
      </c>
      <c r="BK6" s="3">
        <f>IF(BK$3=0,0,INDEX(Sheet1!RawDataCols,$C6,BK$5)*$R6)</f>
        <v>0</v>
      </c>
      <c r="BL6" s="3">
        <f>IF(BL$3=0,0,INDEX(Sheet1!RawDataCols,$C6,BL$5)*$R6)</f>
        <v>0</v>
      </c>
      <c r="BM6" s="3">
        <f>IF(BM$3=0,0,INDEX(Sheet1!RawDataCols,$C6,BM$5)*$R6)</f>
        <v>0</v>
      </c>
      <c r="BN6" s="3">
        <f>IF(BN$3=0,0,INDEX(Sheet1!RawDataCols,$C6,BN$5)*$R6)</f>
        <v>0</v>
      </c>
      <c r="BO6" s="3">
        <f>IF(BO$3=0,0,INDEX(Sheet1!RawDataCols,$C6,BO$5)*$R6)</f>
        <v>0</v>
      </c>
      <c r="BP6" s="3">
        <f>IF(BP$3=0,0,INDEX(Sheet1!RawDataCols,$C6,BP$5)*$R6)</f>
        <v>0</v>
      </c>
      <c r="BQ6" s="3">
        <f>IF($Q6="I",SUM(U6,X6,AA6),SUM(T6,U6,X6,AA6))</f>
        <v>0</v>
      </c>
      <c r="BR6" s="3">
        <f>IF($Q6="I",SUM(AD6,AG6,AJ6),SUM(AD6,AG6,AJ6,BQ6))</f>
        <v>0</v>
      </c>
      <c r="BS6" s="3">
        <f>IF($Q6="I",SUM(AM6,AP6,AS6),SUM(AM6,AP6,AS6,BR6))</f>
        <v>0</v>
      </c>
      <c r="BT6" s="3">
        <f>IF($I6="I",SUM(AV6,AY6,BB6),SUM(AV6,AY6,BB6,BS6))</f>
        <v>0</v>
      </c>
      <c r="BU6" s="3" t="e">
        <f>INDEX(Sheet1!$BS$2:$BS$1000,MATCH($A6,Sheet1!$A$2:$A$1000,0))</f>
        <v>#N/A</v>
      </c>
      <c r="BV6" s="3" t="e">
        <f>INDEX(Sheet1!$BT$2:$BT$1000,MATCH($A6,Sheet1!$A$2:$A$1000,0))</f>
        <v>#N/A</v>
      </c>
    </row>
    <row r="7" spans="1:74" ht="3" customHeight="1" thickBot="1" x14ac:dyDescent="0.25">
      <c r="A7" s="83" t="s">
        <v>203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 t="s">
        <v>204</v>
      </c>
      <c r="O7" s="3">
        <v>40</v>
      </c>
      <c r="P7" s="3" t="s">
        <v>209</v>
      </c>
      <c r="Q7" s="3" t="s">
        <v>202</v>
      </c>
      <c r="R7" s="3">
        <v>-1</v>
      </c>
      <c r="S7" s="3">
        <v>1</v>
      </c>
      <c r="T7" s="33">
        <f t="shared" ref="T7:AY7" si="2">SUMIF($O:$O,"=8",T:T)-SUMIF($O:$O,"=9",T:T)-SUMIF($O:$O,"=10",T:T)-SUMIF($O:$O,"=13",T:T)+SUMIF($O:$O,"=12",T:T)-SUMIF($O:$O,"=14",T:T)-SUMIF($O:$O,"=15",T:T)-SUMIF($O:$O,"=16",T:T)</f>
        <v>0</v>
      </c>
      <c r="U7" s="33">
        <f t="shared" si="2"/>
        <v>0</v>
      </c>
      <c r="V7" s="33">
        <f t="shared" si="2"/>
        <v>0</v>
      </c>
      <c r="W7" s="33">
        <f t="shared" si="2"/>
        <v>0</v>
      </c>
      <c r="X7" s="33">
        <f t="shared" si="2"/>
        <v>0</v>
      </c>
      <c r="Y7" s="33">
        <f t="shared" si="2"/>
        <v>0</v>
      </c>
      <c r="Z7" s="33">
        <f t="shared" si="2"/>
        <v>0</v>
      </c>
      <c r="AA7" s="33">
        <f t="shared" si="2"/>
        <v>0</v>
      </c>
      <c r="AB7" s="33">
        <f t="shared" si="2"/>
        <v>0</v>
      </c>
      <c r="AC7" s="33">
        <f t="shared" si="2"/>
        <v>0</v>
      </c>
      <c r="AD7" s="33">
        <f t="shared" si="2"/>
        <v>0</v>
      </c>
      <c r="AE7" s="33">
        <f t="shared" si="2"/>
        <v>0</v>
      </c>
      <c r="AF7" s="33">
        <f t="shared" si="2"/>
        <v>0</v>
      </c>
      <c r="AG7" s="33">
        <f t="shared" si="2"/>
        <v>0</v>
      </c>
      <c r="AH7" s="33">
        <f t="shared" si="2"/>
        <v>0</v>
      </c>
      <c r="AI7" s="33">
        <f t="shared" si="2"/>
        <v>0</v>
      </c>
      <c r="AJ7" s="33">
        <f t="shared" si="2"/>
        <v>142877.25</v>
      </c>
      <c r="AK7" s="33">
        <f t="shared" si="2"/>
        <v>0</v>
      </c>
      <c r="AL7" s="33">
        <f t="shared" si="2"/>
        <v>16355.53</v>
      </c>
      <c r="AM7" s="33">
        <f t="shared" si="2"/>
        <v>0</v>
      </c>
      <c r="AN7" s="33">
        <f t="shared" si="2"/>
        <v>0</v>
      </c>
      <c r="AO7" s="33">
        <f t="shared" si="2"/>
        <v>0</v>
      </c>
      <c r="AP7" s="33">
        <f t="shared" si="2"/>
        <v>194090.6</v>
      </c>
      <c r="AQ7" s="33">
        <f t="shared" si="2"/>
        <v>194090.6</v>
      </c>
      <c r="AR7" s="33">
        <f t="shared" si="2"/>
        <v>0</v>
      </c>
      <c r="AS7" s="33">
        <f t="shared" si="2"/>
        <v>0</v>
      </c>
      <c r="AT7" s="33">
        <f t="shared" si="2"/>
        <v>0</v>
      </c>
      <c r="AU7" s="33">
        <f t="shared" si="2"/>
        <v>0</v>
      </c>
      <c r="AV7" s="33">
        <f t="shared" si="2"/>
        <v>0</v>
      </c>
      <c r="AW7" s="33">
        <f t="shared" si="2"/>
        <v>0</v>
      </c>
      <c r="AX7" s="33">
        <f t="shared" si="2"/>
        <v>0</v>
      </c>
      <c r="AY7" s="33">
        <f t="shared" si="2"/>
        <v>0</v>
      </c>
      <c r="AZ7" s="33">
        <f t="shared" ref="AZ7:BQ7" si="3">SUMIF($O:$O,"=8",AZ:AZ)-SUMIF($O:$O,"=9",AZ:AZ)-SUMIF($O:$O,"=10",AZ:AZ)-SUMIF($O:$O,"=13",AZ:AZ)+SUMIF($O:$O,"=12",AZ:AZ)-SUMIF($O:$O,"=14",AZ:AZ)-SUMIF($O:$O,"=15",AZ:AZ)-SUMIF($O:$O,"=16",AZ:AZ)</f>
        <v>0</v>
      </c>
      <c r="BA7" s="33">
        <f t="shared" si="3"/>
        <v>0</v>
      </c>
      <c r="BB7" s="33">
        <f t="shared" si="3"/>
        <v>0</v>
      </c>
      <c r="BC7" s="33">
        <f t="shared" si="3"/>
        <v>0</v>
      </c>
      <c r="BD7" s="33">
        <f t="shared" si="3"/>
        <v>0</v>
      </c>
      <c r="BE7" s="33">
        <f t="shared" si="3"/>
        <v>0</v>
      </c>
      <c r="BF7" s="33">
        <f t="shared" si="3"/>
        <v>0</v>
      </c>
      <c r="BG7" s="180">
        <f t="shared" si="3"/>
        <v>0</v>
      </c>
      <c r="BH7" s="33">
        <f t="shared" si="3"/>
        <v>336967.85</v>
      </c>
      <c r="BI7" s="33">
        <f t="shared" si="3"/>
        <v>194090.6</v>
      </c>
      <c r="BJ7" s="33">
        <f t="shared" si="3"/>
        <v>16355.53</v>
      </c>
      <c r="BK7" s="33">
        <f t="shared" si="3"/>
        <v>0</v>
      </c>
      <c r="BL7" s="33">
        <f t="shared" si="3"/>
        <v>2725.9216660000002</v>
      </c>
      <c r="BM7" s="33">
        <f t="shared" si="3"/>
        <v>0</v>
      </c>
      <c r="BN7" s="33">
        <f t="shared" si="3"/>
        <v>0</v>
      </c>
      <c r="BO7" s="33">
        <f t="shared" si="3"/>
        <v>0</v>
      </c>
      <c r="BP7" s="33">
        <f t="shared" si="3"/>
        <v>0</v>
      </c>
      <c r="BQ7" s="33">
        <f t="shared" si="3"/>
        <v>0</v>
      </c>
      <c r="BR7" s="33">
        <f>SUMIF($O:$O,"=8",BR:BR)-SUMIF($O:$O,"=9",BR:BR)-SUMIF($O:$O,"=10",BR:BR)-SUMIF($O:$O,"=13",BR:BR)+SUMIF($O:$O,"=12",BR:BR)-SUMIF($O:$O,"=14",BR:BR)-SUMIF($O:$O,"=15",BR:BR)-SUMIF($O:$O,"=16",BR:BR)+BQ7</f>
        <v>142877.25</v>
      </c>
      <c r="BS7" s="33">
        <f>SUMIF($O:$O,"=8",BS:BS)-SUMIF($O:$O,"=9",BS:BS)-SUMIF($O:$O,"=10",BS:BS)-SUMIF($O:$O,"=13",BS:BS)+SUMIF($O:$O,"=12",BS:BS)-SUMIF($O:$O,"=14",BS:BS)-SUMIF($O:$O,"=15",BS:BS)-SUMIF($O:$O,"=16",BS:BS)+BR7</f>
        <v>336967.85</v>
      </c>
      <c r="BT7" s="33">
        <f>SUMIF($O:$O,"=8",BT:BT)-SUMIF($O:$O,"=9",BT:BT)-SUMIF($O:$O,"=10",BT:BT)-SUMIF($O:$O,"=13",BT:BT)+SUMIF($O:$O,"=12",BT:BT)-SUMIF($O:$O,"=14",BT:BT)-SUMIF($O:$O,"=15",BT:BT)-SUMIF($O:$O,"=16",BT:BT)+BS7</f>
        <v>531058.44999999995</v>
      </c>
    </row>
    <row r="8" spans="1:74" ht="3" customHeight="1" thickBot="1" x14ac:dyDescent="0.25">
      <c r="A8" s="86" t="s">
        <v>20</v>
      </c>
      <c r="B8" s="34" t="s">
        <v>30</v>
      </c>
      <c r="C8" s="34"/>
      <c r="D8" s="34"/>
      <c r="E8" s="34"/>
      <c r="F8" s="34"/>
      <c r="G8" s="34"/>
      <c r="H8" s="34"/>
      <c r="I8" s="84"/>
      <c r="J8" s="34"/>
      <c r="K8" s="34"/>
      <c r="L8" s="34"/>
      <c r="M8" s="34"/>
      <c r="N8" s="3"/>
      <c r="O8" s="3"/>
      <c r="P8" s="3"/>
      <c r="Q8" s="3"/>
      <c r="R8" s="3"/>
      <c r="S8" s="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180"/>
      <c r="BH8" s="33"/>
      <c r="BI8" s="33"/>
      <c r="BJ8" s="33"/>
    </row>
    <row r="9" spans="1:74" x14ac:dyDescent="0.2">
      <c r="A9" s="310" t="s">
        <v>432</v>
      </c>
      <c r="B9" s="3" t="e">
        <f>MATCH($A9,Sheet1!ACCOUNTNO,0)</f>
        <v>#N/A</v>
      </c>
      <c r="C9" s="3">
        <f t="shared" ref="C9" si="4">IF(ISNA($B9),65000,$B9)</f>
        <v>65000</v>
      </c>
      <c r="D9" s="3">
        <f>IF(D$3=0,0,INDEX(Sheet1!RawDataCols,$C9,D$5))</f>
        <v>0</v>
      </c>
      <c r="E9" s="3">
        <f>IF(E$3=0,0,INDEX(Sheet1!RawDataCols,$C9,E$5))</f>
        <v>0</v>
      </c>
      <c r="F9" s="3">
        <f>IF(F$3=0,0,INDEX(Sheet1!RawDataCols,$C9,F$5))</f>
        <v>0</v>
      </c>
      <c r="G9" s="3">
        <f>IF(G$3=0,0,INDEX(Sheet1!RawDataCols,$C9,G$5))</f>
        <v>0</v>
      </c>
      <c r="H9" s="3">
        <f>IF(H$3=0,0,INDEX(Sheet1!RawDataCols,$C9,H$5))</f>
        <v>0</v>
      </c>
      <c r="I9" s="3">
        <f>IF(I$3=0,0,INDEX(Sheet1!RawDataCols,$C9,I$5))</f>
        <v>0</v>
      </c>
      <c r="J9" s="3">
        <f>IF(J$3=0,0,INDEX(Sheet1!RawDataCols,$C9,J$5))</f>
        <v>0</v>
      </c>
      <c r="K9" s="3">
        <f>IF(K$3=0,0,INDEX(Sheet1!RawDataCols,$C9,K$5))</f>
        <v>0</v>
      </c>
      <c r="L9" s="3">
        <f>IF(L$3=0,0,INDEX(Sheet1!RawDataCols,$C9,L$5))</f>
        <v>0</v>
      </c>
      <c r="M9" s="3">
        <f>IF(M$3=0,0,INDEX(Sheet1!RawDataCols,$C9,M$5))</f>
        <v>0</v>
      </c>
      <c r="N9" s="3">
        <f>IF(N$3=0,0,INDEX(Sheet1!RawDataCols,$C9,N$5))</f>
        <v>0</v>
      </c>
      <c r="O9" s="3">
        <f>INDEX(Sheet1!RawDataCols,$C9,O$5)</f>
        <v>0</v>
      </c>
      <c r="P9" s="3">
        <f>INDEX(Sheet1!RawDataCols,$C9,P$5)</f>
        <v>0</v>
      </c>
      <c r="Q9" s="3">
        <f>IF(Q$3=0,0,INDEX(Sheet1!RawDataCols,$C9,Q$5))</f>
        <v>0</v>
      </c>
      <c r="R9" s="3">
        <f t="shared" ref="R9" si="5">IF(OR(GL_Cat_Code=8,GL_Cat_Code=12,GL_Cat_Code=28,GL_Cat_Code=32,GL_Cat_Code=36,GL_Cat_Code=40),-1,1)</f>
        <v>1</v>
      </c>
      <c r="S9" s="3">
        <f t="shared" ref="S9" si="6">IF(OR(GL_Cat_Code=8,GL_Cat_Code=12,GL_Cat_Code=28,GL_Cat_Code=32,GL_Cat_Code=36,GL_Cat_Code=40),1,-1)</f>
        <v>-1</v>
      </c>
      <c r="T9" s="3">
        <f>IF(T$3=0,0,INDEX(Sheet1!RawDataCols,$C9,T$5)*$R9)</f>
        <v>0</v>
      </c>
      <c r="U9" s="3">
        <f>IF(U$3=0,0,INDEX(Sheet1!RawDataCols,$C9,U$5)*$R9)</f>
        <v>0</v>
      </c>
      <c r="V9" s="3">
        <f>IF(V$3=0,0,INDEX(Sheet1!RawDataCols,$C9,V$5)*$R9)</f>
        <v>0</v>
      </c>
      <c r="W9" s="3">
        <f>IF(W$3=0,0,INDEX(Sheet1!RawDataCols,$C9,W$5)*$R9)</f>
        <v>0</v>
      </c>
      <c r="X9" s="3">
        <f>IF(X$3=0,0,INDEX(Sheet1!RawDataCols,$C9,X$5)*$R9)</f>
        <v>0</v>
      </c>
      <c r="Y9" s="3">
        <f>IF(Y$3=0,0,INDEX(Sheet1!RawDataCols,$C9,Y$5)*$R9)</f>
        <v>0</v>
      </c>
      <c r="Z9" s="3">
        <f>IF(Z$3=0,0,INDEX(Sheet1!RawDataCols,$C9,Z$5)*$R9)</f>
        <v>0</v>
      </c>
      <c r="AA9" s="3">
        <f>IF(AA$3=0,0,INDEX(Sheet1!RawDataCols,$C9,AA$5)*$R9)</f>
        <v>0</v>
      </c>
      <c r="AB9" s="3">
        <f>IF(AB$3=0,0,INDEX(Sheet1!RawDataCols,$C9,AB$5)*$R9)</f>
        <v>0</v>
      </c>
      <c r="AC9" s="3">
        <f>IF(AC$3=0,0,INDEX(Sheet1!RawDataCols,$C9,AC$5)*$R9)</f>
        <v>0</v>
      </c>
      <c r="AD9" s="3">
        <f>IF(AD$3=0,0,INDEX(Sheet1!RawDataCols,$C9,AD$5)*$R9)</f>
        <v>0</v>
      </c>
      <c r="AE9" s="3">
        <f>IF(AE$3=0,0,INDEX(Sheet1!RawDataCols,$C9,AE$5)*$R9)</f>
        <v>0</v>
      </c>
      <c r="AF9" s="3">
        <f>IF(AF$3=0,0,INDEX(Sheet1!RawDataCols,$C9,AF$5)*$R9)</f>
        <v>0</v>
      </c>
      <c r="AG9" s="3">
        <f>IF(AG$3=0,0,INDEX(Sheet1!RawDataCols,$C9,AG$5)*$R9)</f>
        <v>0</v>
      </c>
      <c r="AH9" s="3">
        <f>IF(AH$3=0,0,INDEX(Sheet1!RawDataCols,$C9,AH$5)*$R9)</f>
        <v>0</v>
      </c>
      <c r="AI9" s="3">
        <f>IF(AI$3=0,0,INDEX(Sheet1!RawDataCols,$C9,AI$5)*$R9)</f>
        <v>0</v>
      </c>
      <c r="AJ9" s="3">
        <f>IF(AJ$3=0,0,INDEX(Sheet1!RawDataCols,$C9,AJ$5)*$R9)</f>
        <v>0</v>
      </c>
      <c r="AK9" s="3">
        <f>IF(AK$3=0,0,INDEX(Sheet1!RawDataCols,$C9,AK$5)*$R9)</f>
        <v>0</v>
      </c>
      <c r="AL9" s="3">
        <f>IF(AL$3=0,0,INDEX(Sheet1!RawDataCols,$C9,AL$5)*$R9)</f>
        <v>0</v>
      </c>
      <c r="AM9" s="3">
        <f>IF(AM$3=0,0,INDEX(Sheet1!RawDataCols,$C9,AM$5)*$R9)</f>
        <v>0</v>
      </c>
      <c r="AN9" s="3">
        <f>IF(AN$3=0,0,INDEX(Sheet1!RawDataCols,$C9,AN$5)*$R9)</f>
        <v>0</v>
      </c>
      <c r="AO9" s="3">
        <f>IF(AO$3=0,0,INDEX(Sheet1!RawDataCols,$C9,AO$5)*$R9)</f>
        <v>0</v>
      </c>
      <c r="AP9" s="3">
        <f>IF(AP$3=0,0,INDEX(Sheet1!RawDataCols,$C9,AP$5)*$R9)</f>
        <v>0</v>
      </c>
      <c r="AQ9" s="3">
        <f>IF(AQ$3=0,0,INDEX(Sheet1!RawDataCols,$C9,AQ$5)*$R9)</f>
        <v>0</v>
      </c>
      <c r="AR9" s="3">
        <f>IF(AR$3=0,0,INDEX(Sheet1!RawDataCols,$C9,AR$5)*$R9)</f>
        <v>0</v>
      </c>
      <c r="AS9" s="3">
        <f>IF(AS$3=0,0,INDEX(Sheet1!RawDataCols,$C9,AS$5)*$R9)</f>
        <v>0</v>
      </c>
      <c r="AT9" s="3">
        <f>IF(AT$3=0,0,INDEX(Sheet1!RawDataCols,$C9,AT$5)*$R9)</f>
        <v>0</v>
      </c>
      <c r="AU9" s="3">
        <f>IF(AU$3=0,0,INDEX(Sheet1!RawDataCols,$C9,AU$5)*$R9)</f>
        <v>0</v>
      </c>
      <c r="AV9" s="3">
        <f>IF(AV$3=0,0,INDEX(Sheet1!RawDataCols,$C9,AV$5)*$R9)</f>
        <v>0</v>
      </c>
      <c r="AW9" s="3">
        <f>IF(AW$3=0,0,INDEX(Sheet1!RawDataCols,$C9,AW$5)*$R9)</f>
        <v>0</v>
      </c>
      <c r="AX9" s="3">
        <f>IF(AX$3=0,0,INDEX(Sheet1!RawDataCols,$C9,AX$5)*$R9)</f>
        <v>0</v>
      </c>
      <c r="AY9" s="3">
        <f>IF(AY$3=0,0,INDEX(Sheet1!RawDataCols,$C9,AY$5)*$R9)</f>
        <v>0</v>
      </c>
      <c r="AZ9" s="3">
        <f>IF(AZ$3=0,0,INDEX(Sheet1!RawDataCols,$C9,AZ$5)*$R9)</f>
        <v>0</v>
      </c>
      <c r="BA9" s="3">
        <f>IF(BA$3=0,0,INDEX(Sheet1!RawDataCols,$C9,BA$5)*$R9)</f>
        <v>0</v>
      </c>
      <c r="BB9" s="3">
        <f>IF(BB$3=0,0,INDEX(Sheet1!RawDataCols,$C9,BB$5)*$R9)</f>
        <v>0</v>
      </c>
      <c r="BC9" s="3">
        <f>IF(BC$3=0,0,INDEX(Sheet1!RawDataCols,$C9,BC$5)*$R9)</f>
        <v>0</v>
      </c>
      <c r="BD9" s="3">
        <f>IF(BD$3=0,0,INDEX(Sheet1!RawDataCols,$C9,BD$5)*$R9)</f>
        <v>0</v>
      </c>
      <c r="BE9" s="3">
        <f>IF(BE$3=0,0,INDEX(Sheet1!RawDataCols,$C9,BE$5)*$R9)</f>
        <v>0</v>
      </c>
      <c r="BF9" s="3">
        <f>IF(BF$3=0,0,INDEX(Sheet1!RawDataCols,$C9,BF$5)*$R9)</f>
        <v>0</v>
      </c>
      <c r="BG9" s="179">
        <f>IF(BG$3=0,0,INDEX(Sheet1!RawDataCols,$C9,BG$5)*$R9)</f>
        <v>0</v>
      </c>
      <c r="BH9" s="33">
        <f t="shared" ref="BH9" si="7">SUM(T9,U9,X9,AA9,AD9,AG9,AJ9,AM9,AP9,AS9,AV9,AY9,BB9)</f>
        <v>0</v>
      </c>
      <c r="BI9" s="33">
        <f t="shared" ref="BI9" si="8">SUM(V9,Y9,AB9,AE9,AH9,AK9,AN9,AQ9,AT9,AW9,AZ9,BC9)</f>
        <v>0</v>
      </c>
      <c r="BJ9" s="33">
        <f t="shared" ref="BJ9" si="9">SUM(W9,Z9,AC9,AF9,AI9,AL9,AO9,AR9,AU9,AX9,BA9,BD9)+IF(Q9&lt;&gt;"I",BP9,0)</f>
        <v>0</v>
      </c>
      <c r="BK9" s="3">
        <f>IF(BK$3=0,0,INDEX(Sheet1!RawDataCols,$C9,BK$5)*$R9)</f>
        <v>0</v>
      </c>
      <c r="BL9" s="3">
        <f>IF(BL$3=0,0,INDEX(Sheet1!RawDataCols,$C9,BL$5)*$R9)</f>
        <v>0</v>
      </c>
      <c r="BM9" s="3">
        <f>IF(BM$3=0,0,INDEX(Sheet1!RawDataCols,$C9,BM$5)*$R9)</f>
        <v>0</v>
      </c>
      <c r="BN9" s="3">
        <f>IF(BN$3=0,0,INDEX(Sheet1!RawDataCols,$C9,BN$5)*$R9)</f>
        <v>0</v>
      </c>
      <c r="BO9" s="3">
        <f>IF(BO$3=0,0,INDEX(Sheet1!RawDataCols,$C9,BO$5)*$R9)</f>
        <v>0</v>
      </c>
      <c r="BP9" s="3">
        <f>IF(BP$3=0,0,INDEX(Sheet1!RawDataCols,$C9,BP$5)*$R9)</f>
        <v>0</v>
      </c>
      <c r="BQ9" s="3">
        <f t="shared" ref="BQ9" si="10">IF($Q9="I",SUM(U9,X9,AA9),SUM(T9,U9,X9,AA9))</f>
        <v>0</v>
      </c>
      <c r="BR9" s="3">
        <f t="shared" ref="BR9" si="11">IF($Q9="I",SUM(AD9,AG9,AJ9),SUM(AD9,AG9,AJ9,BQ9))</f>
        <v>0</v>
      </c>
      <c r="BS9" s="3">
        <f t="shared" ref="BS9" si="12">IF($Q9="I",SUM(AM9,AP9,AS9),SUM(AM9,AP9,AS9,BR9))</f>
        <v>0</v>
      </c>
      <c r="BT9" s="3">
        <f t="shared" ref="BT9" si="13">IF($I9="I",SUM(AV9,AY9,BB9),SUM(AV9,AY9,BB9,BS9))</f>
        <v>0</v>
      </c>
      <c r="BU9" s="3" t="e">
        <f>INDEX(Sheet1!$BS$2:$BS$1000,MATCH($A9,Sheet1!$A$2:$A$1000,0))</f>
        <v>#N/A</v>
      </c>
      <c r="BV9" s="3" t="e">
        <f>INDEX(Sheet1!$BT$2:$BT$1000,MATCH($A9,Sheet1!$A$2:$A$1000,0))</f>
        <v>#N/A</v>
      </c>
    </row>
    <row r="10" spans="1:74" x14ac:dyDescent="0.2">
      <c r="A10" s="310" t="s">
        <v>441</v>
      </c>
      <c r="B10" s="3" t="e">
        <f>MATCH($A10,Sheet1!ACCOUNTNO,0)</f>
        <v>#N/A</v>
      </c>
      <c r="C10" s="3">
        <f t="shared" ref="C10" si="14">IF(ISNA($B10),65000,$B10)</f>
        <v>65000</v>
      </c>
      <c r="D10" s="3">
        <f>IF(D$3=0,0,INDEX(Sheet1!RawDataCols,$C10,D$5))</f>
        <v>0</v>
      </c>
      <c r="E10" s="3">
        <f>IF(E$3=0,0,INDEX(Sheet1!RawDataCols,$C10,E$5))</f>
        <v>0</v>
      </c>
      <c r="F10" s="3">
        <f>IF(F$3=0,0,INDEX(Sheet1!RawDataCols,$C10,F$5))</f>
        <v>0</v>
      </c>
      <c r="G10" s="3">
        <f>IF(G$3=0,0,INDEX(Sheet1!RawDataCols,$C10,G$5))</f>
        <v>0</v>
      </c>
      <c r="H10" s="3">
        <f>IF(H$3=0,0,INDEX(Sheet1!RawDataCols,$C10,H$5))</f>
        <v>0</v>
      </c>
      <c r="I10" s="3">
        <f>IF(I$3=0,0,INDEX(Sheet1!RawDataCols,$C10,I$5))</f>
        <v>0</v>
      </c>
      <c r="J10" s="3">
        <f>IF(J$3=0,0,INDEX(Sheet1!RawDataCols,$C10,J$5))</f>
        <v>0</v>
      </c>
      <c r="K10" s="3">
        <f>IF(K$3=0,0,INDEX(Sheet1!RawDataCols,$C10,K$5))</f>
        <v>0</v>
      </c>
      <c r="L10" s="3">
        <f>IF(L$3=0,0,INDEX(Sheet1!RawDataCols,$C10,L$5))</f>
        <v>0</v>
      </c>
      <c r="M10" s="3">
        <f>IF(M$3=0,0,INDEX(Sheet1!RawDataCols,$C10,M$5))</f>
        <v>0</v>
      </c>
      <c r="N10" s="3">
        <f>IF(N$3=0,0,INDEX(Sheet1!RawDataCols,$C10,N$5))</f>
        <v>0</v>
      </c>
      <c r="O10" s="3">
        <f>INDEX(Sheet1!RawDataCols,$C10,O$5)</f>
        <v>0</v>
      </c>
      <c r="P10" s="3">
        <f>INDEX(Sheet1!RawDataCols,$C10,P$5)</f>
        <v>0</v>
      </c>
      <c r="Q10" s="3">
        <f>IF(Q$3=0,0,INDEX(Sheet1!RawDataCols,$C10,Q$5))</f>
        <v>0</v>
      </c>
      <c r="R10" s="3">
        <f t="shared" ref="R10" si="15">IF(OR(GL_Cat_Code=8,GL_Cat_Code=12,GL_Cat_Code=28,GL_Cat_Code=32,GL_Cat_Code=36,GL_Cat_Code=40),-1,1)</f>
        <v>1</v>
      </c>
      <c r="S10" s="3">
        <f t="shared" ref="S10" si="16">IF(OR(GL_Cat_Code=8,GL_Cat_Code=12,GL_Cat_Code=28,GL_Cat_Code=32,GL_Cat_Code=36,GL_Cat_Code=40),1,-1)</f>
        <v>-1</v>
      </c>
      <c r="T10" s="3">
        <f>IF(T$3=0,0,INDEX(Sheet1!RawDataCols,$C10,T$5)*$R10)</f>
        <v>0</v>
      </c>
      <c r="U10" s="3">
        <f>IF(U$3=0,0,INDEX(Sheet1!RawDataCols,$C10,U$5)*$R10)</f>
        <v>0</v>
      </c>
      <c r="V10" s="3">
        <f>IF(V$3=0,0,INDEX(Sheet1!RawDataCols,$C10,V$5)*$R10)</f>
        <v>0</v>
      </c>
      <c r="W10" s="3">
        <f>IF(W$3=0,0,INDEX(Sheet1!RawDataCols,$C10,W$5)*$R10)</f>
        <v>0</v>
      </c>
      <c r="X10" s="3">
        <f>IF(X$3=0,0,INDEX(Sheet1!RawDataCols,$C10,X$5)*$R10)</f>
        <v>0</v>
      </c>
      <c r="Y10" s="3">
        <f>IF(Y$3=0,0,INDEX(Sheet1!RawDataCols,$C10,Y$5)*$R10)</f>
        <v>0</v>
      </c>
      <c r="Z10" s="3">
        <f>IF(Z$3=0,0,INDEX(Sheet1!RawDataCols,$C10,Z$5)*$R10)</f>
        <v>0</v>
      </c>
      <c r="AA10" s="3">
        <f>IF(AA$3=0,0,INDEX(Sheet1!RawDataCols,$C10,AA$5)*$R10)</f>
        <v>0</v>
      </c>
      <c r="AB10" s="3">
        <f>IF(AB$3=0,0,INDEX(Sheet1!RawDataCols,$C10,AB$5)*$R10)</f>
        <v>0</v>
      </c>
      <c r="AC10" s="3">
        <f>IF(AC$3=0,0,INDEX(Sheet1!RawDataCols,$C10,AC$5)*$R10)</f>
        <v>0</v>
      </c>
      <c r="AD10" s="3">
        <f>IF(AD$3=0,0,INDEX(Sheet1!RawDataCols,$C10,AD$5)*$R10)</f>
        <v>0</v>
      </c>
      <c r="AE10" s="3">
        <f>IF(AE$3=0,0,INDEX(Sheet1!RawDataCols,$C10,AE$5)*$R10)</f>
        <v>0</v>
      </c>
      <c r="AF10" s="3">
        <f>IF(AF$3=0,0,INDEX(Sheet1!RawDataCols,$C10,AF$5)*$R10)</f>
        <v>0</v>
      </c>
      <c r="AG10" s="3">
        <f>IF(AG$3=0,0,INDEX(Sheet1!RawDataCols,$C10,AG$5)*$R10)</f>
        <v>0</v>
      </c>
      <c r="AH10" s="3">
        <f>IF(AH$3=0,0,INDEX(Sheet1!RawDataCols,$C10,AH$5)*$R10)</f>
        <v>0</v>
      </c>
      <c r="AI10" s="3">
        <f>IF(AI$3=0,0,INDEX(Sheet1!RawDataCols,$C10,AI$5)*$R10)</f>
        <v>0</v>
      </c>
      <c r="AJ10" s="3">
        <f>IF(AJ$3=0,0,INDEX(Sheet1!RawDataCols,$C10,AJ$5)*$R10)</f>
        <v>0</v>
      </c>
      <c r="AK10" s="3">
        <f>IF(AK$3=0,0,INDEX(Sheet1!RawDataCols,$C10,AK$5)*$R10)</f>
        <v>0</v>
      </c>
      <c r="AL10" s="3">
        <f>IF(AL$3=0,0,INDEX(Sheet1!RawDataCols,$C10,AL$5)*$R10)</f>
        <v>0</v>
      </c>
      <c r="AM10" s="3">
        <f>IF(AM$3=0,0,INDEX(Sheet1!RawDataCols,$C10,AM$5)*$R10)</f>
        <v>0</v>
      </c>
      <c r="AN10" s="3">
        <f>IF(AN$3=0,0,INDEX(Sheet1!RawDataCols,$C10,AN$5)*$R10)</f>
        <v>0</v>
      </c>
      <c r="AO10" s="3">
        <f>IF(AO$3=0,0,INDEX(Sheet1!RawDataCols,$C10,AO$5)*$R10)</f>
        <v>0</v>
      </c>
      <c r="AP10" s="3">
        <f>IF(AP$3=0,0,INDEX(Sheet1!RawDataCols,$C10,AP$5)*$R10)</f>
        <v>0</v>
      </c>
      <c r="AQ10" s="3">
        <f>IF(AQ$3=0,0,INDEX(Sheet1!RawDataCols,$C10,AQ$5)*$R10)</f>
        <v>0</v>
      </c>
      <c r="AR10" s="3">
        <f>IF(AR$3=0,0,INDEX(Sheet1!RawDataCols,$C10,AR$5)*$R10)</f>
        <v>0</v>
      </c>
      <c r="AS10" s="3">
        <f>IF(AS$3=0,0,INDEX(Sheet1!RawDataCols,$C10,AS$5)*$R10)</f>
        <v>0</v>
      </c>
      <c r="AT10" s="3">
        <f>IF(AT$3=0,0,INDEX(Sheet1!RawDataCols,$C10,AT$5)*$R10)</f>
        <v>0</v>
      </c>
      <c r="AU10" s="3">
        <f>IF(AU$3=0,0,INDEX(Sheet1!RawDataCols,$C10,AU$5)*$R10)</f>
        <v>0</v>
      </c>
      <c r="AV10" s="3">
        <f>IF(AV$3=0,0,INDEX(Sheet1!RawDataCols,$C10,AV$5)*$R10)</f>
        <v>0</v>
      </c>
      <c r="AW10" s="3">
        <f>IF(AW$3=0,0,INDEX(Sheet1!RawDataCols,$C10,AW$5)*$R10)</f>
        <v>0</v>
      </c>
      <c r="AX10" s="3">
        <f>IF(AX$3=0,0,INDEX(Sheet1!RawDataCols,$C10,AX$5)*$R10)</f>
        <v>0</v>
      </c>
      <c r="AY10" s="3">
        <f>IF(AY$3=0,0,INDEX(Sheet1!RawDataCols,$C10,AY$5)*$R10)</f>
        <v>0</v>
      </c>
      <c r="AZ10" s="3">
        <f>IF(AZ$3=0,0,INDEX(Sheet1!RawDataCols,$C10,AZ$5)*$R10)</f>
        <v>0</v>
      </c>
      <c r="BA10" s="3">
        <f>IF(BA$3=0,0,INDEX(Sheet1!RawDataCols,$C10,BA$5)*$R10)</f>
        <v>0</v>
      </c>
      <c r="BB10" s="3">
        <f>IF(BB$3=0,0,INDEX(Sheet1!RawDataCols,$C10,BB$5)*$R10)</f>
        <v>0</v>
      </c>
      <c r="BC10" s="3">
        <f>IF(BC$3=0,0,INDEX(Sheet1!RawDataCols,$C10,BC$5)*$R10)</f>
        <v>0</v>
      </c>
      <c r="BD10" s="3">
        <f>IF(BD$3=0,0,INDEX(Sheet1!RawDataCols,$C10,BD$5)*$R10)</f>
        <v>0</v>
      </c>
      <c r="BE10" s="3">
        <f>IF(BE$3=0,0,INDEX(Sheet1!RawDataCols,$C10,BE$5)*$R10)</f>
        <v>0</v>
      </c>
      <c r="BF10" s="3">
        <f>IF(BF$3=0,0,INDEX(Sheet1!RawDataCols,$C10,BF$5)*$R10)</f>
        <v>0</v>
      </c>
      <c r="BG10" s="179">
        <f>IF(BG$3=0,0,INDEX(Sheet1!RawDataCols,$C10,BG$5)*$R10)</f>
        <v>0</v>
      </c>
      <c r="BH10" s="33">
        <f t="shared" ref="BH10" si="17">SUM(T10,U10,X10,AA10,AD10,AG10,AJ10,AM10,AP10,AS10,AV10,AY10,BB10)</f>
        <v>0</v>
      </c>
      <c r="BI10" s="33">
        <f t="shared" ref="BI10" si="18">SUM(V10,Y10,AB10,AE10,AH10,AK10,AN10,AQ10,AT10,AW10,AZ10,BC10)</f>
        <v>0</v>
      </c>
      <c r="BJ10" s="33">
        <f t="shared" ref="BJ10" si="19">SUM(W10,Z10,AC10,AF10,AI10,AL10,AO10,AR10,AU10,AX10,BA10,BD10)+IF(Q10&lt;&gt;"I",BP10,0)</f>
        <v>0</v>
      </c>
      <c r="BK10" s="3">
        <f>IF(BK$3=0,0,INDEX(Sheet1!RawDataCols,$C10,BK$5)*$R10)</f>
        <v>0</v>
      </c>
      <c r="BL10" s="3">
        <f>IF(BL$3=0,0,INDEX(Sheet1!RawDataCols,$C10,BL$5)*$R10)</f>
        <v>0</v>
      </c>
      <c r="BM10" s="3">
        <f>IF(BM$3=0,0,INDEX(Sheet1!RawDataCols,$C10,BM$5)*$R10)</f>
        <v>0</v>
      </c>
      <c r="BN10" s="3">
        <f>IF(BN$3=0,0,INDEX(Sheet1!RawDataCols,$C10,BN$5)*$R10)</f>
        <v>0</v>
      </c>
      <c r="BO10" s="3">
        <f>IF(BO$3=0,0,INDEX(Sheet1!RawDataCols,$C10,BO$5)*$R10)</f>
        <v>0</v>
      </c>
      <c r="BP10" s="3">
        <f>IF(BP$3=0,0,INDEX(Sheet1!RawDataCols,$C10,BP$5)*$R10)</f>
        <v>0</v>
      </c>
      <c r="BQ10" s="3">
        <f t="shared" ref="BQ10" si="20">IF($Q10="I",SUM(U10,X10,AA10),SUM(T10,U10,X10,AA10))</f>
        <v>0</v>
      </c>
      <c r="BR10" s="3">
        <f t="shared" ref="BR10" si="21">IF($Q10="I",SUM(AD10,AG10,AJ10),SUM(AD10,AG10,AJ10,BQ10))</f>
        <v>0</v>
      </c>
      <c r="BS10" s="3">
        <f t="shared" ref="BS10" si="22">IF($Q10="I",SUM(AM10,AP10,AS10),SUM(AM10,AP10,AS10,BR10))</f>
        <v>0</v>
      </c>
      <c r="BT10" s="3">
        <f t="shared" ref="BT10" si="23">IF($I10="I",SUM(AV10,AY10,BB10),SUM(AV10,AY10,BB10,BS10))</f>
        <v>0</v>
      </c>
      <c r="BU10" s="3" t="e">
        <f>INDEX(Sheet1!$BS$2:$BS$1000,MATCH($A10,Sheet1!$A$2:$A$1000,0))</f>
        <v>#N/A</v>
      </c>
      <c r="BV10" s="3" t="e">
        <f>INDEX(Sheet1!$BT$2:$BT$1000,MATCH($A10,Sheet1!$A$2:$A$1000,0))</f>
        <v>#N/A</v>
      </c>
    </row>
    <row r="11" spans="1:74" x14ac:dyDescent="0.2">
      <c r="A11" s="310" t="s">
        <v>497</v>
      </c>
      <c r="B11" s="3" t="e">
        <f>MATCH($A11,Sheet1!ACCOUNTNO,0)</f>
        <v>#N/A</v>
      </c>
      <c r="C11" s="3">
        <f t="shared" ref="C11:C12" si="24">IF(ISNA($B11),65000,$B11)</f>
        <v>65000</v>
      </c>
      <c r="D11" s="3">
        <f>IF(D$3=0,0,INDEX(Sheet1!RawDataCols,$C11,D$5))</f>
        <v>0</v>
      </c>
      <c r="E11" s="3">
        <f>IF(E$3=0,0,INDEX(Sheet1!RawDataCols,$C11,E$5))</f>
        <v>0</v>
      </c>
      <c r="F11" s="3">
        <f>IF(F$3=0,0,INDEX(Sheet1!RawDataCols,$C11,F$5))</f>
        <v>0</v>
      </c>
      <c r="G11" s="3">
        <f>IF(G$3=0,0,INDEX(Sheet1!RawDataCols,$C11,G$5))</f>
        <v>0</v>
      </c>
      <c r="H11" s="3">
        <f>IF(H$3=0,0,INDEX(Sheet1!RawDataCols,$C11,H$5))</f>
        <v>0</v>
      </c>
      <c r="I11" s="3">
        <f>IF(I$3=0,0,INDEX(Sheet1!RawDataCols,$C11,I$5))</f>
        <v>0</v>
      </c>
      <c r="J11" s="3">
        <f>IF(J$3=0,0,INDEX(Sheet1!RawDataCols,$C11,J$5))</f>
        <v>0</v>
      </c>
      <c r="K11" s="3">
        <f>IF(K$3=0,0,INDEX(Sheet1!RawDataCols,$C11,K$5))</f>
        <v>0</v>
      </c>
      <c r="L11" s="3">
        <f>IF(L$3=0,0,INDEX(Sheet1!RawDataCols,$C11,L$5))</f>
        <v>0</v>
      </c>
      <c r="M11" s="3">
        <f>IF(M$3=0,0,INDEX(Sheet1!RawDataCols,$C11,M$5))</f>
        <v>0</v>
      </c>
      <c r="N11" s="3">
        <f>IF(N$3=0,0,INDEX(Sheet1!RawDataCols,$C11,N$5))</f>
        <v>0</v>
      </c>
      <c r="O11" s="3">
        <f>INDEX(Sheet1!RawDataCols,$C11,O$5)</f>
        <v>0</v>
      </c>
      <c r="P11" s="3">
        <f>INDEX(Sheet1!RawDataCols,$C11,P$5)</f>
        <v>0</v>
      </c>
      <c r="Q11" s="3">
        <f>IF(Q$3=0,0,INDEX(Sheet1!RawDataCols,$C11,Q$5))</f>
        <v>0</v>
      </c>
      <c r="R11" s="3">
        <f t="shared" ref="R11:R12" si="25">IF(OR(GL_Cat_Code=8,GL_Cat_Code=12,GL_Cat_Code=28,GL_Cat_Code=32,GL_Cat_Code=36,GL_Cat_Code=40),-1,1)</f>
        <v>1</v>
      </c>
      <c r="S11" s="3">
        <f t="shared" ref="S11:S12" si="26">IF(OR(GL_Cat_Code=8,GL_Cat_Code=12,GL_Cat_Code=28,GL_Cat_Code=32,GL_Cat_Code=36,GL_Cat_Code=40),1,-1)</f>
        <v>-1</v>
      </c>
      <c r="T11" s="3">
        <f>IF(T$3=0,0,INDEX(Sheet1!RawDataCols,$C11,T$5)*$R11)</f>
        <v>0</v>
      </c>
      <c r="U11" s="3">
        <f>IF(U$3=0,0,INDEX(Sheet1!RawDataCols,$C11,U$5)*$R11)</f>
        <v>0</v>
      </c>
      <c r="V11" s="3">
        <f>IF(V$3=0,0,INDEX(Sheet1!RawDataCols,$C11,V$5)*$R11)</f>
        <v>0</v>
      </c>
      <c r="W11" s="3">
        <f>IF(W$3=0,0,INDEX(Sheet1!RawDataCols,$C11,W$5)*$R11)</f>
        <v>0</v>
      </c>
      <c r="X11" s="3">
        <f>IF(X$3=0,0,INDEX(Sheet1!RawDataCols,$C11,X$5)*$R11)</f>
        <v>0</v>
      </c>
      <c r="Y11" s="3">
        <f>IF(Y$3=0,0,INDEX(Sheet1!RawDataCols,$C11,Y$5)*$R11)</f>
        <v>0</v>
      </c>
      <c r="Z11" s="3">
        <f>IF(Z$3=0,0,INDEX(Sheet1!RawDataCols,$C11,Z$5)*$R11)</f>
        <v>0</v>
      </c>
      <c r="AA11" s="3">
        <f>IF(AA$3=0,0,INDEX(Sheet1!RawDataCols,$C11,AA$5)*$R11)</f>
        <v>0</v>
      </c>
      <c r="AB11" s="3">
        <f>IF(AB$3=0,0,INDEX(Sheet1!RawDataCols,$C11,AB$5)*$R11)</f>
        <v>0</v>
      </c>
      <c r="AC11" s="3">
        <f>IF(AC$3=0,0,INDEX(Sheet1!RawDataCols,$C11,AC$5)*$R11)</f>
        <v>0</v>
      </c>
      <c r="AD11" s="3">
        <f>IF(AD$3=0,0,INDEX(Sheet1!RawDataCols,$C11,AD$5)*$R11)</f>
        <v>0</v>
      </c>
      <c r="AE11" s="3">
        <f>IF(AE$3=0,0,INDEX(Sheet1!RawDataCols,$C11,AE$5)*$R11)</f>
        <v>0</v>
      </c>
      <c r="AF11" s="3">
        <f>IF(AF$3=0,0,INDEX(Sheet1!RawDataCols,$C11,AF$5)*$R11)</f>
        <v>0</v>
      </c>
      <c r="AG11" s="3">
        <f>IF(AG$3=0,0,INDEX(Sheet1!RawDataCols,$C11,AG$5)*$R11)</f>
        <v>0</v>
      </c>
      <c r="AH11" s="3">
        <f>IF(AH$3=0,0,INDEX(Sheet1!RawDataCols,$C11,AH$5)*$R11)</f>
        <v>0</v>
      </c>
      <c r="AI11" s="3">
        <f>IF(AI$3=0,0,INDEX(Sheet1!RawDataCols,$C11,AI$5)*$R11)</f>
        <v>0</v>
      </c>
      <c r="AJ11" s="3">
        <f>IF(AJ$3=0,0,INDEX(Sheet1!RawDataCols,$C11,AJ$5)*$R11)</f>
        <v>0</v>
      </c>
      <c r="AK11" s="3">
        <f>IF(AK$3=0,0,INDEX(Sheet1!RawDataCols,$C11,AK$5)*$R11)</f>
        <v>0</v>
      </c>
      <c r="AL11" s="3">
        <f>IF(AL$3=0,0,INDEX(Sheet1!RawDataCols,$C11,AL$5)*$R11)</f>
        <v>0</v>
      </c>
      <c r="AM11" s="3">
        <f>IF(AM$3=0,0,INDEX(Sheet1!RawDataCols,$C11,AM$5)*$R11)</f>
        <v>0</v>
      </c>
      <c r="AN11" s="3">
        <f>IF(AN$3=0,0,INDEX(Sheet1!RawDataCols,$C11,AN$5)*$R11)</f>
        <v>0</v>
      </c>
      <c r="AO11" s="3">
        <f>IF(AO$3=0,0,INDEX(Sheet1!RawDataCols,$C11,AO$5)*$R11)</f>
        <v>0</v>
      </c>
      <c r="AP11" s="3">
        <f>IF(AP$3=0,0,INDEX(Sheet1!RawDataCols,$C11,AP$5)*$R11)</f>
        <v>0</v>
      </c>
      <c r="AQ11" s="3">
        <f>IF(AQ$3=0,0,INDEX(Sheet1!RawDataCols,$C11,AQ$5)*$R11)</f>
        <v>0</v>
      </c>
      <c r="AR11" s="3">
        <f>IF(AR$3=0,0,INDEX(Sheet1!RawDataCols,$C11,AR$5)*$R11)</f>
        <v>0</v>
      </c>
      <c r="AS11" s="3">
        <f>IF(AS$3=0,0,INDEX(Sheet1!RawDataCols,$C11,AS$5)*$R11)</f>
        <v>0</v>
      </c>
      <c r="AT11" s="3">
        <f>IF(AT$3=0,0,INDEX(Sheet1!RawDataCols,$C11,AT$5)*$R11)</f>
        <v>0</v>
      </c>
      <c r="AU11" s="3">
        <f>IF(AU$3=0,0,INDEX(Sheet1!RawDataCols,$C11,AU$5)*$R11)</f>
        <v>0</v>
      </c>
      <c r="AV11" s="3">
        <f>IF(AV$3=0,0,INDEX(Sheet1!RawDataCols,$C11,AV$5)*$R11)</f>
        <v>0</v>
      </c>
      <c r="AW11" s="3">
        <f>IF(AW$3=0,0,INDEX(Sheet1!RawDataCols,$C11,AW$5)*$R11)</f>
        <v>0</v>
      </c>
      <c r="AX11" s="3">
        <f>IF(AX$3=0,0,INDEX(Sheet1!RawDataCols,$C11,AX$5)*$R11)</f>
        <v>0</v>
      </c>
      <c r="AY11" s="3">
        <f>IF(AY$3=0,0,INDEX(Sheet1!RawDataCols,$C11,AY$5)*$R11)</f>
        <v>0</v>
      </c>
      <c r="AZ11" s="3">
        <f>IF(AZ$3=0,0,INDEX(Sheet1!RawDataCols,$C11,AZ$5)*$R11)</f>
        <v>0</v>
      </c>
      <c r="BA11" s="3">
        <f>IF(BA$3=0,0,INDEX(Sheet1!RawDataCols,$C11,BA$5)*$R11)</f>
        <v>0</v>
      </c>
      <c r="BB11" s="3">
        <f>IF(BB$3=0,0,INDEX(Sheet1!RawDataCols,$C11,BB$5)*$R11)</f>
        <v>0</v>
      </c>
      <c r="BC11" s="3">
        <f>IF(BC$3=0,0,INDEX(Sheet1!RawDataCols,$C11,BC$5)*$R11)</f>
        <v>0</v>
      </c>
      <c r="BD11" s="3">
        <f>IF(BD$3=0,0,INDEX(Sheet1!RawDataCols,$C11,BD$5)*$R11)</f>
        <v>0</v>
      </c>
      <c r="BE11" s="3">
        <f>IF(BE$3=0,0,INDEX(Sheet1!RawDataCols,$C11,BE$5)*$R11)</f>
        <v>0</v>
      </c>
      <c r="BF11" s="3">
        <f>IF(BF$3=0,0,INDEX(Sheet1!RawDataCols,$C11,BF$5)*$R11)</f>
        <v>0</v>
      </c>
      <c r="BG11" s="179">
        <f>IF(BG$3=0,0,INDEX(Sheet1!RawDataCols,$C11,BG$5)*$R11)</f>
        <v>0</v>
      </c>
      <c r="BH11" s="33">
        <f t="shared" ref="BH11:BH12" si="27">SUM(T11,U11,X11,AA11,AD11,AG11,AJ11,AM11,AP11,AS11,AV11,AY11,BB11)</f>
        <v>0</v>
      </c>
      <c r="BI11" s="33">
        <f t="shared" ref="BI11:BI12" si="28">SUM(V11,Y11,AB11,AE11,AH11,AK11,AN11,AQ11,AT11,AW11,AZ11,BC11)</f>
        <v>0</v>
      </c>
      <c r="BJ11" s="33">
        <f t="shared" ref="BJ11:BJ12" si="29">SUM(W11,Z11,AC11,AF11,AI11,AL11,AO11,AR11,AU11,AX11,BA11,BD11)+IF(Q11&lt;&gt;"I",BP11,0)</f>
        <v>0</v>
      </c>
      <c r="BK11" s="3">
        <f>IF(BK$3=0,0,INDEX(Sheet1!RawDataCols,$C11,BK$5)*$R11)</f>
        <v>0</v>
      </c>
      <c r="BL11" s="3">
        <f>IF(BL$3=0,0,INDEX(Sheet1!RawDataCols,$C11,BL$5)*$R11)</f>
        <v>0</v>
      </c>
      <c r="BM11" s="3">
        <f>IF(BM$3=0,0,INDEX(Sheet1!RawDataCols,$C11,BM$5)*$R11)</f>
        <v>0</v>
      </c>
      <c r="BN11" s="3">
        <f>IF(BN$3=0,0,INDEX(Sheet1!RawDataCols,$C11,BN$5)*$R11)</f>
        <v>0</v>
      </c>
      <c r="BO11" s="3">
        <f>IF(BO$3=0,0,INDEX(Sheet1!RawDataCols,$C11,BO$5)*$R11)</f>
        <v>0</v>
      </c>
      <c r="BP11" s="3">
        <f>IF(BP$3=0,0,INDEX(Sheet1!RawDataCols,$C11,BP$5)*$R11)</f>
        <v>0</v>
      </c>
      <c r="BQ11" s="3">
        <f t="shared" ref="BQ11:BQ12" si="30">IF($Q11="I",SUM(U11,X11,AA11),SUM(T11,U11,X11,AA11))</f>
        <v>0</v>
      </c>
      <c r="BR11" s="3">
        <f t="shared" ref="BR11:BR12" si="31">IF($Q11="I",SUM(AD11,AG11,AJ11),SUM(AD11,AG11,AJ11,BQ11))</f>
        <v>0</v>
      </c>
      <c r="BS11" s="3">
        <f t="shared" ref="BS11:BS12" si="32">IF($Q11="I",SUM(AM11,AP11,AS11),SUM(AM11,AP11,AS11,BR11))</f>
        <v>0</v>
      </c>
      <c r="BT11" s="3">
        <f t="shared" ref="BT11:BT12" si="33">IF($I11="I",SUM(AV11,AY11,BB11),SUM(AV11,AY11,BB11,BS11))</f>
        <v>0</v>
      </c>
      <c r="BU11" s="3" t="e">
        <f>INDEX(Sheet1!$BS$2:$BS$1000,MATCH($A11,Sheet1!$A$2:$A$1000,0))</f>
        <v>#N/A</v>
      </c>
      <c r="BV11" s="3" t="e">
        <f>INDEX(Sheet1!$BT$2:$BT$1000,MATCH($A11,Sheet1!$A$2:$A$1000,0))</f>
        <v>#N/A</v>
      </c>
    </row>
    <row r="12" spans="1:74" x14ac:dyDescent="0.2">
      <c r="A12" s="310" t="s">
        <v>498</v>
      </c>
      <c r="B12" s="3" t="e">
        <f>MATCH($A12,Sheet1!ACCOUNTNO,0)</f>
        <v>#N/A</v>
      </c>
      <c r="C12" s="3">
        <f t="shared" si="24"/>
        <v>65000</v>
      </c>
      <c r="D12" s="3">
        <f>IF(D$3=0,0,INDEX(Sheet1!RawDataCols,$C12,D$5))</f>
        <v>0</v>
      </c>
      <c r="E12" s="3">
        <f>IF(E$3=0,0,INDEX(Sheet1!RawDataCols,$C12,E$5))</f>
        <v>0</v>
      </c>
      <c r="F12" s="3">
        <f>IF(F$3=0,0,INDEX(Sheet1!RawDataCols,$C12,F$5))</f>
        <v>0</v>
      </c>
      <c r="G12" s="3">
        <f>IF(G$3=0,0,INDEX(Sheet1!RawDataCols,$C12,G$5))</f>
        <v>0</v>
      </c>
      <c r="H12" s="3">
        <f>IF(H$3=0,0,INDEX(Sheet1!RawDataCols,$C12,H$5))</f>
        <v>0</v>
      </c>
      <c r="I12" s="3">
        <f>IF(I$3=0,0,INDEX(Sheet1!RawDataCols,$C12,I$5))</f>
        <v>0</v>
      </c>
      <c r="J12" s="3">
        <f>IF(J$3=0,0,INDEX(Sheet1!RawDataCols,$C12,J$5))</f>
        <v>0</v>
      </c>
      <c r="K12" s="3">
        <f>IF(K$3=0,0,INDEX(Sheet1!RawDataCols,$C12,K$5))</f>
        <v>0</v>
      </c>
      <c r="L12" s="3">
        <f>IF(L$3=0,0,INDEX(Sheet1!RawDataCols,$C12,L$5))</f>
        <v>0</v>
      </c>
      <c r="M12" s="3">
        <f>IF(M$3=0,0,INDEX(Sheet1!RawDataCols,$C12,M$5))</f>
        <v>0</v>
      </c>
      <c r="N12" s="3">
        <f>IF(N$3=0,0,INDEX(Sheet1!RawDataCols,$C12,N$5))</f>
        <v>0</v>
      </c>
      <c r="O12" s="3">
        <f>INDEX(Sheet1!RawDataCols,$C12,O$5)</f>
        <v>0</v>
      </c>
      <c r="P12" s="3">
        <f>INDEX(Sheet1!RawDataCols,$C12,P$5)</f>
        <v>0</v>
      </c>
      <c r="Q12" s="3">
        <f>IF(Q$3=0,0,INDEX(Sheet1!RawDataCols,$C12,Q$5))</f>
        <v>0</v>
      </c>
      <c r="R12" s="3">
        <f t="shared" si="25"/>
        <v>1</v>
      </c>
      <c r="S12" s="3">
        <f t="shared" si="26"/>
        <v>-1</v>
      </c>
      <c r="T12" s="3">
        <f>IF(T$3=0,0,INDEX(Sheet1!RawDataCols,$C12,T$5)*$R12)</f>
        <v>0</v>
      </c>
      <c r="U12" s="3">
        <f>IF(U$3=0,0,INDEX(Sheet1!RawDataCols,$C12,U$5)*$R12)</f>
        <v>0</v>
      </c>
      <c r="V12" s="3">
        <f>IF(V$3=0,0,INDEX(Sheet1!RawDataCols,$C12,V$5)*$R12)</f>
        <v>0</v>
      </c>
      <c r="W12" s="3">
        <f>IF(W$3=0,0,INDEX(Sheet1!RawDataCols,$C12,W$5)*$R12)</f>
        <v>0</v>
      </c>
      <c r="X12" s="3">
        <f>IF(X$3=0,0,INDEX(Sheet1!RawDataCols,$C12,X$5)*$R12)</f>
        <v>0</v>
      </c>
      <c r="Y12" s="3">
        <f>IF(Y$3=0,0,INDEX(Sheet1!RawDataCols,$C12,Y$5)*$R12)</f>
        <v>0</v>
      </c>
      <c r="Z12" s="3">
        <f>IF(Z$3=0,0,INDEX(Sheet1!RawDataCols,$C12,Z$5)*$R12)</f>
        <v>0</v>
      </c>
      <c r="AA12" s="3">
        <f>IF(AA$3=0,0,INDEX(Sheet1!RawDataCols,$C12,AA$5)*$R12)</f>
        <v>0</v>
      </c>
      <c r="AB12" s="3">
        <f>IF(AB$3=0,0,INDEX(Sheet1!RawDataCols,$C12,AB$5)*$R12)</f>
        <v>0</v>
      </c>
      <c r="AC12" s="3">
        <f>IF(AC$3=0,0,INDEX(Sheet1!RawDataCols,$C12,AC$5)*$R12)</f>
        <v>0</v>
      </c>
      <c r="AD12" s="3">
        <f>IF(AD$3=0,0,INDEX(Sheet1!RawDataCols,$C12,AD$5)*$R12)</f>
        <v>0</v>
      </c>
      <c r="AE12" s="3">
        <f>IF(AE$3=0,0,INDEX(Sheet1!RawDataCols,$C12,AE$5)*$R12)</f>
        <v>0</v>
      </c>
      <c r="AF12" s="3">
        <f>IF(AF$3=0,0,INDEX(Sheet1!RawDataCols,$C12,AF$5)*$R12)</f>
        <v>0</v>
      </c>
      <c r="AG12" s="3">
        <f>IF(AG$3=0,0,INDEX(Sheet1!RawDataCols,$C12,AG$5)*$R12)</f>
        <v>0</v>
      </c>
      <c r="AH12" s="3">
        <f>IF(AH$3=0,0,INDEX(Sheet1!RawDataCols,$C12,AH$5)*$R12)</f>
        <v>0</v>
      </c>
      <c r="AI12" s="3">
        <f>IF(AI$3=0,0,INDEX(Sheet1!RawDataCols,$C12,AI$5)*$R12)</f>
        <v>0</v>
      </c>
      <c r="AJ12" s="3">
        <f>IF(AJ$3=0,0,INDEX(Sheet1!RawDataCols,$C12,AJ$5)*$R12)</f>
        <v>0</v>
      </c>
      <c r="AK12" s="3">
        <f>IF(AK$3=0,0,INDEX(Sheet1!RawDataCols,$C12,AK$5)*$R12)</f>
        <v>0</v>
      </c>
      <c r="AL12" s="3">
        <f>IF(AL$3=0,0,INDEX(Sheet1!RawDataCols,$C12,AL$5)*$R12)</f>
        <v>0</v>
      </c>
      <c r="AM12" s="3">
        <f>IF(AM$3=0,0,INDEX(Sheet1!RawDataCols,$C12,AM$5)*$R12)</f>
        <v>0</v>
      </c>
      <c r="AN12" s="3">
        <f>IF(AN$3=0,0,INDEX(Sheet1!RawDataCols,$C12,AN$5)*$R12)</f>
        <v>0</v>
      </c>
      <c r="AO12" s="3">
        <f>IF(AO$3=0,0,INDEX(Sheet1!RawDataCols,$C12,AO$5)*$R12)</f>
        <v>0</v>
      </c>
      <c r="AP12" s="3">
        <f>IF(AP$3=0,0,INDEX(Sheet1!RawDataCols,$C12,AP$5)*$R12)</f>
        <v>0</v>
      </c>
      <c r="AQ12" s="3">
        <f>IF(AQ$3=0,0,INDEX(Sheet1!RawDataCols,$C12,AQ$5)*$R12)</f>
        <v>0</v>
      </c>
      <c r="AR12" s="3">
        <f>IF(AR$3=0,0,INDEX(Sheet1!RawDataCols,$C12,AR$5)*$R12)</f>
        <v>0</v>
      </c>
      <c r="AS12" s="3">
        <f>IF(AS$3=0,0,INDEX(Sheet1!RawDataCols,$C12,AS$5)*$R12)</f>
        <v>0</v>
      </c>
      <c r="AT12" s="3">
        <f>IF(AT$3=0,0,INDEX(Sheet1!RawDataCols,$C12,AT$5)*$R12)</f>
        <v>0</v>
      </c>
      <c r="AU12" s="3">
        <f>IF(AU$3=0,0,INDEX(Sheet1!RawDataCols,$C12,AU$5)*$R12)</f>
        <v>0</v>
      </c>
      <c r="AV12" s="3">
        <f>IF(AV$3=0,0,INDEX(Sheet1!RawDataCols,$C12,AV$5)*$R12)</f>
        <v>0</v>
      </c>
      <c r="AW12" s="3">
        <f>IF(AW$3=0,0,INDEX(Sheet1!RawDataCols,$C12,AW$5)*$R12)</f>
        <v>0</v>
      </c>
      <c r="AX12" s="3">
        <f>IF(AX$3=0,0,INDEX(Sheet1!RawDataCols,$C12,AX$5)*$R12)</f>
        <v>0</v>
      </c>
      <c r="AY12" s="3">
        <f>IF(AY$3=0,0,INDEX(Sheet1!RawDataCols,$C12,AY$5)*$R12)</f>
        <v>0</v>
      </c>
      <c r="AZ12" s="3">
        <f>IF(AZ$3=0,0,INDEX(Sheet1!RawDataCols,$C12,AZ$5)*$R12)</f>
        <v>0</v>
      </c>
      <c r="BA12" s="3">
        <f>IF(BA$3=0,0,INDEX(Sheet1!RawDataCols,$C12,BA$5)*$R12)</f>
        <v>0</v>
      </c>
      <c r="BB12" s="3">
        <f>IF(BB$3=0,0,INDEX(Sheet1!RawDataCols,$C12,BB$5)*$R12)</f>
        <v>0</v>
      </c>
      <c r="BC12" s="3">
        <f>IF(BC$3=0,0,INDEX(Sheet1!RawDataCols,$C12,BC$5)*$R12)</f>
        <v>0</v>
      </c>
      <c r="BD12" s="3">
        <f>IF(BD$3=0,0,INDEX(Sheet1!RawDataCols,$C12,BD$5)*$R12)</f>
        <v>0</v>
      </c>
      <c r="BE12" s="3">
        <f>IF(BE$3=0,0,INDEX(Sheet1!RawDataCols,$C12,BE$5)*$R12)</f>
        <v>0</v>
      </c>
      <c r="BF12" s="3">
        <f>IF(BF$3=0,0,INDEX(Sheet1!RawDataCols,$C12,BF$5)*$R12)</f>
        <v>0</v>
      </c>
      <c r="BG12" s="179">
        <f>IF(BG$3=0,0,INDEX(Sheet1!RawDataCols,$C12,BG$5)*$R12)</f>
        <v>0</v>
      </c>
      <c r="BH12" s="33">
        <f t="shared" si="27"/>
        <v>0</v>
      </c>
      <c r="BI12" s="33">
        <f t="shared" si="28"/>
        <v>0</v>
      </c>
      <c r="BJ12" s="33">
        <f t="shared" si="29"/>
        <v>0</v>
      </c>
      <c r="BK12" s="3">
        <f>IF(BK$3=0,0,INDEX(Sheet1!RawDataCols,$C12,BK$5)*$R12)</f>
        <v>0</v>
      </c>
      <c r="BL12" s="3">
        <f>IF(BL$3=0,0,INDEX(Sheet1!RawDataCols,$C12,BL$5)*$R12)</f>
        <v>0</v>
      </c>
      <c r="BM12" s="3">
        <f>IF(BM$3=0,0,INDEX(Sheet1!RawDataCols,$C12,BM$5)*$R12)</f>
        <v>0</v>
      </c>
      <c r="BN12" s="3">
        <f>IF(BN$3=0,0,INDEX(Sheet1!RawDataCols,$C12,BN$5)*$R12)</f>
        <v>0</v>
      </c>
      <c r="BO12" s="3">
        <f>IF(BO$3=0,0,INDEX(Sheet1!RawDataCols,$C12,BO$5)*$R12)</f>
        <v>0</v>
      </c>
      <c r="BP12" s="3">
        <f>IF(BP$3=0,0,INDEX(Sheet1!RawDataCols,$C12,BP$5)*$R12)</f>
        <v>0</v>
      </c>
      <c r="BQ12" s="3">
        <f t="shared" si="30"/>
        <v>0</v>
      </c>
      <c r="BR12" s="3">
        <f t="shared" si="31"/>
        <v>0</v>
      </c>
      <c r="BS12" s="3">
        <f t="shared" si="32"/>
        <v>0</v>
      </c>
      <c r="BT12" s="3">
        <f t="shared" si="33"/>
        <v>0</v>
      </c>
      <c r="BU12" s="3" t="e">
        <f>INDEX(Sheet1!$BS$2:$BS$1000,MATCH($A12,Sheet1!$A$2:$A$1000,0))</f>
        <v>#N/A</v>
      </c>
      <c r="BV12" s="3" t="e">
        <f>INDEX(Sheet1!$BT$2:$BT$1000,MATCH($A12,Sheet1!$A$2:$A$1000,0))</f>
        <v>#N/A</v>
      </c>
    </row>
    <row r="13" spans="1:74" x14ac:dyDescent="0.2">
      <c r="A13" s="11" t="s">
        <v>541</v>
      </c>
      <c r="B13" s="3">
        <f>MATCH($A13,Sheet1!ACCOUNTNO,0)</f>
        <v>8</v>
      </c>
      <c r="C13" s="3">
        <f t="shared" ref="C13" si="34">IF(ISNA($B13),65000,$B13)</f>
        <v>8</v>
      </c>
      <c r="D13" s="3" t="str">
        <f>IF(D$3=0,0,INDEX(Sheet1!RawDataCols,$C13,D$5))</f>
        <v>74100G05</v>
      </c>
      <c r="E13" s="3" t="str">
        <f>IF(E$3=0,0,INDEX(Sheet1!RawDataCols,$C13,E$5))</f>
        <v xml:space="preserve">74100          </v>
      </c>
      <c r="F13" s="3" t="str">
        <f>IF(F$3=0,0,INDEX(Sheet1!RawDataCols,$C13,F$5))</f>
        <v xml:space="preserve">G05            </v>
      </c>
      <c r="G13" s="3" t="str">
        <f>IF(G$3=0,0,INDEX(Sheet1!RawDataCols,$C13,G$5))</f>
        <v xml:space="preserve">               </v>
      </c>
      <c r="H13" s="3" t="str">
        <f>IF(H$3=0,0,INDEX(Sheet1!RawDataCols,$C13,H$5))</f>
        <v xml:space="preserve">               </v>
      </c>
      <c r="I13" s="3" t="str">
        <f>IF(I$3=0,0,INDEX(Sheet1!RawDataCols,$C13,I$5))</f>
        <v xml:space="preserve">               </v>
      </c>
      <c r="J13" s="3" t="str">
        <f>IF(J$3=0,0,INDEX(Sheet1!RawDataCols,$C13,J$5))</f>
        <v xml:space="preserve">               </v>
      </c>
      <c r="K13" s="3" t="str">
        <f>IF(K$3=0,0,INDEX(Sheet1!RawDataCols,$C13,K$5))</f>
        <v xml:space="preserve">               </v>
      </c>
      <c r="L13" s="3" t="str">
        <f>IF(L$3=0,0,INDEX(Sheet1!RawDataCols,$C13,L$5))</f>
        <v xml:space="preserve">               </v>
      </c>
      <c r="M13" s="3" t="str">
        <f>IF(M$3=0,0,INDEX(Sheet1!RawDataCols,$C13,M$5))</f>
        <v xml:space="preserve">F020  </v>
      </c>
      <c r="N13" s="3" t="str">
        <f>IF(N$3=0,0,INDEX(Sheet1!RawDataCols,$C13,N$5))</f>
        <v>Intercompany-GBLT</v>
      </c>
      <c r="O13" s="3">
        <f>INDEX(Sheet1!RawDataCols,$C13,O$5)</f>
        <v>28</v>
      </c>
      <c r="P13" s="3" t="str">
        <f>INDEX(Sheet1!RawDataCols,$C13,P$5)</f>
        <v>Current Liabilities</v>
      </c>
      <c r="Q13" s="3" t="str">
        <f>IF(Q$3=0,0,INDEX(Sheet1!RawDataCols,$C13,Q$5))</f>
        <v>B</v>
      </c>
      <c r="R13" s="3">
        <f t="shared" ref="R13" si="35">IF(OR(GL_Cat_Code=8,GL_Cat_Code=12,GL_Cat_Code=28,GL_Cat_Code=32,GL_Cat_Code=36,GL_Cat_Code=40),-1,1)</f>
        <v>-1</v>
      </c>
      <c r="S13" s="3">
        <f t="shared" ref="S13" si="36">IF(OR(GL_Cat_Code=8,GL_Cat_Code=12,GL_Cat_Code=28,GL_Cat_Code=32,GL_Cat_Code=36,GL_Cat_Code=40),1,-1)</f>
        <v>1</v>
      </c>
      <c r="T13" s="3">
        <f>IF(T$3=0,0,INDEX(Sheet1!RawDataCols,$C13,T$5)*$R13)</f>
        <v>0</v>
      </c>
      <c r="U13" s="3">
        <f>IF(U$3=0,0,INDEX(Sheet1!RawDataCols,$C13,U$5)*$R13)</f>
        <v>0</v>
      </c>
      <c r="V13" s="3">
        <f>IF(V$3=0,0,INDEX(Sheet1!RawDataCols,$C13,V$5)*$R13)</f>
        <v>0</v>
      </c>
      <c r="W13" s="3">
        <f>IF(W$3=0,0,INDEX(Sheet1!RawDataCols,$C13,W$5)*$R13)</f>
        <v>0</v>
      </c>
      <c r="X13" s="3">
        <f>IF(X$3=0,0,INDEX(Sheet1!RawDataCols,$C13,X$5)*$R13)</f>
        <v>0</v>
      </c>
      <c r="Y13" s="3">
        <f>IF(Y$3=0,0,INDEX(Sheet1!RawDataCols,$C13,Y$5)*$R13)</f>
        <v>0</v>
      </c>
      <c r="Z13" s="3">
        <f>IF(Z$3=0,0,INDEX(Sheet1!RawDataCols,$C13,Z$5)*$R13)</f>
        <v>0</v>
      </c>
      <c r="AA13" s="3">
        <f>IF(AA$3=0,0,INDEX(Sheet1!RawDataCols,$C13,AA$5)*$R13)</f>
        <v>0</v>
      </c>
      <c r="AB13" s="3">
        <f>IF(AB$3=0,0,INDEX(Sheet1!RawDataCols,$C13,AB$5)*$R13)</f>
        <v>0</v>
      </c>
      <c r="AC13" s="3">
        <f>IF(AC$3=0,0,INDEX(Sheet1!RawDataCols,$C13,AC$5)*$R13)</f>
        <v>0</v>
      </c>
      <c r="AD13" s="3">
        <f>IF(AD$3=0,0,INDEX(Sheet1!RawDataCols,$C13,AD$5)*$R13)</f>
        <v>0</v>
      </c>
      <c r="AE13" s="3">
        <f>IF(AE$3=0,0,INDEX(Sheet1!RawDataCols,$C13,AE$5)*$R13)</f>
        <v>0</v>
      </c>
      <c r="AF13" s="3">
        <f>IF(AF$3=0,0,INDEX(Sheet1!RawDataCols,$C13,AF$5)*$R13)</f>
        <v>0</v>
      </c>
      <c r="AG13" s="3">
        <f>IF(AG$3=0,0,INDEX(Sheet1!RawDataCols,$C13,AG$5)*$R13)</f>
        <v>0</v>
      </c>
      <c r="AH13" s="3">
        <f>IF(AH$3=0,0,INDEX(Sheet1!RawDataCols,$C13,AH$5)*$R13)</f>
        <v>0</v>
      </c>
      <c r="AI13" s="3">
        <f>IF(AI$3=0,0,INDEX(Sheet1!RawDataCols,$C13,AI$5)*$R13)</f>
        <v>0</v>
      </c>
      <c r="AJ13" s="3">
        <f>IF(AJ$3=0,0,INDEX(Sheet1!RawDataCols,$C13,AJ$5)*$R13)</f>
        <v>0</v>
      </c>
      <c r="AK13" s="3">
        <f>IF(AK$3=0,0,INDEX(Sheet1!RawDataCols,$C13,AK$5)*$R13)</f>
        <v>0</v>
      </c>
      <c r="AL13" s="3">
        <f>IF(AL$3=0,0,INDEX(Sheet1!RawDataCols,$C13,AL$5)*$R13)</f>
        <v>0</v>
      </c>
      <c r="AM13" s="3">
        <f>IF(AM$3=0,0,INDEX(Sheet1!RawDataCols,$C13,AM$5)*$R13)</f>
        <v>0</v>
      </c>
      <c r="AN13" s="3">
        <f>IF(AN$3=0,0,INDEX(Sheet1!RawDataCols,$C13,AN$5)*$R13)</f>
        <v>0</v>
      </c>
      <c r="AO13" s="3">
        <f>IF(AO$3=0,0,INDEX(Sheet1!RawDataCols,$C13,AO$5)*$R13)</f>
        <v>0</v>
      </c>
      <c r="AP13" s="3">
        <f>IF(AP$3=0,0,INDEX(Sheet1!RawDataCols,$C13,AP$5)*$R13)</f>
        <v>-194090.6</v>
      </c>
      <c r="AQ13" s="3">
        <f>IF(AQ$3=0,0,INDEX(Sheet1!RawDataCols,$C13,AQ$5)*$R13)</f>
        <v>0</v>
      </c>
      <c r="AR13" s="3">
        <f>IF(AR$3=0,0,INDEX(Sheet1!RawDataCols,$C13,AR$5)*$R13)</f>
        <v>0</v>
      </c>
      <c r="AS13" s="3">
        <f>IF(AS$3=0,0,INDEX(Sheet1!RawDataCols,$C13,AS$5)*$R13)</f>
        <v>0</v>
      </c>
      <c r="AT13" s="3">
        <f>IF(AT$3=0,0,INDEX(Sheet1!RawDataCols,$C13,AT$5)*$R13)</f>
        <v>0</v>
      </c>
      <c r="AU13" s="3">
        <f>IF(AU$3=0,0,INDEX(Sheet1!RawDataCols,$C13,AU$5)*$R13)</f>
        <v>0</v>
      </c>
      <c r="AV13" s="3">
        <f>IF(AV$3=0,0,INDEX(Sheet1!RawDataCols,$C13,AV$5)*$R13)</f>
        <v>0</v>
      </c>
      <c r="AW13" s="3">
        <f>IF(AW$3=0,0,INDEX(Sheet1!RawDataCols,$C13,AW$5)*$R13)</f>
        <v>0</v>
      </c>
      <c r="AX13" s="3">
        <f>IF(AX$3=0,0,INDEX(Sheet1!RawDataCols,$C13,AX$5)*$R13)</f>
        <v>0</v>
      </c>
      <c r="AY13" s="3">
        <f>IF(AY$3=0,0,INDEX(Sheet1!RawDataCols,$C13,AY$5)*$R13)</f>
        <v>0</v>
      </c>
      <c r="AZ13" s="3">
        <f>IF(AZ$3=0,0,INDEX(Sheet1!RawDataCols,$C13,AZ$5)*$R13)</f>
        <v>0</v>
      </c>
      <c r="BA13" s="3">
        <f>IF(BA$3=0,0,INDEX(Sheet1!RawDataCols,$C13,BA$5)*$R13)</f>
        <v>0</v>
      </c>
      <c r="BB13" s="3">
        <f>IF(BB$3=0,0,INDEX(Sheet1!RawDataCols,$C13,BB$5)*$R13)</f>
        <v>0</v>
      </c>
      <c r="BC13" s="3">
        <f>IF(BC$3=0,0,INDEX(Sheet1!RawDataCols,$C13,BC$5)*$R13)</f>
        <v>0</v>
      </c>
      <c r="BD13" s="3">
        <f>IF(BD$3=0,0,INDEX(Sheet1!RawDataCols,$C13,BD$5)*$R13)</f>
        <v>0</v>
      </c>
      <c r="BE13" s="3">
        <f>IF(BE$3=0,0,INDEX(Sheet1!RawDataCols,$C13,BE$5)*$R13)</f>
        <v>0</v>
      </c>
      <c r="BF13" s="3">
        <f>IF(BF$3=0,0,INDEX(Sheet1!RawDataCols,$C13,BF$5)*$R13)</f>
        <v>0</v>
      </c>
      <c r="BG13" s="179">
        <f>IF(BG$3=0,0,INDEX(Sheet1!RawDataCols,$C13,BG$5)*$R13)</f>
        <v>0</v>
      </c>
      <c r="BH13" s="33">
        <f t="shared" ref="BH13" si="37">SUM(T13,U13,X13,AA13,AD13,AG13,AJ13,AM13,AP13,AS13,AV13,AY13,BB13)</f>
        <v>-194090.6</v>
      </c>
      <c r="BI13" s="33">
        <f t="shared" ref="BI13" si="38">SUM(V13,Y13,AB13,AE13,AH13,AK13,AN13,AQ13,AT13,AW13,AZ13,BC13)</f>
        <v>0</v>
      </c>
      <c r="BJ13" s="33">
        <f t="shared" ref="BJ13" si="39">SUM(W13,Z13,AC13,AF13,AI13,AL13,AO13,AR13,AU13,AX13,BA13,BD13)+IF(Q13&lt;&gt;"I",BP13,0)</f>
        <v>0</v>
      </c>
      <c r="BK13" s="3">
        <f>IF(BK$3=0,0,INDEX(Sheet1!RawDataCols,$C13,BK$5)*$R13)</f>
        <v>0</v>
      </c>
      <c r="BL13" s="3">
        <f>IF(BL$3=0,0,INDEX(Sheet1!RawDataCols,$C13,BL$5)*$R13)</f>
        <v>0</v>
      </c>
      <c r="BM13" s="3">
        <f>IF(BM$3=0,0,INDEX(Sheet1!RawDataCols,$C13,BM$5)*$R13)</f>
        <v>0</v>
      </c>
      <c r="BN13" s="3">
        <f>IF(BN$3=0,0,INDEX(Sheet1!RawDataCols,$C13,BN$5)*$R13)</f>
        <v>0</v>
      </c>
      <c r="BO13" s="3">
        <f>IF(BO$3=0,0,INDEX(Sheet1!RawDataCols,$C13,BO$5)*$R13)</f>
        <v>0</v>
      </c>
      <c r="BP13" s="3">
        <f>IF(BP$3=0,0,INDEX(Sheet1!RawDataCols,$C13,BP$5)*$R13)</f>
        <v>0</v>
      </c>
      <c r="BQ13" s="3">
        <f t="shared" ref="BQ13" si="40">IF($Q13="I",SUM(U13,X13,AA13),SUM(T13,U13,X13,AA13))</f>
        <v>0</v>
      </c>
      <c r="BR13" s="3">
        <f t="shared" ref="BR13" si="41">IF($Q13="I",SUM(AD13,AG13,AJ13),SUM(AD13,AG13,AJ13,BQ13))</f>
        <v>0</v>
      </c>
      <c r="BS13" s="3">
        <f t="shared" ref="BS13" si="42">IF($Q13="I",SUM(AM13,AP13,AS13),SUM(AM13,AP13,AS13,BR13))</f>
        <v>-194090.6</v>
      </c>
      <c r="BT13" s="3">
        <f t="shared" ref="BT13" si="43">IF($I13="I",SUM(AV13,AY13,BB13),SUM(AV13,AY13,BB13,BS13))</f>
        <v>-194090.6</v>
      </c>
      <c r="BU13" s="3" t="str">
        <f>INDEX(Sheet1!$BS$2:$BS$1000,MATCH($A13,Sheet1!$A$2:$A$1000,0))</f>
        <v>30</v>
      </c>
      <c r="BV13" s="3">
        <f>INDEX(Sheet1!$BT$2:$BT$1000,MATCH($A13,Sheet1!$A$2:$A$1000,0))</f>
        <v>194090.6</v>
      </c>
    </row>
    <row r="14" spans="1:74" x14ac:dyDescent="0.2">
      <c r="A14" s="310" t="s">
        <v>542</v>
      </c>
      <c r="B14" s="3" t="e">
        <f>MATCH($A14,Sheet1!ACCOUNTNO,0)</f>
        <v>#N/A</v>
      </c>
      <c r="C14" s="3">
        <f t="shared" ref="C14:C21" si="44">IF(ISNA($B14),65000,$B14)</f>
        <v>65000</v>
      </c>
      <c r="D14" s="3">
        <f>IF(D$3=0,0,INDEX(Sheet1!RawDataCols,$C14,D$5))</f>
        <v>0</v>
      </c>
      <c r="E14" s="3">
        <f>IF(E$3=0,0,INDEX(Sheet1!RawDataCols,$C14,E$5))</f>
        <v>0</v>
      </c>
      <c r="F14" s="3">
        <f>IF(F$3=0,0,INDEX(Sheet1!RawDataCols,$C14,F$5))</f>
        <v>0</v>
      </c>
      <c r="G14" s="3">
        <f>IF(G$3=0,0,INDEX(Sheet1!RawDataCols,$C14,G$5))</f>
        <v>0</v>
      </c>
      <c r="H14" s="3">
        <f>IF(H$3=0,0,INDEX(Sheet1!RawDataCols,$C14,H$5))</f>
        <v>0</v>
      </c>
      <c r="I14" s="3">
        <f>IF(I$3=0,0,INDEX(Sheet1!RawDataCols,$C14,I$5))</f>
        <v>0</v>
      </c>
      <c r="J14" s="3">
        <f>IF(J$3=0,0,INDEX(Sheet1!RawDataCols,$C14,J$5))</f>
        <v>0</v>
      </c>
      <c r="K14" s="3">
        <f>IF(K$3=0,0,INDEX(Sheet1!RawDataCols,$C14,K$5))</f>
        <v>0</v>
      </c>
      <c r="L14" s="3">
        <f>IF(L$3=0,0,INDEX(Sheet1!RawDataCols,$C14,L$5))</f>
        <v>0</v>
      </c>
      <c r="M14" s="3">
        <f>IF(M$3=0,0,INDEX(Sheet1!RawDataCols,$C14,M$5))</f>
        <v>0</v>
      </c>
      <c r="N14" s="3">
        <f>IF(N$3=0,0,INDEX(Sheet1!RawDataCols,$C14,N$5))</f>
        <v>0</v>
      </c>
      <c r="O14" s="3">
        <f>INDEX(Sheet1!RawDataCols,$C14,O$5)</f>
        <v>0</v>
      </c>
      <c r="P14" s="3">
        <f>INDEX(Sheet1!RawDataCols,$C14,P$5)</f>
        <v>0</v>
      </c>
      <c r="Q14" s="3">
        <f>IF(Q$3=0,0,INDEX(Sheet1!RawDataCols,$C14,Q$5))</f>
        <v>0</v>
      </c>
      <c r="R14" s="3">
        <f t="shared" ref="R14:R21" si="45">IF(OR(GL_Cat_Code=8,GL_Cat_Code=12,GL_Cat_Code=28,GL_Cat_Code=32,GL_Cat_Code=36,GL_Cat_Code=40),-1,1)</f>
        <v>1</v>
      </c>
      <c r="S14" s="3">
        <f t="shared" ref="S14:S21" si="46">IF(OR(GL_Cat_Code=8,GL_Cat_Code=12,GL_Cat_Code=28,GL_Cat_Code=32,GL_Cat_Code=36,GL_Cat_Code=40),1,-1)</f>
        <v>-1</v>
      </c>
      <c r="T14" s="3">
        <f>IF(T$3=0,0,INDEX(Sheet1!RawDataCols,$C14,T$5)*$R14)</f>
        <v>0</v>
      </c>
      <c r="U14" s="3">
        <f>IF(U$3=0,0,INDEX(Sheet1!RawDataCols,$C14,U$5)*$R14)</f>
        <v>0</v>
      </c>
      <c r="V14" s="3">
        <f>IF(V$3=0,0,INDEX(Sheet1!RawDataCols,$C14,V$5)*$R14)</f>
        <v>0</v>
      </c>
      <c r="W14" s="3">
        <f>IF(W$3=0,0,INDEX(Sheet1!RawDataCols,$C14,W$5)*$R14)</f>
        <v>0</v>
      </c>
      <c r="X14" s="3">
        <f>IF(X$3=0,0,INDEX(Sheet1!RawDataCols,$C14,X$5)*$R14)</f>
        <v>0</v>
      </c>
      <c r="Y14" s="3">
        <f>IF(Y$3=0,0,INDEX(Sheet1!RawDataCols,$C14,Y$5)*$R14)</f>
        <v>0</v>
      </c>
      <c r="Z14" s="3">
        <f>IF(Z$3=0,0,INDEX(Sheet1!RawDataCols,$C14,Z$5)*$R14)</f>
        <v>0</v>
      </c>
      <c r="AA14" s="3">
        <f>IF(AA$3=0,0,INDEX(Sheet1!RawDataCols,$C14,AA$5)*$R14)</f>
        <v>0</v>
      </c>
      <c r="AB14" s="3">
        <f>IF(AB$3=0,0,INDEX(Sheet1!RawDataCols,$C14,AB$5)*$R14)</f>
        <v>0</v>
      </c>
      <c r="AC14" s="3">
        <f>IF(AC$3=0,0,INDEX(Sheet1!RawDataCols,$C14,AC$5)*$R14)</f>
        <v>0</v>
      </c>
      <c r="AD14" s="3">
        <f>IF(AD$3=0,0,INDEX(Sheet1!RawDataCols,$C14,AD$5)*$R14)</f>
        <v>0</v>
      </c>
      <c r="AE14" s="3">
        <f>IF(AE$3=0,0,INDEX(Sheet1!RawDataCols,$C14,AE$5)*$R14)</f>
        <v>0</v>
      </c>
      <c r="AF14" s="3">
        <f>IF(AF$3=0,0,INDEX(Sheet1!RawDataCols,$C14,AF$5)*$R14)</f>
        <v>0</v>
      </c>
      <c r="AG14" s="3">
        <f>IF(AG$3=0,0,INDEX(Sheet1!RawDataCols,$C14,AG$5)*$R14)</f>
        <v>0</v>
      </c>
      <c r="AH14" s="3">
        <f>IF(AH$3=0,0,INDEX(Sheet1!RawDataCols,$C14,AH$5)*$R14)</f>
        <v>0</v>
      </c>
      <c r="AI14" s="3">
        <f>IF(AI$3=0,0,INDEX(Sheet1!RawDataCols,$C14,AI$5)*$R14)</f>
        <v>0</v>
      </c>
      <c r="AJ14" s="3">
        <f>IF(AJ$3=0,0,INDEX(Sheet1!RawDataCols,$C14,AJ$5)*$R14)</f>
        <v>0</v>
      </c>
      <c r="AK14" s="3">
        <f>IF(AK$3=0,0,INDEX(Sheet1!RawDataCols,$C14,AK$5)*$R14)</f>
        <v>0</v>
      </c>
      <c r="AL14" s="3">
        <f>IF(AL$3=0,0,INDEX(Sheet1!RawDataCols,$C14,AL$5)*$R14)</f>
        <v>0</v>
      </c>
      <c r="AM14" s="3">
        <f>IF(AM$3=0,0,INDEX(Sheet1!RawDataCols,$C14,AM$5)*$R14)</f>
        <v>0</v>
      </c>
      <c r="AN14" s="3">
        <f>IF(AN$3=0,0,INDEX(Sheet1!RawDataCols,$C14,AN$5)*$R14)</f>
        <v>0</v>
      </c>
      <c r="AO14" s="3">
        <f>IF(AO$3=0,0,INDEX(Sheet1!RawDataCols,$C14,AO$5)*$R14)</f>
        <v>0</v>
      </c>
      <c r="AP14" s="3">
        <f>IF(AP$3=0,0,INDEX(Sheet1!RawDataCols,$C14,AP$5)*$R14)</f>
        <v>0</v>
      </c>
      <c r="AQ14" s="3">
        <f>IF(AQ$3=0,0,INDEX(Sheet1!RawDataCols,$C14,AQ$5)*$R14)</f>
        <v>0</v>
      </c>
      <c r="AR14" s="3">
        <f>IF(AR$3=0,0,INDEX(Sheet1!RawDataCols,$C14,AR$5)*$R14)</f>
        <v>0</v>
      </c>
      <c r="AS14" s="3">
        <f>IF(AS$3=0,0,INDEX(Sheet1!RawDataCols,$C14,AS$5)*$R14)</f>
        <v>0</v>
      </c>
      <c r="AT14" s="3">
        <f>IF(AT$3=0,0,INDEX(Sheet1!RawDataCols,$C14,AT$5)*$R14)</f>
        <v>0</v>
      </c>
      <c r="AU14" s="3">
        <f>IF(AU$3=0,0,INDEX(Sheet1!RawDataCols,$C14,AU$5)*$R14)</f>
        <v>0</v>
      </c>
      <c r="AV14" s="3">
        <f>IF(AV$3=0,0,INDEX(Sheet1!RawDataCols,$C14,AV$5)*$R14)</f>
        <v>0</v>
      </c>
      <c r="AW14" s="3">
        <f>IF(AW$3=0,0,INDEX(Sheet1!RawDataCols,$C14,AW$5)*$R14)</f>
        <v>0</v>
      </c>
      <c r="AX14" s="3">
        <f>IF(AX$3=0,0,INDEX(Sheet1!RawDataCols,$C14,AX$5)*$R14)</f>
        <v>0</v>
      </c>
      <c r="AY14" s="3">
        <f>IF(AY$3=0,0,INDEX(Sheet1!RawDataCols,$C14,AY$5)*$R14)</f>
        <v>0</v>
      </c>
      <c r="AZ14" s="3">
        <f>IF(AZ$3=0,0,INDEX(Sheet1!RawDataCols,$C14,AZ$5)*$R14)</f>
        <v>0</v>
      </c>
      <c r="BA14" s="3">
        <f>IF(BA$3=0,0,INDEX(Sheet1!RawDataCols,$C14,BA$5)*$R14)</f>
        <v>0</v>
      </c>
      <c r="BB14" s="3">
        <f>IF(BB$3=0,0,INDEX(Sheet1!RawDataCols,$C14,BB$5)*$R14)</f>
        <v>0</v>
      </c>
      <c r="BC14" s="3">
        <f>IF(BC$3=0,0,INDEX(Sheet1!RawDataCols,$C14,BC$5)*$R14)</f>
        <v>0</v>
      </c>
      <c r="BD14" s="3">
        <f>IF(BD$3=0,0,INDEX(Sheet1!RawDataCols,$C14,BD$5)*$R14)</f>
        <v>0</v>
      </c>
      <c r="BE14" s="3">
        <f>IF(BE$3=0,0,INDEX(Sheet1!RawDataCols,$C14,BE$5)*$R14)</f>
        <v>0</v>
      </c>
      <c r="BF14" s="3">
        <f>IF(BF$3=0,0,INDEX(Sheet1!RawDataCols,$C14,BF$5)*$R14)</f>
        <v>0</v>
      </c>
      <c r="BG14" s="179">
        <f>IF(BG$3=0,0,INDEX(Sheet1!RawDataCols,$C14,BG$5)*$R14)</f>
        <v>0</v>
      </c>
      <c r="BH14" s="33">
        <f t="shared" ref="BH14:BH21" si="47">SUM(T14,U14,X14,AA14,AD14,AG14,AJ14,AM14,AP14,AS14,AV14,AY14,BB14)</f>
        <v>0</v>
      </c>
      <c r="BI14" s="33">
        <f t="shared" ref="BI14:BI21" si="48">SUM(V14,Y14,AB14,AE14,AH14,AK14,AN14,AQ14,AT14,AW14,AZ14,BC14)</f>
        <v>0</v>
      </c>
      <c r="BJ14" s="33">
        <f t="shared" ref="BJ14:BJ21" si="49">SUM(W14,Z14,AC14,AF14,AI14,AL14,AO14,AR14,AU14,AX14,BA14,BD14)+IF(Q14&lt;&gt;"I",BP14,0)</f>
        <v>0</v>
      </c>
      <c r="BK14" s="3">
        <f>IF(BK$3=0,0,INDEX(Sheet1!RawDataCols,$C14,BK$5)*$R14)</f>
        <v>0</v>
      </c>
      <c r="BL14" s="3">
        <f>IF(BL$3=0,0,INDEX(Sheet1!RawDataCols,$C14,BL$5)*$R14)</f>
        <v>0</v>
      </c>
      <c r="BM14" s="3">
        <f>IF(BM$3=0,0,INDEX(Sheet1!RawDataCols,$C14,BM$5)*$R14)</f>
        <v>0</v>
      </c>
      <c r="BN14" s="3">
        <f>IF(BN$3=0,0,INDEX(Sheet1!RawDataCols,$C14,BN$5)*$R14)</f>
        <v>0</v>
      </c>
      <c r="BO14" s="3">
        <f>IF(BO$3=0,0,INDEX(Sheet1!RawDataCols,$C14,BO$5)*$R14)</f>
        <v>0</v>
      </c>
      <c r="BP14" s="3">
        <f>IF(BP$3=0,0,INDEX(Sheet1!RawDataCols,$C14,BP$5)*$R14)</f>
        <v>0</v>
      </c>
      <c r="BQ14" s="3">
        <f t="shared" ref="BQ14:BQ21" si="50">IF($Q14="I",SUM(U14,X14,AA14),SUM(T14,U14,X14,AA14))</f>
        <v>0</v>
      </c>
      <c r="BR14" s="3">
        <f t="shared" ref="BR14:BR21" si="51">IF($Q14="I",SUM(AD14,AG14,AJ14),SUM(AD14,AG14,AJ14,BQ14))</f>
        <v>0</v>
      </c>
      <c r="BS14" s="3">
        <f t="shared" ref="BS14:BS21" si="52">IF($Q14="I",SUM(AM14,AP14,AS14),SUM(AM14,AP14,AS14,BR14))</f>
        <v>0</v>
      </c>
      <c r="BT14" s="3">
        <f t="shared" ref="BT14:BT21" si="53">IF($I14="I",SUM(AV14,AY14,BB14),SUM(AV14,AY14,BB14,BS14))</f>
        <v>0</v>
      </c>
      <c r="BU14" s="3" t="e">
        <f>INDEX(Sheet1!$BS$2:$BS$1000,MATCH($A14,Sheet1!$A$2:$A$1000,0))</f>
        <v>#N/A</v>
      </c>
      <c r="BV14" s="3" t="e">
        <f>INDEX(Sheet1!$BT$2:$BT$1000,MATCH($A14,Sheet1!$A$2:$A$1000,0))</f>
        <v>#N/A</v>
      </c>
    </row>
    <row r="15" spans="1:74" x14ac:dyDescent="0.2">
      <c r="A15" s="310" t="s">
        <v>495</v>
      </c>
      <c r="B15" s="3" t="e">
        <f>MATCH($A15,Sheet1!ACCOUNTNO,0)</f>
        <v>#N/A</v>
      </c>
      <c r="C15" s="3">
        <f t="shared" si="44"/>
        <v>65000</v>
      </c>
      <c r="D15" s="3">
        <f>IF(D$3=0,0,INDEX(Sheet1!RawDataCols,$C15,D$5))</f>
        <v>0</v>
      </c>
      <c r="E15" s="3">
        <f>IF(E$3=0,0,INDEX(Sheet1!RawDataCols,$C15,E$5))</f>
        <v>0</v>
      </c>
      <c r="F15" s="3">
        <f>IF(F$3=0,0,INDEX(Sheet1!RawDataCols,$C15,F$5))</f>
        <v>0</v>
      </c>
      <c r="G15" s="3">
        <f>IF(G$3=0,0,INDEX(Sheet1!RawDataCols,$C15,G$5))</f>
        <v>0</v>
      </c>
      <c r="H15" s="3">
        <f>IF(H$3=0,0,INDEX(Sheet1!RawDataCols,$C15,H$5))</f>
        <v>0</v>
      </c>
      <c r="I15" s="3">
        <f>IF(I$3=0,0,INDEX(Sheet1!RawDataCols,$C15,I$5))</f>
        <v>0</v>
      </c>
      <c r="J15" s="3">
        <f>IF(J$3=0,0,INDEX(Sheet1!RawDataCols,$C15,J$5))</f>
        <v>0</v>
      </c>
      <c r="K15" s="3">
        <f>IF(K$3=0,0,INDEX(Sheet1!RawDataCols,$C15,K$5))</f>
        <v>0</v>
      </c>
      <c r="L15" s="3">
        <f>IF(L$3=0,0,INDEX(Sheet1!RawDataCols,$C15,L$5))</f>
        <v>0</v>
      </c>
      <c r="M15" s="3">
        <f>IF(M$3=0,0,INDEX(Sheet1!RawDataCols,$C15,M$5))</f>
        <v>0</v>
      </c>
      <c r="N15" s="3">
        <f>IF(N$3=0,0,INDEX(Sheet1!RawDataCols,$C15,N$5))</f>
        <v>0</v>
      </c>
      <c r="O15" s="3">
        <f>INDEX(Sheet1!RawDataCols,$C15,O$5)</f>
        <v>0</v>
      </c>
      <c r="P15" s="3">
        <f>INDEX(Sheet1!RawDataCols,$C15,P$5)</f>
        <v>0</v>
      </c>
      <c r="Q15" s="3">
        <f>IF(Q$3=0,0,INDEX(Sheet1!RawDataCols,$C15,Q$5))</f>
        <v>0</v>
      </c>
      <c r="R15" s="3">
        <f t="shared" si="45"/>
        <v>1</v>
      </c>
      <c r="S15" s="3">
        <f t="shared" si="46"/>
        <v>-1</v>
      </c>
      <c r="T15" s="3">
        <f>IF(T$3=0,0,INDEX(Sheet1!RawDataCols,$C15,T$5)*$R15)</f>
        <v>0</v>
      </c>
      <c r="U15" s="3">
        <f>IF(U$3=0,0,INDEX(Sheet1!RawDataCols,$C15,U$5)*$R15)</f>
        <v>0</v>
      </c>
      <c r="V15" s="3">
        <f>IF(V$3=0,0,INDEX(Sheet1!RawDataCols,$C15,V$5)*$R15)</f>
        <v>0</v>
      </c>
      <c r="W15" s="3">
        <f>IF(W$3=0,0,INDEX(Sheet1!RawDataCols,$C15,W$5)*$R15)</f>
        <v>0</v>
      </c>
      <c r="X15" s="3">
        <f>IF(X$3=0,0,INDEX(Sheet1!RawDataCols,$C15,X$5)*$R15)</f>
        <v>0</v>
      </c>
      <c r="Y15" s="3">
        <f>IF(Y$3=0,0,INDEX(Sheet1!RawDataCols,$C15,Y$5)*$R15)</f>
        <v>0</v>
      </c>
      <c r="Z15" s="3">
        <f>IF(Z$3=0,0,INDEX(Sheet1!RawDataCols,$C15,Z$5)*$R15)</f>
        <v>0</v>
      </c>
      <c r="AA15" s="3">
        <f>IF(AA$3=0,0,INDEX(Sheet1!RawDataCols,$C15,AA$5)*$R15)</f>
        <v>0</v>
      </c>
      <c r="AB15" s="3">
        <f>IF(AB$3=0,0,INDEX(Sheet1!RawDataCols,$C15,AB$5)*$R15)</f>
        <v>0</v>
      </c>
      <c r="AC15" s="3">
        <f>IF(AC$3=0,0,INDEX(Sheet1!RawDataCols,$C15,AC$5)*$R15)</f>
        <v>0</v>
      </c>
      <c r="AD15" s="3">
        <f>IF(AD$3=0,0,INDEX(Sheet1!RawDataCols,$C15,AD$5)*$R15)</f>
        <v>0</v>
      </c>
      <c r="AE15" s="3">
        <f>IF(AE$3=0,0,INDEX(Sheet1!RawDataCols,$C15,AE$5)*$R15)</f>
        <v>0</v>
      </c>
      <c r="AF15" s="3">
        <f>IF(AF$3=0,0,INDEX(Sheet1!RawDataCols,$C15,AF$5)*$R15)</f>
        <v>0</v>
      </c>
      <c r="AG15" s="3">
        <f>IF(AG$3=0,0,INDEX(Sheet1!RawDataCols,$C15,AG$5)*$R15)</f>
        <v>0</v>
      </c>
      <c r="AH15" s="3">
        <f>IF(AH$3=0,0,INDEX(Sheet1!RawDataCols,$C15,AH$5)*$R15)</f>
        <v>0</v>
      </c>
      <c r="AI15" s="3">
        <f>IF(AI$3=0,0,INDEX(Sheet1!RawDataCols,$C15,AI$5)*$R15)</f>
        <v>0</v>
      </c>
      <c r="AJ15" s="3">
        <f>IF(AJ$3=0,0,INDEX(Sheet1!RawDataCols,$C15,AJ$5)*$R15)</f>
        <v>0</v>
      </c>
      <c r="AK15" s="3">
        <f>IF(AK$3=0,0,INDEX(Sheet1!RawDataCols,$C15,AK$5)*$R15)</f>
        <v>0</v>
      </c>
      <c r="AL15" s="3">
        <f>IF(AL$3=0,0,INDEX(Sheet1!RawDataCols,$C15,AL$5)*$R15)</f>
        <v>0</v>
      </c>
      <c r="AM15" s="3">
        <f>IF(AM$3=0,0,INDEX(Sheet1!RawDataCols,$C15,AM$5)*$R15)</f>
        <v>0</v>
      </c>
      <c r="AN15" s="3">
        <f>IF(AN$3=0,0,INDEX(Sheet1!RawDataCols,$C15,AN$5)*$R15)</f>
        <v>0</v>
      </c>
      <c r="AO15" s="3">
        <f>IF(AO$3=0,0,INDEX(Sheet1!RawDataCols,$C15,AO$5)*$R15)</f>
        <v>0</v>
      </c>
      <c r="AP15" s="3">
        <f>IF(AP$3=0,0,INDEX(Sheet1!RawDataCols,$C15,AP$5)*$R15)</f>
        <v>0</v>
      </c>
      <c r="AQ15" s="3">
        <f>IF(AQ$3=0,0,INDEX(Sheet1!RawDataCols,$C15,AQ$5)*$R15)</f>
        <v>0</v>
      </c>
      <c r="AR15" s="3">
        <f>IF(AR$3=0,0,INDEX(Sheet1!RawDataCols,$C15,AR$5)*$R15)</f>
        <v>0</v>
      </c>
      <c r="AS15" s="3">
        <f>IF(AS$3=0,0,INDEX(Sheet1!RawDataCols,$C15,AS$5)*$R15)</f>
        <v>0</v>
      </c>
      <c r="AT15" s="3">
        <f>IF(AT$3=0,0,INDEX(Sheet1!RawDataCols,$C15,AT$5)*$R15)</f>
        <v>0</v>
      </c>
      <c r="AU15" s="3">
        <f>IF(AU$3=0,0,INDEX(Sheet1!RawDataCols,$C15,AU$5)*$R15)</f>
        <v>0</v>
      </c>
      <c r="AV15" s="3">
        <f>IF(AV$3=0,0,INDEX(Sheet1!RawDataCols,$C15,AV$5)*$R15)</f>
        <v>0</v>
      </c>
      <c r="AW15" s="3">
        <f>IF(AW$3=0,0,INDEX(Sheet1!RawDataCols,$C15,AW$5)*$R15)</f>
        <v>0</v>
      </c>
      <c r="AX15" s="3">
        <f>IF(AX$3=0,0,INDEX(Sheet1!RawDataCols,$C15,AX$5)*$R15)</f>
        <v>0</v>
      </c>
      <c r="AY15" s="3">
        <f>IF(AY$3=0,0,INDEX(Sheet1!RawDataCols,$C15,AY$5)*$R15)</f>
        <v>0</v>
      </c>
      <c r="AZ15" s="3">
        <f>IF(AZ$3=0,0,INDEX(Sheet1!RawDataCols,$C15,AZ$5)*$R15)</f>
        <v>0</v>
      </c>
      <c r="BA15" s="3">
        <f>IF(BA$3=0,0,INDEX(Sheet1!RawDataCols,$C15,BA$5)*$R15)</f>
        <v>0</v>
      </c>
      <c r="BB15" s="3">
        <f>IF(BB$3=0,0,INDEX(Sheet1!RawDataCols,$C15,BB$5)*$R15)</f>
        <v>0</v>
      </c>
      <c r="BC15" s="3">
        <f>IF(BC$3=0,0,INDEX(Sheet1!RawDataCols,$C15,BC$5)*$R15)</f>
        <v>0</v>
      </c>
      <c r="BD15" s="3">
        <f>IF(BD$3=0,0,INDEX(Sheet1!RawDataCols,$C15,BD$5)*$R15)</f>
        <v>0</v>
      </c>
      <c r="BE15" s="3">
        <f>IF(BE$3=0,0,INDEX(Sheet1!RawDataCols,$C15,BE$5)*$R15)</f>
        <v>0</v>
      </c>
      <c r="BF15" s="3">
        <f>IF(BF$3=0,0,INDEX(Sheet1!RawDataCols,$C15,BF$5)*$R15)</f>
        <v>0</v>
      </c>
      <c r="BG15" s="179">
        <f>IF(BG$3=0,0,INDEX(Sheet1!RawDataCols,$C15,BG$5)*$R15)</f>
        <v>0</v>
      </c>
      <c r="BH15" s="33">
        <f t="shared" si="47"/>
        <v>0</v>
      </c>
      <c r="BI15" s="33">
        <f t="shared" si="48"/>
        <v>0</v>
      </c>
      <c r="BJ15" s="33">
        <f t="shared" si="49"/>
        <v>0</v>
      </c>
      <c r="BK15" s="3">
        <f>IF(BK$3=0,0,INDEX(Sheet1!RawDataCols,$C15,BK$5)*$R15)</f>
        <v>0</v>
      </c>
      <c r="BL15" s="3">
        <f>IF(BL$3=0,0,INDEX(Sheet1!RawDataCols,$C15,BL$5)*$R15)</f>
        <v>0</v>
      </c>
      <c r="BM15" s="3">
        <f>IF(BM$3=0,0,INDEX(Sheet1!RawDataCols,$C15,BM$5)*$R15)</f>
        <v>0</v>
      </c>
      <c r="BN15" s="3">
        <f>IF(BN$3=0,0,INDEX(Sheet1!RawDataCols,$C15,BN$5)*$R15)</f>
        <v>0</v>
      </c>
      <c r="BO15" s="3">
        <f>IF(BO$3=0,0,INDEX(Sheet1!RawDataCols,$C15,BO$5)*$R15)</f>
        <v>0</v>
      </c>
      <c r="BP15" s="3">
        <f>IF(BP$3=0,0,INDEX(Sheet1!RawDataCols,$C15,BP$5)*$R15)</f>
        <v>0</v>
      </c>
      <c r="BQ15" s="3">
        <f t="shared" si="50"/>
        <v>0</v>
      </c>
      <c r="BR15" s="3">
        <f t="shared" si="51"/>
        <v>0</v>
      </c>
      <c r="BS15" s="3">
        <f t="shared" si="52"/>
        <v>0</v>
      </c>
      <c r="BT15" s="3">
        <f t="shared" si="53"/>
        <v>0</v>
      </c>
      <c r="BU15" s="3" t="e">
        <f>INDEX(Sheet1!$BS$2:$BS$1000,MATCH($A15,Sheet1!$A$2:$A$1000,0))</f>
        <v>#N/A</v>
      </c>
      <c r="BV15" s="3" t="e">
        <f>INDEX(Sheet1!$BT$2:$BT$1000,MATCH($A15,Sheet1!$A$2:$A$1000,0))</f>
        <v>#N/A</v>
      </c>
    </row>
    <row r="16" spans="1:74" x14ac:dyDescent="0.2">
      <c r="A16" s="310" t="s">
        <v>543</v>
      </c>
      <c r="B16" s="3" t="e">
        <f>MATCH($A16,Sheet1!ACCOUNTNO,0)</f>
        <v>#N/A</v>
      </c>
      <c r="C16" s="3">
        <f t="shared" si="44"/>
        <v>65000</v>
      </c>
      <c r="D16" s="3">
        <f>IF(D$3=0,0,INDEX(Sheet1!RawDataCols,$C16,D$5))</f>
        <v>0</v>
      </c>
      <c r="E16" s="3">
        <f>IF(E$3=0,0,INDEX(Sheet1!RawDataCols,$C16,E$5))</f>
        <v>0</v>
      </c>
      <c r="F16" s="3">
        <f>IF(F$3=0,0,INDEX(Sheet1!RawDataCols,$C16,F$5))</f>
        <v>0</v>
      </c>
      <c r="G16" s="3">
        <f>IF(G$3=0,0,INDEX(Sheet1!RawDataCols,$C16,G$5))</f>
        <v>0</v>
      </c>
      <c r="H16" s="3">
        <f>IF(H$3=0,0,INDEX(Sheet1!RawDataCols,$C16,H$5))</f>
        <v>0</v>
      </c>
      <c r="I16" s="3">
        <f>IF(I$3=0,0,INDEX(Sheet1!RawDataCols,$C16,I$5))</f>
        <v>0</v>
      </c>
      <c r="J16" s="3">
        <f>IF(J$3=0,0,INDEX(Sheet1!RawDataCols,$C16,J$5))</f>
        <v>0</v>
      </c>
      <c r="K16" s="3">
        <f>IF(K$3=0,0,INDEX(Sheet1!RawDataCols,$C16,K$5))</f>
        <v>0</v>
      </c>
      <c r="L16" s="3">
        <f>IF(L$3=0,0,INDEX(Sheet1!RawDataCols,$C16,L$5))</f>
        <v>0</v>
      </c>
      <c r="M16" s="3">
        <f>IF(M$3=0,0,INDEX(Sheet1!RawDataCols,$C16,M$5))</f>
        <v>0</v>
      </c>
      <c r="N16" s="3">
        <f>IF(N$3=0,0,INDEX(Sheet1!RawDataCols,$C16,N$5))</f>
        <v>0</v>
      </c>
      <c r="O16" s="3">
        <f>INDEX(Sheet1!RawDataCols,$C16,O$5)</f>
        <v>0</v>
      </c>
      <c r="P16" s="3">
        <f>INDEX(Sheet1!RawDataCols,$C16,P$5)</f>
        <v>0</v>
      </c>
      <c r="Q16" s="3">
        <f>IF(Q$3=0,0,INDEX(Sheet1!RawDataCols,$C16,Q$5))</f>
        <v>0</v>
      </c>
      <c r="R16" s="3">
        <f t="shared" si="45"/>
        <v>1</v>
      </c>
      <c r="S16" s="3">
        <f t="shared" si="46"/>
        <v>-1</v>
      </c>
      <c r="T16" s="3">
        <f>IF(T$3=0,0,INDEX(Sheet1!RawDataCols,$C16,T$5)*$R16)</f>
        <v>0</v>
      </c>
      <c r="U16" s="3">
        <f>IF(U$3=0,0,INDEX(Sheet1!RawDataCols,$C16,U$5)*$R16)</f>
        <v>0</v>
      </c>
      <c r="V16" s="3">
        <f>IF(V$3=0,0,INDEX(Sheet1!RawDataCols,$C16,V$5)*$R16)</f>
        <v>0</v>
      </c>
      <c r="W16" s="3">
        <f>IF(W$3=0,0,INDEX(Sheet1!RawDataCols,$C16,W$5)*$R16)</f>
        <v>0</v>
      </c>
      <c r="X16" s="3">
        <f>IF(X$3=0,0,INDEX(Sheet1!RawDataCols,$C16,X$5)*$R16)</f>
        <v>0</v>
      </c>
      <c r="Y16" s="3">
        <f>IF(Y$3=0,0,INDEX(Sheet1!RawDataCols,$C16,Y$5)*$R16)</f>
        <v>0</v>
      </c>
      <c r="Z16" s="3">
        <f>IF(Z$3=0,0,INDEX(Sheet1!RawDataCols,$C16,Z$5)*$R16)</f>
        <v>0</v>
      </c>
      <c r="AA16" s="3">
        <f>IF(AA$3=0,0,INDEX(Sheet1!RawDataCols,$C16,AA$5)*$R16)</f>
        <v>0</v>
      </c>
      <c r="AB16" s="3">
        <f>IF(AB$3=0,0,INDEX(Sheet1!RawDataCols,$C16,AB$5)*$R16)</f>
        <v>0</v>
      </c>
      <c r="AC16" s="3">
        <f>IF(AC$3=0,0,INDEX(Sheet1!RawDataCols,$C16,AC$5)*$R16)</f>
        <v>0</v>
      </c>
      <c r="AD16" s="3">
        <f>IF(AD$3=0,0,INDEX(Sheet1!RawDataCols,$C16,AD$5)*$R16)</f>
        <v>0</v>
      </c>
      <c r="AE16" s="3">
        <f>IF(AE$3=0,0,INDEX(Sheet1!RawDataCols,$C16,AE$5)*$R16)</f>
        <v>0</v>
      </c>
      <c r="AF16" s="3">
        <f>IF(AF$3=0,0,INDEX(Sheet1!RawDataCols,$C16,AF$5)*$R16)</f>
        <v>0</v>
      </c>
      <c r="AG16" s="3">
        <f>IF(AG$3=0,0,INDEX(Sheet1!RawDataCols,$C16,AG$5)*$R16)</f>
        <v>0</v>
      </c>
      <c r="AH16" s="3">
        <f>IF(AH$3=0,0,INDEX(Sheet1!RawDataCols,$C16,AH$5)*$R16)</f>
        <v>0</v>
      </c>
      <c r="AI16" s="3">
        <f>IF(AI$3=0,0,INDEX(Sheet1!RawDataCols,$C16,AI$5)*$R16)</f>
        <v>0</v>
      </c>
      <c r="AJ16" s="3">
        <f>IF(AJ$3=0,0,INDEX(Sheet1!RawDataCols,$C16,AJ$5)*$R16)</f>
        <v>0</v>
      </c>
      <c r="AK16" s="3">
        <f>IF(AK$3=0,0,INDEX(Sheet1!RawDataCols,$C16,AK$5)*$R16)</f>
        <v>0</v>
      </c>
      <c r="AL16" s="3">
        <f>IF(AL$3=0,0,INDEX(Sheet1!RawDataCols,$C16,AL$5)*$R16)</f>
        <v>0</v>
      </c>
      <c r="AM16" s="3">
        <f>IF(AM$3=0,0,INDEX(Sheet1!RawDataCols,$C16,AM$5)*$R16)</f>
        <v>0</v>
      </c>
      <c r="AN16" s="3">
        <f>IF(AN$3=0,0,INDEX(Sheet1!RawDataCols,$C16,AN$5)*$R16)</f>
        <v>0</v>
      </c>
      <c r="AO16" s="3">
        <f>IF(AO$3=0,0,INDEX(Sheet1!RawDataCols,$C16,AO$5)*$R16)</f>
        <v>0</v>
      </c>
      <c r="AP16" s="3">
        <f>IF(AP$3=0,0,INDEX(Sheet1!RawDataCols,$C16,AP$5)*$R16)</f>
        <v>0</v>
      </c>
      <c r="AQ16" s="3">
        <f>IF(AQ$3=0,0,INDEX(Sheet1!RawDataCols,$C16,AQ$5)*$R16)</f>
        <v>0</v>
      </c>
      <c r="AR16" s="3">
        <f>IF(AR$3=0,0,INDEX(Sheet1!RawDataCols,$C16,AR$5)*$R16)</f>
        <v>0</v>
      </c>
      <c r="AS16" s="3">
        <f>IF(AS$3=0,0,INDEX(Sheet1!RawDataCols,$C16,AS$5)*$R16)</f>
        <v>0</v>
      </c>
      <c r="AT16" s="3">
        <f>IF(AT$3=0,0,INDEX(Sheet1!RawDataCols,$C16,AT$5)*$R16)</f>
        <v>0</v>
      </c>
      <c r="AU16" s="3">
        <f>IF(AU$3=0,0,INDEX(Sheet1!RawDataCols,$C16,AU$5)*$R16)</f>
        <v>0</v>
      </c>
      <c r="AV16" s="3">
        <f>IF(AV$3=0,0,INDEX(Sheet1!RawDataCols,$C16,AV$5)*$R16)</f>
        <v>0</v>
      </c>
      <c r="AW16" s="3">
        <f>IF(AW$3=0,0,INDEX(Sheet1!RawDataCols,$C16,AW$5)*$R16)</f>
        <v>0</v>
      </c>
      <c r="AX16" s="3">
        <f>IF(AX$3=0,0,INDEX(Sheet1!RawDataCols,$C16,AX$5)*$R16)</f>
        <v>0</v>
      </c>
      <c r="AY16" s="3">
        <f>IF(AY$3=0,0,INDEX(Sheet1!RawDataCols,$C16,AY$5)*$R16)</f>
        <v>0</v>
      </c>
      <c r="AZ16" s="3">
        <f>IF(AZ$3=0,0,INDEX(Sheet1!RawDataCols,$C16,AZ$5)*$R16)</f>
        <v>0</v>
      </c>
      <c r="BA16" s="3">
        <f>IF(BA$3=0,0,INDEX(Sheet1!RawDataCols,$C16,BA$5)*$R16)</f>
        <v>0</v>
      </c>
      <c r="BB16" s="3">
        <f>IF(BB$3=0,0,INDEX(Sheet1!RawDataCols,$C16,BB$5)*$R16)</f>
        <v>0</v>
      </c>
      <c r="BC16" s="3">
        <f>IF(BC$3=0,0,INDEX(Sheet1!RawDataCols,$C16,BC$5)*$R16)</f>
        <v>0</v>
      </c>
      <c r="BD16" s="3">
        <f>IF(BD$3=0,0,INDEX(Sheet1!RawDataCols,$C16,BD$5)*$R16)</f>
        <v>0</v>
      </c>
      <c r="BE16" s="3">
        <f>IF(BE$3=0,0,INDEX(Sheet1!RawDataCols,$C16,BE$5)*$R16)</f>
        <v>0</v>
      </c>
      <c r="BF16" s="3">
        <f>IF(BF$3=0,0,INDEX(Sheet1!RawDataCols,$C16,BF$5)*$R16)</f>
        <v>0</v>
      </c>
      <c r="BG16" s="179">
        <f>IF(BG$3=0,0,INDEX(Sheet1!RawDataCols,$C16,BG$5)*$R16)</f>
        <v>0</v>
      </c>
      <c r="BH16" s="33">
        <f t="shared" si="47"/>
        <v>0</v>
      </c>
      <c r="BI16" s="33">
        <f t="shared" si="48"/>
        <v>0</v>
      </c>
      <c r="BJ16" s="33">
        <f t="shared" si="49"/>
        <v>0</v>
      </c>
      <c r="BK16" s="3">
        <f>IF(BK$3=0,0,INDEX(Sheet1!RawDataCols,$C16,BK$5)*$R16)</f>
        <v>0</v>
      </c>
      <c r="BL16" s="3">
        <f>IF(BL$3=0,0,INDEX(Sheet1!RawDataCols,$C16,BL$5)*$R16)</f>
        <v>0</v>
      </c>
      <c r="BM16" s="3">
        <f>IF(BM$3=0,0,INDEX(Sheet1!RawDataCols,$C16,BM$5)*$R16)</f>
        <v>0</v>
      </c>
      <c r="BN16" s="3">
        <f>IF(BN$3=0,0,INDEX(Sheet1!RawDataCols,$C16,BN$5)*$R16)</f>
        <v>0</v>
      </c>
      <c r="BO16" s="3">
        <f>IF(BO$3=0,0,INDEX(Sheet1!RawDataCols,$C16,BO$5)*$R16)</f>
        <v>0</v>
      </c>
      <c r="BP16" s="3">
        <f>IF(BP$3=0,0,INDEX(Sheet1!RawDataCols,$C16,BP$5)*$R16)</f>
        <v>0</v>
      </c>
      <c r="BQ16" s="3">
        <f t="shared" si="50"/>
        <v>0</v>
      </c>
      <c r="BR16" s="3">
        <f t="shared" si="51"/>
        <v>0</v>
      </c>
      <c r="BS16" s="3">
        <f t="shared" si="52"/>
        <v>0</v>
      </c>
      <c r="BT16" s="3">
        <f t="shared" si="53"/>
        <v>0</v>
      </c>
      <c r="BU16" s="3" t="e">
        <f>INDEX(Sheet1!$BS$2:$BS$1000,MATCH($A16,Sheet1!$A$2:$A$1000,0))</f>
        <v>#N/A</v>
      </c>
      <c r="BV16" s="3" t="e">
        <f>INDEX(Sheet1!$BT$2:$BT$1000,MATCH($A16,Sheet1!$A$2:$A$1000,0))</f>
        <v>#N/A</v>
      </c>
    </row>
    <row r="17" spans="1:74" x14ac:dyDescent="0.2">
      <c r="A17" s="310" t="s">
        <v>496</v>
      </c>
      <c r="B17" s="3" t="e">
        <f>MATCH($A17,Sheet1!ACCOUNTNO,0)</f>
        <v>#N/A</v>
      </c>
      <c r="C17" s="3">
        <f t="shared" si="44"/>
        <v>65000</v>
      </c>
      <c r="D17" s="3">
        <f>IF(D$3=0,0,INDEX(Sheet1!RawDataCols,$C17,D$5))</f>
        <v>0</v>
      </c>
      <c r="E17" s="3">
        <f>IF(E$3=0,0,INDEX(Sheet1!RawDataCols,$C17,E$5))</f>
        <v>0</v>
      </c>
      <c r="F17" s="3">
        <f>IF(F$3=0,0,INDEX(Sheet1!RawDataCols,$C17,F$5))</f>
        <v>0</v>
      </c>
      <c r="G17" s="3">
        <f>IF(G$3=0,0,INDEX(Sheet1!RawDataCols,$C17,G$5))</f>
        <v>0</v>
      </c>
      <c r="H17" s="3">
        <f>IF(H$3=0,0,INDEX(Sheet1!RawDataCols,$C17,H$5))</f>
        <v>0</v>
      </c>
      <c r="I17" s="3">
        <f>IF(I$3=0,0,INDEX(Sheet1!RawDataCols,$C17,I$5))</f>
        <v>0</v>
      </c>
      <c r="J17" s="3">
        <f>IF(J$3=0,0,INDEX(Sheet1!RawDataCols,$C17,J$5))</f>
        <v>0</v>
      </c>
      <c r="K17" s="3">
        <f>IF(K$3=0,0,INDEX(Sheet1!RawDataCols,$C17,K$5))</f>
        <v>0</v>
      </c>
      <c r="L17" s="3">
        <f>IF(L$3=0,0,INDEX(Sheet1!RawDataCols,$C17,L$5))</f>
        <v>0</v>
      </c>
      <c r="M17" s="3">
        <f>IF(M$3=0,0,INDEX(Sheet1!RawDataCols,$C17,M$5))</f>
        <v>0</v>
      </c>
      <c r="N17" s="3">
        <f>IF(N$3=0,0,INDEX(Sheet1!RawDataCols,$C17,N$5))</f>
        <v>0</v>
      </c>
      <c r="O17" s="3">
        <f>INDEX(Sheet1!RawDataCols,$C17,O$5)</f>
        <v>0</v>
      </c>
      <c r="P17" s="3">
        <f>INDEX(Sheet1!RawDataCols,$C17,P$5)</f>
        <v>0</v>
      </c>
      <c r="Q17" s="3">
        <f>IF(Q$3=0,0,INDEX(Sheet1!RawDataCols,$C17,Q$5))</f>
        <v>0</v>
      </c>
      <c r="R17" s="3">
        <f t="shared" si="45"/>
        <v>1</v>
      </c>
      <c r="S17" s="3">
        <f t="shared" si="46"/>
        <v>-1</v>
      </c>
      <c r="T17" s="3">
        <f>IF(T$3=0,0,INDEX(Sheet1!RawDataCols,$C17,T$5)*$R17)</f>
        <v>0</v>
      </c>
      <c r="U17" s="3">
        <f>IF(U$3=0,0,INDEX(Sheet1!RawDataCols,$C17,U$5)*$R17)</f>
        <v>0</v>
      </c>
      <c r="V17" s="3">
        <f>IF(V$3=0,0,INDEX(Sheet1!RawDataCols,$C17,V$5)*$R17)</f>
        <v>0</v>
      </c>
      <c r="W17" s="3">
        <f>IF(W$3=0,0,INDEX(Sheet1!RawDataCols,$C17,W$5)*$R17)</f>
        <v>0</v>
      </c>
      <c r="X17" s="3">
        <f>IF(X$3=0,0,INDEX(Sheet1!RawDataCols,$C17,X$5)*$R17)</f>
        <v>0</v>
      </c>
      <c r="Y17" s="3">
        <f>IF(Y$3=0,0,INDEX(Sheet1!RawDataCols,$C17,Y$5)*$R17)</f>
        <v>0</v>
      </c>
      <c r="Z17" s="3">
        <f>IF(Z$3=0,0,INDEX(Sheet1!RawDataCols,$C17,Z$5)*$R17)</f>
        <v>0</v>
      </c>
      <c r="AA17" s="3">
        <f>IF(AA$3=0,0,INDEX(Sheet1!RawDataCols,$C17,AA$5)*$R17)</f>
        <v>0</v>
      </c>
      <c r="AB17" s="3">
        <f>IF(AB$3=0,0,INDEX(Sheet1!RawDataCols,$C17,AB$5)*$R17)</f>
        <v>0</v>
      </c>
      <c r="AC17" s="3">
        <f>IF(AC$3=0,0,INDEX(Sheet1!RawDataCols,$C17,AC$5)*$R17)</f>
        <v>0</v>
      </c>
      <c r="AD17" s="3">
        <f>IF(AD$3=0,0,INDEX(Sheet1!RawDataCols,$C17,AD$5)*$R17)</f>
        <v>0</v>
      </c>
      <c r="AE17" s="3">
        <f>IF(AE$3=0,0,INDEX(Sheet1!RawDataCols,$C17,AE$5)*$R17)</f>
        <v>0</v>
      </c>
      <c r="AF17" s="3">
        <f>IF(AF$3=0,0,INDEX(Sheet1!RawDataCols,$C17,AF$5)*$R17)</f>
        <v>0</v>
      </c>
      <c r="AG17" s="3">
        <f>IF(AG$3=0,0,INDEX(Sheet1!RawDataCols,$C17,AG$5)*$R17)</f>
        <v>0</v>
      </c>
      <c r="AH17" s="3">
        <f>IF(AH$3=0,0,INDEX(Sheet1!RawDataCols,$C17,AH$5)*$R17)</f>
        <v>0</v>
      </c>
      <c r="AI17" s="3">
        <f>IF(AI$3=0,0,INDEX(Sheet1!RawDataCols,$C17,AI$5)*$R17)</f>
        <v>0</v>
      </c>
      <c r="AJ17" s="3">
        <f>IF(AJ$3=0,0,INDEX(Sheet1!RawDataCols,$C17,AJ$5)*$R17)</f>
        <v>0</v>
      </c>
      <c r="AK17" s="3">
        <f>IF(AK$3=0,0,INDEX(Sheet1!RawDataCols,$C17,AK$5)*$R17)</f>
        <v>0</v>
      </c>
      <c r="AL17" s="3">
        <f>IF(AL$3=0,0,INDEX(Sheet1!RawDataCols,$C17,AL$5)*$R17)</f>
        <v>0</v>
      </c>
      <c r="AM17" s="3">
        <f>IF(AM$3=0,0,INDEX(Sheet1!RawDataCols,$C17,AM$5)*$R17)</f>
        <v>0</v>
      </c>
      <c r="AN17" s="3">
        <f>IF(AN$3=0,0,INDEX(Sheet1!RawDataCols,$C17,AN$5)*$R17)</f>
        <v>0</v>
      </c>
      <c r="AO17" s="3">
        <f>IF(AO$3=0,0,INDEX(Sheet1!RawDataCols,$C17,AO$5)*$R17)</f>
        <v>0</v>
      </c>
      <c r="AP17" s="3">
        <f>IF(AP$3=0,0,INDEX(Sheet1!RawDataCols,$C17,AP$5)*$R17)</f>
        <v>0</v>
      </c>
      <c r="AQ17" s="3">
        <f>IF(AQ$3=0,0,INDEX(Sheet1!RawDataCols,$C17,AQ$5)*$R17)</f>
        <v>0</v>
      </c>
      <c r="AR17" s="3">
        <f>IF(AR$3=0,0,INDEX(Sheet1!RawDataCols,$C17,AR$5)*$R17)</f>
        <v>0</v>
      </c>
      <c r="AS17" s="3">
        <f>IF(AS$3=0,0,INDEX(Sheet1!RawDataCols,$C17,AS$5)*$R17)</f>
        <v>0</v>
      </c>
      <c r="AT17" s="3">
        <f>IF(AT$3=0,0,INDEX(Sheet1!RawDataCols,$C17,AT$5)*$R17)</f>
        <v>0</v>
      </c>
      <c r="AU17" s="3">
        <f>IF(AU$3=0,0,INDEX(Sheet1!RawDataCols,$C17,AU$5)*$R17)</f>
        <v>0</v>
      </c>
      <c r="AV17" s="3">
        <f>IF(AV$3=0,0,INDEX(Sheet1!RawDataCols,$C17,AV$5)*$R17)</f>
        <v>0</v>
      </c>
      <c r="AW17" s="3">
        <f>IF(AW$3=0,0,INDEX(Sheet1!RawDataCols,$C17,AW$5)*$R17)</f>
        <v>0</v>
      </c>
      <c r="AX17" s="3">
        <f>IF(AX$3=0,0,INDEX(Sheet1!RawDataCols,$C17,AX$5)*$R17)</f>
        <v>0</v>
      </c>
      <c r="AY17" s="3">
        <f>IF(AY$3=0,0,INDEX(Sheet1!RawDataCols,$C17,AY$5)*$R17)</f>
        <v>0</v>
      </c>
      <c r="AZ17" s="3">
        <f>IF(AZ$3=0,0,INDEX(Sheet1!RawDataCols,$C17,AZ$5)*$R17)</f>
        <v>0</v>
      </c>
      <c r="BA17" s="3">
        <f>IF(BA$3=0,0,INDEX(Sheet1!RawDataCols,$C17,BA$5)*$R17)</f>
        <v>0</v>
      </c>
      <c r="BB17" s="3">
        <f>IF(BB$3=0,0,INDEX(Sheet1!RawDataCols,$C17,BB$5)*$R17)</f>
        <v>0</v>
      </c>
      <c r="BC17" s="3">
        <f>IF(BC$3=0,0,INDEX(Sheet1!RawDataCols,$C17,BC$5)*$R17)</f>
        <v>0</v>
      </c>
      <c r="BD17" s="3">
        <f>IF(BD$3=0,0,INDEX(Sheet1!RawDataCols,$C17,BD$5)*$R17)</f>
        <v>0</v>
      </c>
      <c r="BE17" s="3">
        <f>IF(BE$3=0,0,INDEX(Sheet1!RawDataCols,$C17,BE$5)*$R17)</f>
        <v>0</v>
      </c>
      <c r="BF17" s="3">
        <f>IF(BF$3=0,0,INDEX(Sheet1!RawDataCols,$C17,BF$5)*$R17)</f>
        <v>0</v>
      </c>
      <c r="BG17" s="179">
        <f>IF(BG$3=0,0,INDEX(Sheet1!RawDataCols,$C17,BG$5)*$R17)</f>
        <v>0</v>
      </c>
      <c r="BH17" s="33">
        <f t="shared" si="47"/>
        <v>0</v>
      </c>
      <c r="BI17" s="33">
        <f t="shared" si="48"/>
        <v>0</v>
      </c>
      <c r="BJ17" s="33">
        <f t="shared" si="49"/>
        <v>0</v>
      </c>
      <c r="BK17" s="3">
        <f>IF(BK$3=0,0,INDEX(Sheet1!RawDataCols,$C17,BK$5)*$R17)</f>
        <v>0</v>
      </c>
      <c r="BL17" s="3">
        <f>IF(BL$3=0,0,INDEX(Sheet1!RawDataCols,$C17,BL$5)*$R17)</f>
        <v>0</v>
      </c>
      <c r="BM17" s="3">
        <f>IF(BM$3=0,0,INDEX(Sheet1!RawDataCols,$C17,BM$5)*$R17)</f>
        <v>0</v>
      </c>
      <c r="BN17" s="3">
        <f>IF(BN$3=0,0,INDEX(Sheet1!RawDataCols,$C17,BN$5)*$R17)</f>
        <v>0</v>
      </c>
      <c r="BO17" s="3">
        <f>IF(BO$3=0,0,INDEX(Sheet1!RawDataCols,$C17,BO$5)*$R17)</f>
        <v>0</v>
      </c>
      <c r="BP17" s="3">
        <f>IF(BP$3=0,0,INDEX(Sheet1!RawDataCols,$C17,BP$5)*$R17)</f>
        <v>0</v>
      </c>
      <c r="BQ17" s="3">
        <f t="shared" si="50"/>
        <v>0</v>
      </c>
      <c r="BR17" s="3">
        <f t="shared" si="51"/>
        <v>0</v>
      </c>
      <c r="BS17" s="3">
        <f t="shared" si="52"/>
        <v>0</v>
      </c>
      <c r="BT17" s="3">
        <f t="shared" si="53"/>
        <v>0</v>
      </c>
      <c r="BU17" s="3" t="e">
        <f>INDEX(Sheet1!$BS$2:$BS$1000,MATCH($A17,Sheet1!$A$2:$A$1000,0))</f>
        <v>#N/A</v>
      </c>
      <c r="BV17" s="3" t="e">
        <f>INDEX(Sheet1!$BT$2:$BT$1000,MATCH($A17,Sheet1!$A$2:$A$1000,0))</f>
        <v>#N/A</v>
      </c>
    </row>
    <row r="18" spans="1:74" x14ac:dyDescent="0.2">
      <c r="A18" s="310" t="s">
        <v>544</v>
      </c>
      <c r="B18" s="3" t="e">
        <f>MATCH($A18,Sheet1!ACCOUNTNO,0)</f>
        <v>#N/A</v>
      </c>
      <c r="C18" s="3">
        <f t="shared" si="44"/>
        <v>65000</v>
      </c>
      <c r="D18" s="3">
        <f>IF(D$3=0,0,INDEX(Sheet1!RawDataCols,$C18,D$5))</f>
        <v>0</v>
      </c>
      <c r="E18" s="3">
        <f>IF(E$3=0,0,INDEX(Sheet1!RawDataCols,$C18,E$5))</f>
        <v>0</v>
      </c>
      <c r="F18" s="3">
        <f>IF(F$3=0,0,INDEX(Sheet1!RawDataCols,$C18,F$5))</f>
        <v>0</v>
      </c>
      <c r="G18" s="3">
        <f>IF(G$3=0,0,INDEX(Sheet1!RawDataCols,$C18,G$5))</f>
        <v>0</v>
      </c>
      <c r="H18" s="3">
        <f>IF(H$3=0,0,INDEX(Sheet1!RawDataCols,$C18,H$5))</f>
        <v>0</v>
      </c>
      <c r="I18" s="3">
        <f>IF(I$3=0,0,INDEX(Sheet1!RawDataCols,$C18,I$5))</f>
        <v>0</v>
      </c>
      <c r="J18" s="3">
        <f>IF(J$3=0,0,INDEX(Sheet1!RawDataCols,$C18,J$5))</f>
        <v>0</v>
      </c>
      <c r="K18" s="3">
        <f>IF(K$3=0,0,INDEX(Sheet1!RawDataCols,$C18,K$5))</f>
        <v>0</v>
      </c>
      <c r="L18" s="3">
        <f>IF(L$3=0,0,INDEX(Sheet1!RawDataCols,$C18,L$5))</f>
        <v>0</v>
      </c>
      <c r="M18" s="3">
        <f>IF(M$3=0,0,INDEX(Sheet1!RawDataCols,$C18,M$5))</f>
        <v>0</v>
      </c>
      <c r="N18" s="3">
        <f>IF(N$3=0,0,INDEX(Sheet1!RawDataCols,$C18,N$5))</f>
        <v>0</v>
      </c>
      <c r="O18" s="3">
        <f>INDEX(Sheet1!RawDataCols,$C18,O$5)</f>
        <v>0</v>
      </c>
      <c r="P18" s="3">
        <f>INDEX(Sheet1!RawDataCols,$C18,P$5)</f>
        <v>0</v>
      </c>
      <c r="Q18" s="3">
        <f>IF(Q$3=0,0,INDEX(Sheet1!RawDataCols,$C18,Q$5))</f>
        <v>0</v>
      </c>
      <c r="R18" s="3">
        <f t="shared" si="45"/>
        <v>1</v>
      </c>
      <c r="S18" s="3">
        <f t="shared" si="46"/>
        <v>-1</v>
      </c>
      <c r="T18" s="3">
        <f>IF(T$3=0,0,INDEX(Sheet1!RawDataCols,$C18,T$5)*$R18)</f>
        <v>0</v>
      </c>
      <c r="U18" s="3">
        <f>IF(U$3=0,0,INDEX(Sheet1!RawDataCols,$C18,U$5)*$R18)</f>
        <v>0</v>
      </c>
      <c r="V18" s="3">
        <f>IF(V$3=0,0,INDEX(Sheet1!RawDataCols,$C18,V$5)*$R18)</f>
        <v>0</v>
      </c>
      <c r="W18" s="3">
        <f>IF(W$3=0,0,INDEX(Sheet1!RawDataCols,$C18,W$5)*$R18)</f>
        <v>0</v>
      </c>
      <c r="X18" s="3">
        <f>IF(X$3=0,0,INDEX(Sheet1!RawDataCols,$C18,X$5)*$R18)</f>
        <v>0</v>
      </c>
      <c r="Y18" s="3">
        <f>IF(Y$3=0,0,INDEX(Sheet1!RawDataCols,$C18,Y$5)*$R18)</f>
        <v>0</v>
      </c>
      <c r="Z18" s="3">
        <f>IF(Z$3=0,0,INDEX(Sheet1!RawDataCols,$C18,Z$5)*$R18)</f>
        <v>0</v>
      </c>
      <c r="AA18" s="3">
        <f>IF(AA$3=0,0,INDEX(Sheet1!RawDataCols,$C18,AA$5)*$R18)</f>
        <v>0</v>
      </c>
      <c r="AB18" s="3">
        <f>IF(AB$3=0,0,INDEX(Sheet1!RawDataCols,$C18,AB$5)*$R18)</f>
        <v>0</v>
      </c>
      <c r="AC18" s="3">
        <f>IF(AC$3=0,0,INDEX(Sheet1!RawDataCols,$C18,AC$5)*$R18)</f>
        <v>0</v>
      </c>
      <c r="AD18" s="3">
        <f>IF(AD$3=0,0,INDEX(Sheet1!RawDataCols,$C18,AD$5)*$R18)</f>
        <v>0</v>
      </c>
      <c r="AE18" s="3">
        <f>IF(AE$3=0,0,INDEX(Sheet1!RawDataCols,$C18,AE$5)*$R18)</f>
        <v>0</v>
      </c>
      <c r="AF18" s="3">
        <f>IF(AF$3=0,0,INDEX(Sheet1!RawDataCols,$C18,AF$5)*$R18)</f>
        <v>0</v>
      </c>
      <c r="AG18" s="3">
        <f>IF(AG$3=0,0,INDEX(Sheet1!RawDataCols,$C18,AG$5)*$R18)</f>
        <v>0</v>
      </c>
      <c r="AH18" s="3">
        <f>IF(AH$3=0,0,INDEX(Sheet1!RawDataCols,$C18,AH$5)*$R18)</f>
        <v>0</v>
      </c>
      <c r="AI18" s="3">
        <f>IF(AI$3=0,0,INDEX(Sheet1!RawDataCols,$C18,AI$5)*$R18)</f>
        <v>0</v>
      </c>
      <c r="AJ18" s="3">
        <f>IF(AJ$3=0,0,INDEX(Sheet1!RawDataCols,$C18,AJ$5)*$R18)</f>
        <v>0</v>
      </c>
      <c r="AK18" s="3">
        <f>IF(AK$3=0,0,INDEX(Sheet1!RawDataCols,$C18,AK$5)*$R18)</f>
        <v>0</v>
      </c>
      <c r="AL18" s="3">
        <f>IF(AL$3=0,0,INDEX(Sheet1!RawDataCols,$C18,AL$5)*$R18)</f>
        <v>0</v>
      </c>
      <c r="AM18" s="3">
        <f>IF(AM$3=0,0,INDEX(Sheet1!RawDataCols,$C18,AM$5)*$R18)</f>
        <v>0</v>
      </c>
      <c r="AN18" s="3">
        <f>IF(AN$3=0,0,INDEX(Sheet1!RawDataCols,$C18,AN$5)*$R18)</f>
        <v>0</v>
      </c>
      <c r="AO18" s="3">
        <f>IF(AO$3=0,0,INDEX(Sheet1!RawDataCols,$C18,AO$5)*$R18)</f>
        <v>0</v>
      </c>
      <c r="AP18" s="3">
        <f>IF(AP$3=0,0,INDEX(Sheet1!RawDataCols,$C18,AP$5)*$R18)</f>
        <v>0</v>
      </c>
      <c r="AQ18" s="3">
        <f>IF(AQ$3=0,0,INDEX(Sheet1!RawDataCols,$C18,AQ$5)*$R18)</f>
        <v>0</v>
      </c>
      <c r="AR18" s="3">
        <f>IF(AR$3=0,0,INDEX(Sheet1!RawDataCols,$C18,AR$5)*$R18)</f>
        <v>0</v>
      </c>
      <c r="AS18" s="3">
        <f>IF(AS$3=0,0,INDEX(Sheet1!RawDataCols,$C18,AS$5)*$R18)</f>
        <v>0</v>
      </c>
      <c r="AT18" s="3">
        <f>IF(AT$3=0,0,INDEX(Sheet1!RawDataCols,$C18,AT$5)*$R18)</f>
        <v>0</v>
      </c>
      <c r="AU18" s="3">
        <f>IF(AU$3=0,0,INDEX(Sheet1!RawDataCols,$C18,AU$5)*$R18)</f>
        <v>0</v>
      </c>
      <c r="AV18" s="3">
        <f>IF(AV$3=0,0,INDEX(Sheet1!RawDataCols,$C18,AV$5)*$R18)</f>
        <v>0</v>
      </c>
      <c r="AW18" s="3">
        <f>IF(AW$3=0,0,INDEX(Sheet1!RawDataCols,$C18,AW$5)*$R18)</f>
        <v>0</v>
      </c>
      <c r="AX18" s="3">
        <f>IF(AX$3=0,0,INDEX(Sheet1!RawDataCols,$C18,AX$5)*$R18)</f>
        <v>0</v>
      </c>
      <c r="AY18" s="3">
        <f>IF(AY$3=0,0,INDEX(Sheet1!RawDataCols,$C18,AY$5)*$R18)</f>
        <v>0</v>
      </c>
      <c r="AZ18" s="3">
        <f>IF(AZ$3=0,0,INDEX(Sheet1!RawDataCols,$C18,AZ$5)*$R18)</f>
        <v>0</v>
      </c>
      <c r="BA18" s="3">
        <f>IF(BA$3=0,0,INDEX(Sheet1!RawDataCols,$C18,BA$5)*$R18)</f>
        <v>0</v>
      </c>
      <c r="BB18" s="3">
        <f>IF(BB$3=0,0,INDEX(Sheet1!RawDataCols,$C18,BB$5)*$R18)</f>
        <v>0</v>
      </c>
      <c r="BC18" s="3">
        <f>IF(BC$3=0,0,INDEX(Sheet1!RawDataCols,$C18,BC$5)*$R18)</f>
        <v>0</v>
      </c>
      <c r="BD18" s="3">
        <f>IF(BD$3=0,0,INDEX(Sheet1!RawDataCols,$C18,BD$5)*$R18)</f>
        <v>0</v>
      </c>
      <c r="BE18" s="3">
        <f>IF(BE$3=0,0,INDEX(Sheet1!RawDataCols,$C18,BE$5)*$R18)</f>
        <v>0</v>
      </c>
      <c r="BF18" s="3">
        <f>IF(BF$3=0,0,INDEX(Sheet1!RawDataCols,$C18,BF$5)*$R18)</f>
        <v>0</v>
      </c>
      <c r="BG18" s="179">
        <f>IF(BG$3=0,0,INDEX(Sheet1!RawDataCols,$C18,BG$5)*$R18)</f>
        <v>0</v>
      </c>
      <c r="BH18" s="33">
        <f t="shared" si="47"/>
        <v>0</v>
      </c>
      <c r="BI18" s="33">
        <f t="shared" si="48"/>
        <v>0</v>
      </c>
      <c r="BJ18" s="33">
        <f t="shared" si="49"/>
        <v>0</v>
      </c>
      <c r="BK18" s="3">
        <f>IF(BK$3=0,0,INDEX(Sheet1!RawDataCols,$C18,BK$5)*$R18)</f>
        <v>0</v>
      </c>
      <c r="BL18" s="3">
        <f>IF(BL$3=0,0,INDEX(Sheet1!RawDataCols,$C18,BL$5)*$R18)</f>
        <v>0</v>
      </c>
      <c r="BM18" s="3">
        <f>IF(BM$3=0,0,INDEX(Sheet1!RawDataCols,$C18,BM$5)*$R18)</f>
        <v>0</v>
      </c>
      <c r="BN18" s="3">
        <f>IF(BN$3=0,0,INDEX(Sheet1!RawDataCols,$C18,BN$5)*$R18)</f>
        <v>0</v>
      </c>
      <c r="BO18" s="3">
        <f>IF(BO$3=0,0,INDEX(Sheet1!RawDataCols,$C18,BO$5)*$R18)</f>
        <v>0</v>
      </c>
      <c r="BP18" s="3">
        <f>IF(BP$3=0,0,INDEX(Sheet1!RawDataCols,$C18,BP$5)*$R18)</f>
        <v>0</v>
      </c>
      <c r="BQ18" s="3">
        <f t="shared" si="50"/>
        <v>0</v>
      </c>
      <c r="BR18" s="3">
        <f t="shared" si="51"/>
        <v>0</v>
      </c>
      <c r="BS18" s="3">
        <f t="shared" si="52"/>
        <v>0</v>
      </c>
      <c r="BT18" s="3">
        <f t="shared" si="53"/>
        <v>0</v>
      </c>
      <c r="BU18" s="3" t="e">
        <f>INDEX(Sheet1!$BS$2:$BS$1000,MATCH($A18,Sheet1!$A$2:$A$1000,0))</f>
        <v>#N/A</v>
      </c>
      <c r="BV18" s="3" t="e">
        <f>INDEX(Sheet1!$BT$2:$BT$1000,MATCH($A18,Sheet1!$A$2:$A$1000,0))</f>
        <v>#N/A</v>
      </c>
    </row>
    <row r="19" spans="1:74" x14ac:dyDescent="0.2">
      <c r="A19" s="11" t="s">
        <v>545</v>
      </c>
      <c r="B19" s="3">
        <f>MATCH($A19,Sheet1!ACCOUNTNO,0)</f>
        <v>9</v>
      </c>
      <c r="C19" s="3">
        <f t="shared" si="44"/>
        <v>9</v>
      </c>
      <c r="D19" s="3" t="str">
        <f>IF(D$3=0,0,INDEX(Sheet1!RawDataCols,$C19,D$5))</f>
        <v>90100G03</v>
      </c>
      <c r="E19" s="3" t="str">
        <f>IF(E$3=0,0,INDEX(Sheet1!RawDataCols,$C19,E$5))</f>
        <v xml:space="preserve">90100          </v>
      </c>
      <c r="F19" s="3" t="str">
        <f>IF(F$3=0,0,INDEX(Sheet1!RawDataCols,$C19,F$5))</f>
        <v xml:space="preserve">G03            </v>
      </c>
      <c r="G19" s="3" t="str">
        <f>IF(G$3=0,0,INDEX(Sheet1!RawDataCols,$C19,G$5))</f>
        <v xml:space="preserve">               </v>
      </c>
      <c r="H19" s="3" t="str">
        <f>IF(H$3=0,0,INDEX(Sheet1!RawDataCols,$C19,H$5))</f>
        <v xml:space="preserve">               </v>
      </c>
      <c r="I19" s="3" t="str">
        <f>IF(I$3=0,0,INDEX(Sheet1!RawDataCols,$C19,I$5))</f>
        <v xml:space="preserve">               </v>
      </c>
      <c r="J19" s="3" t="str">
        <f>IF(J$3=0,0,INDEX(Sheet1!RawDataCols,$C19,J$5))</f>
        <v xml:space="preserve">               </v>
      </c>
      <c r="K19" s="3" t="str">
        <f>IF(K$3=0,0,INDEX(Sheet1!RawDataCols,$C19,K$5))</f>
        <v xml:space="preserve">               </v>
      </c>
      <c r="L19" s="3" t="str">
        <f>IF(L$3=0,0,INDEX(Sheet1!RawDataCols,$C19,L$5))</f>
        <v xml:space="preserve">               </v>
      </c>
      <c r="M19" s="3" t="str">
        <f>IF(M$3=0,0,INDEX(Sheet1!RawDataCols,$C19,M$5))</f>
        <v xml:space="preserve">F020  </v>
      </c>
      <c r="N19" s="3" t="str">
        <f>IF(N$3=0,0,INDEX(Sheet1!RawDataCols,$C19,N$5))</f>
        <v>Retained Earnings-Terramoll Holding Pty Ltd</v>
      </c>
      <c r="O19" s="3">
        <f>INDEX(Sheet1!RawDataCols,$C19,O$5)</f>
        <v>40</v>
      </c>
      <c r="P19" s="3" t="str">
        <f>INDEX(Sheet1!RawDataCols,$C19,P$5)</f>
        <v>Retained Earnings</v>
      </c>
      <c r="Q19" s="3" t="str">
        <f>IF(Q$3=0,0,INDEX(Sheet1!RawDataCols,$C19,Q$5))</f>
        <v>R</v>
      </c>
      <c r="R19" s="3">
        <f t="shared" si="45"/>
        <v>-1</v>
      </c>
      <c r="S19" s="3">
        <f t="shared" si="46"/>
        <v>1</v>
      </c>
      <c r="T19" s="3">
        <f>IF(T$3=0,0,INDEX(Sheet1!RawDataCols,$C19,T$5)*$R19)</f>
        <v>16355.53</v>
      </c>
      <c r="U19" s="3">
        <f>IF(U$3=0,0,INDEX(Sheet1!RawDataCols,$C19,U$5)*$R19)</f>
        <v>0</v>
      </c>
      <c r="V19" s="3">
        <f>IF(V$3=0,0,INDEX(Sheet1!RawDataCols,$C19,V$5)*$R19)</f>
        <v>0</v>
      </c>
      <c r="W19" s="3">
        <f>IF(W$3=0,0,INDEX(Sheet1!RawDataCols,$C19,W$5)*$R19)</f>
        <v>0</v>
      </c>
      <c r="X19" s="3">
        <f>IF(X$3=0,0,INDEX(Sheet1!RawDataCols,$C19,X$5)*$R19)</f>
        <v>0</v>
      </c>
      <c r="Y19" s="3">
        <f>IF(Y$3=0,0,INDEX(Sheet1!RawDataCols,$C19,Y$5)*$R19)</f>
        <v>0</v>
      </c>
      <c r="Z19" s="3">
        <f>IF(Z$3=0,0,INDEX(Sheet1!RawDataCols,$C19,Z$5)*$R19)</f>
        <v>0</v>
      </c>
      <c r="AA19" s="3">
        <f>IF(AA$3=0,0,INDEX(Sheet1!RawDataCols,$C19,AA$5)*$R19)</f>
        <v>0</v>
      </c>
      <c r="AB19" s="3">
        <f>IF(AB$3=0,0,INDEX(Sheet1!RawDataCols,$C19,AB$5)*$R19)</f>
        <v>0</v>
      </c>
      <c r="AC19" s="3">
        <f>IF(AC$3=0,0,INDEX(Sheet1!RawDataCols,$C19,AC$5)*$R19)</f>
        <v>0</v>
      </c>
      <c r="AD19" s="3">
        <f>IF(AD$3=0,0,INDEX(Sheet1!RawDataCols,$C19,AD$5)*$R19)</f>
        <v>0</v>
      </c>
      <c r="AE19" s="3">
        <f>IF(AE$3=0,0,INDEX(Sheet1!RawDataCols,$C19,AE$5)*$R19)</f>
        <v>0</v>
      </c>
      <c r="AF19" s="3">
        <f>IF(AF$3=0,0,INDEX(Sheet1!RawDataCols,$C19,AF$5)*$R19)</f>
        <v>0</v>
      </c>
      <c r="AG19" s="3">
        <f>IF(AG$3=0,0,INDEX(Sheet1!RawDataCols,$C19,AG$5)*$R19)</f>
        <v>0</v>
      </c>
      <c r="AH19" s="3">
        <f>IF(AH$3=0,0,INDEX(Sheet1!RawDataCols,$C19,AH$5)*$R19)</f>
        <v>0</v>
      </c>
      <c r="AI19" s="3">
        <f>IF(AI$3=0,0,INDEX(Sheet1!RawDataCols,$C19,AI$5)*$R19)</f>
        <v>0</v>
      </c>
      <c r="AJ19" s="3">
        <f>IF(AJ$3=0,0,INDEX(Sheet1!RawDataCols,$C19,AJ$5)*$R19)</f>
        <v>0</v>
      </c>
      <c r="AK19" s="3">
        <f>IF(AK$3=0,0,INDEX(Sheet1!RawDataCols,$C19,AK$5)*$R19)</f>
        <v>0</v>
      </c>
      <c r="AL19" s="3">
        <f>IF(AL$3=0,0,INDEX(Sheet1!RawDataCols,$C19,AL$5)*$R19)</f>
        <v>0</v>
      </c>
      <c r="AM19" s="3">
        <f>IF(AM$3=0,0,INDEX(Sheet1!RawDataCols,$C19,AM$5)*$R19)</f>
        <v>0</v>
      </c>
      <c r="AN19" s="3">
        <f>IF(AN$3=0,0,INDEX(Sheet1!RawDataCols,$C19,AN$5)*$R19)</f>
        <v>0</v>
      </c>
      <c r="AO19" s="3">
        <f>IF(AO$3=0,0,INDEX(Sheet1!RawDataCols,$C19,AO$5)*$R19)</f>
        <v>0</v>
      </c>
      <c r="AP19" s="3">
        <f>IF(AP$3=0,0,INDEX(Sheet1!RawDataCols,$C19,AP$5)*$R19)</f>
        <v>0</v>
      </c>
      <c r="AQ19" s="3">
        <f>IF(AQ$3=0,0,INDEX(Sheet1!RawDataCols,$C19,AQ$5)*$R19)</f>
        <v>0</v>
      </c>
      <c r="AR19" s="3">
        <f>IF(AR$3=0,0,INDEX(Sheet1!RawDataCols,$C19,AR$5)*$R19)</f>
        <v>0</v>
      </c>
      <c r="AS19" s="3">
        <f>IF(AS$3=0,0,INDEX(Sheet1!RawDataCols,$C19,AS$5)*$R19)</f>
        <v>0</v>
      </c>
      <c r="AT19" s="3">
        <f>IF(AT$3=0,0,INDEX(Sheet1!RawDataCols,$C19,AT$5)*$R19)</f>
        <v>0</v>
      </c>
      <c r="AU19" s="3">
        <f>IF(AU$3=0,0,INDEX(Sheet1!RawDataCols,$C19,AU$5)*$R19)</f>
        <v>0</v>
      </c>
      <c r="AV19" s="3">
        <f>IF(AV$3=0,0,INDEX(Sheet1!RawDataCols,$C19,AV$5)*$R19)</f>
        <v>0</v>
      </c>
      <c r="AW19" s="3">
        <f>IF(AW$3=0,0,INDEX(Sheet1!RawDataCols,$C19,AW$5)*$R19)</f>
        <v>0</v>
      </c>
      <c r="AX19" s="3">
        <f>IF(AX$3=0,0,INDEX(Sheet1!RawDataCols,$C19,AX$5)*$R19)</f>
        <v>0</v>
      </c>
      <c r="AY19" s="3">
        <f>IF(AY$3=0,0,INDEX(Sheet1!RawDataCols,$C19,AY$5)*$R19)</f>
        <v>0</v>
      </c>
      <c r="AZ19" s="3">
        <f>IF(AZ$3=0,0,INDEX(Sheet1!RawDataCols,$C19,AZ$5)*$R19)</f>
        <v>0</v>
      </c>
      <c r="BA19" s="3">
        <f>IF(BA$3=0,0,INDEX(Sheet1!RawDataCols,$C19,BA$5)*$R19)</f>
        <v>0</v>
      </c>
      <c r="BB19" s="3">
        <f>IF(BB$3=0,0,INDEX(Sheet1!RawDataCols,$C19,BB$5)*$R19)</f>
        <v>0</v>
      </c>
      <c r="BC19" s="3">
        <f>IF(BC$3=0,0,INDEX(Sheet1!RawDataCols,$C19,BC$5)*$R19)</f>
        <v>0</v>
      </c>
      <c r="BD19" s="3">
        <f>IF(BD$3=0,0,INDEX(Sheet1!RawDataCols,$C19,BD$5)*$R19)</f>
        <v>0</v>
      </c>
      <c r="BE19" s="3">
        <f>IF(BE$3=0,0,INDEX(Sheet1!RawDataCols,$C19,BE$5)*$R19)</f>
        <v>0</v>
      </c>
      <c r="BF19" s="3">
        <f>IF(BF$3=0,0,INDEX(Sheet1!RawDataCols,$C19,BF$5)*$R19)</f>
        <v>0</v>
      </c>
      <c r="BG19" s="179">
        <f>IF(BG$3=0,0,INDEX(Sheet1!RawDataCols,$C19,BG$5)*$R19)</f>
        <v>0</v>
      </c>
      <c r="BH19" s="33">
        <f t="shared" si="47"/>
        <v>16355.53</v>
      </c>
      <c r="BI19" s="33">
        <f t="shared" si="48"/>
        <v>0</v>
      </c>
      <c r="BJ19" s="33">
        <f t="shared" si="49"/>
        <v>0</v>
      </c>
      <c r="BK19" s="3">
        <f>IF(BK$3=0,0,INDEX(Sheet1!RawDataCols,$C19,BK$5)*$R19)</f>
        <v>0</v>
      </c>
      <c r="BL19" s="3">
        <f>IF(BL$3=0,0,INDEX(Sheet1!RawDataCols,$C19,BL$5)*$R19)</f>
        <v>0</v>
      </c>
      <c r="BM19" s="3">
        <f>IF(BM$3=0,0,INDEX(Sheet1!RawDataCols,$C19,BM$5)*$R19)</f>
        <v>0</v>
      </c>
      <c r="BN19" s="3">
        <f>IF(BN$3=0,0,INDEX(Sheet1!RawDataCols,$C19,BN$5)*$R19)</f>
        <v>0</v>
      </c>
      <c r="BO19" s="3">
        <f>IF(BO$3=0,0,INDEX(Sheet1!RawDataCols,$C19,BO$5)*$R19)</f>
        <v>0</v>
      </c>
      <c r="BP19" s="3">
        <f>IF(BP$3=0,0,INDEX(Sheet1!RawDataCols,$C19,BP$5)*$R19)</f>
        <v>0</v>
      </c>
      <c r="BQ19" s="3">
        <f t="shared" si="50"/>
        <v>16355.53</v>
      </c>
      <c r="BR19" s="3">
        <f t="shared" si="51"/>
        <v>16355.53</v>
      </c>
      <c r="BS19" s="3">
        <f t="shared" si="52"/>
        <v>16355.53</v>
      </c>
      <c r="BT19" s="3">
        <f t="shared" si="53"/>
        <v>16355.53</v>
      </c>
      <c r="BU19" s="3" t="str">
        <f>INDEX(Sheet1!$BS$2:$BS$1000,MATCH($A19,Sheet1!$A$2:$A$1000,0))</f>
        <v>32</v>
      </c>
      <c r="BV19" s="3">
        <f>INDEX(Sheet1!$BT$2:$BT$1000,MATCH($A19,Sheet1!$A$2:$A$1000,0))</f>
        <v>-159232.78</v>
      </c>
    </row>
    <row r="20" spans="1:74" x14ac:dyDescent="0.2">
      <c r="A20" s="310" t="s">
        <v>546</v>
      </c>
      <c r="B20" s="3" t="e">
        <f>MATCH($A20,Sheet1!ACCOUNTNO,0)</f>
        <v>#N/A</v>
      </c>
      <c r="C20" s="3">
        <f t="shared" si="44"/>
        <v>65000</v>
      </c>
      <c r="D20" s="3">
        <f>IF(D$3=0,0,INDEX(Sheet1!RawDataCols,$C20,D$5))</f>
        <v>0</v>
      </c>
      <c r="E20" s="3">
        <f>IF(E$3=0,0,INDEX(Sheet1!RawDataCols,$C20,E$5))</f>
        <v>0</v>
      </c>
      <c r="F20" s="3">
        <f>IF(F$3=0,0,INDEX(Sheet1!RawDataCols,$C20,F$5))</f>
        <v>0</v>
      </c>
      <c r="G20" s="3">
        <f>IF(G$3=0,0,INDEX(Sheet1!RawDataCols,$C20,G$5))</f>
        <v>0</v>
      </c>
      <c r="H20" s="3">
        <f>IF(H$3=0,0,INDEX(Sheet1!RawDataCols,$C20,H$5))</f>
        <v>0</v>
      </c>
      <c r="I20" s="3">
        <f>IF(I$3=0,0,INDEX(Sheet1!RawDataCols,$C20,I$5))</f>
        <v>0</v>
      </c>
      <c r="J20" s="3">
        <f>IF(J$3=0,0,INDEX(Sheet1!RawDataCols,$C20,J$5))</f>
        <v>0</v>
      </c>
      <c r="K20" s="3">
        <f>IF(K$3=0,0,INDEX(Sheet1!RawDataCols,$C20,K$5))</f>
        <v>0</v>
      </c>
      <c r="L20" s="3">
        <f>IF(L$3=0,0,INDEX(Sheet1!RawDataCols,$C20,L$5))</f>
        <v>0</v>
      </c>
      <c r="M20" s="3">
        <f>IF(M$3=0,0,INDEX(Sheet1!RawDataCols,$C20,M$5))</f>
        <v>0</v>
      </c>
      <c r="N20" s="3">
        <f>IF(N$3=0,0,INDEX(Sheet1!RawDataCols,$C20,N$5))</f>
        <v>0</v>
      </c>
      <c r="O20" s="3">
        <f>INDEX(Sheet1!RawDataCols,$C20,O$5)</f>
        <v>0</v>
      </c>
      <c r="P20" s="3">
        <f>INDEX(Sheet1!RawDataCols,$C20,P$5)</f>
        <v>0</v>
      </c>
      <c r="Q20" s="3">
        <f>IF(Q$3=0,0,INDEX(Sheet1!RawDataCols,$C20,Q$5))</f>
        <v>0</v>
      </c>
      <c r="R20" s="3">
        <f t="shared" si="45"/>
        <v>1</v>
      </c>
      <c r="S20" s="3">
        <f t="shared" si="46"/>
        <v>-1</v>
      </c>
      <c r="T20" s="3">
        <f>IF(T$3=0,0,INDEX(Sheet1!RawDataCols,$C20,T$5)*$R20)</f>
        <v>0</v>
      </c>
      <c r="U20" s="3">
        <f>IF(U$3=0,0,INDEX(Sheet1!RawDataCols,$C20,U$5)*$R20)</f>
        <v>0</v>
      </c>
      <c r="V20" s="3">
        <f>IF(V$3=0,0,INDEX(Sheet1!RawDataCols,$C20,V$5)*$R20)</f>
        <v>0</v>
      </c>
      <c r="W20" s="3">
        <f>IF(W$3=0,0,INDEX(Sheet1!RawDataCols,$C20,W$5)*$R20)</f>
        <v>0</v>
      </c>
      <c r="X20" s="3">
        <f>IF(X$3=0,0,INDEX(Sheet1!RawDataCols,$C20,X$5)*$R20)</f>
        <v>0</v>
      </c>
      <c r="Y20" s="3">
        <f>IF(Y$3=0,0,INDEX(Sheet1!RawDataCols,$C20,Y$5)*$R20)</f>
        <v>0</v>
      </c>
      <c r="Z20" s="3">
        <f>IF(Z$3=0,0,INDEX(Sheet1!RawDataCols,$C20,Z$5)*$R20)</f>
        <v>0</v>
      </c>
      <c r="AA20" s="3">
        <f>IF(AA$3=0,0,INDEX(Sheet1!RawDataCols,$C20,AA$5)*$R20)</f>
        <v>0</v>
      </c>
      <c r="AB20" s="3">
        <f>IF(AB$3=0,0,INDEX(Sheet1!RawDataCols,$C20,AB$5)*$R20)</f>
        <v>0</v>
      </c>
      <c r="AC20" s="3">
        <f>IF(AC$3=0,0,INDEX(Sheet1!RawDataCols,$C20,AC$5)*$R20)</f>
        <v>0</v>
      </c>
      <c r="AD20" s="3">
        <f>IF(AD$3=0,0,INDEX(Sheet1!RawDataCols,$C20,AD$5)*$R20)</f>
        <v>0</v>
      </c>
      <c r="AE20" s="3">
        <f>IF(AE$3=0,0,INDEX(Sheet1!RawDataCols,$C20,AE$5)*$R20)</f>
        <v>0</v>
      </c>
      <c r="AF20" s="3">
        <f>IF(AF$3=0,0,INDEX(Sheet1!RawDataCols,$C20,AF$5)*$R20)</f>
        <v>0</v>
      </c>
      <c r="AG20" s="3">
        <f>IF(AG$3=0,0,INDEX(Sheet1!RawDataCols,$C20,AG$5)*$R20)</f>
        <v>0</v>
      </c>
      <c r="AH20" s="3">
        <f>IF(AH$3=0,0,INDEX(Sheet1!RawDataCols,$C20,AH$5)*$R20)</f>
        <v>0</v>
      </c>
      <c r="AI20" s="3">
        <f>IF(AI$3=0,0,INDEX(Sheet1!RawDataCols,$C20,AI$5)*$R20)</f>
        <v>0</v>
      </c>
      <c r="AJ20" s="3">
        <f>IF(AJ$3=0,0,INDEX(Sheet1!RawDataCols,$C20,AJ$5)*$R20)</f>
        <v>0</v>
      </c>
      <c r="AK20" s="3">
        <f>IF(AK$3=0,0,INDEX(Sheet1!RawDataCols,$C20,AK$5)*$R20)</f>
        <v>0</v>
      </c>
      <c r="AL20" s="3">
        <f>IF(AL$3=0,0,INDEX(Sheet1!RawDataCols,$C20,AL$5)*$R20)</f>
        <v>0</v>
      </c>
      <c r="AM20" s="3">
        <f>IF(AM$3=0,0,INDEX(Sheet1!RawDataCols,$C20,AM$5)*$R20)</f>
        <v>0</v>
      </c>
      <c r="AN20" s="3">
        <f>IF(AN$3=0,0,INDEX(Sheet1!RawDataCols,$C20,AN$5)*$R20)</f>
        <v>0</v>
      </c>
      <c r="AO20" s="3">
        <f>IF(AO$3=0,0,INDEX(Sheet1!RawDataCols,$C20,AO$5)*$R20)</f>
        <v>0</v>
      </c>
      <c r="AP20" s="3">
        <f>IF(AP$3=0,0,INDEX(Sheet1!RawDataCols,$C20,AP$5)*$R20)</f>
        <v>0</v>
      </c>
      <c r="AQ20" s="3">
        <f>IF(AQ$3=0,0,INDEX(Sheet1!RawDataCols,$C20,AQ$5)*$R20)</f>
        <v>0</v>
      </c>
      <c r="AR20" s="3">
        <f>IF(AR$3=0,0,INDEX(Sheet1!RawDataCols,$C20,AR$5)*$R20)</f>
        <v>0</v>
      </c>
      <c r="AS20" s="3">
        <f>IF(AS$3=0,0,INDEX(Sheet1!RawDataCols,$C20,AS$5)*$R20)</f>
        <v>0</v>
      </c>
      <c r="AT20" s="3">
        <f>IF(AT$3=0,0,INDEX(Sheet1!RawDataCols,$C20,AT$5)*$R20)</f>
        <v>0</v>
      </c>
      <c r="AU20" s="3">
        <f>IF(AU$3=0,0,INDEX(Sheet1!RawDataCols,$C20,AU$5)*$R20)</f>
        <v>0</v>
      </c>
      <c r="AV20" s="3">
        <f>IF(AV$3=0,0,INDEX(Sheet1!RawDataCols,$C20,AV$5)*$R20)</f>
        <v>0</v>
      </c>
      <c r="AW20" s="3">
        <f>IF(AW$3=0,0,INDEX(Sheet1!RawDataCols,$C20,AW$5)*$R20)</f>
        <v>0</v>
      </c>
      <c r="AX20" s="3">
        <f>IF(AX$3=0,0,INDEX(Sheet1!RawDataCols,$C20,AX$5)*$R20)</f>
        <v>0</v>
      </c>
      <c r="AY20" s="3">
        <f>IF(AY$3=0,0,INDEX(Sheet1!RawDataCols,$C20,AY$5)*$R20)</f>
        <v>0</v>
      </c>
      <c r="AZ20" s="3">
        <f>IF(AZ$3=0,0,INDEX(Sheet1!RawDataCols,$C20,AZ$5)*$R20)</f>
        <v>0</v>
      </c>
      <c r="BA20" s="3">
        <f>IF(BA$3=0,0,INDEX(Sheet1!RawDataCols,$C20,BA$5)*$R20)</f>
        <v>0</v>
      </c>
      <c r="BB20" s="3">
        <f>IF(BB$3=0,0,INDEX(Sheet1!RawDataCols,$C20,BB$5)*$R20)</f>
        <v>0</v>
      </c>
      <c r="BC20" s="3">
        <f>IF(BC$3=0,0,INDEX(Sheet1!RawDataCols,$C20,BC$5)*$R20)</f>
        <v>0</v>
      </c>
      <c r="BD20" s="3">
        <f>IF(BD$3=0,0,INDEX(Sheet1!RawDataCols,$C20,BD$5)*$R20)</f>
        <v>0</v>
      </c>
      <c r="BE20" s="3">
        <f>IF(BE$3=0,0,INDEX(Sheet1!RawDataCols,$C20,BE$5)*$R20)</f>
        <v>0</v>
      </c>
      <c r="BF20" s="3">
        <f>IF(BF$3=0,0,INDEX(Sheet1!RawDataCols,$C20,BF$5)*$R20)</f>
        <v>0</v>
      </c>
      <c r="BG20" s="179">
        <f>IF(BG$3=0,0,INDEX(Sheet1!RawDataCols,$C20,BG$5)*$R20)</f>
        <v>0</v>
      </c>
      <c r="BH20" s="33">
        <f t="shared" si="47"/>
        <v>0</v>
      </c>
      <c r="BI20" s="33">
        <f t="shared" si="48"/>
        <v>0</v>
      </c>
      <c r="BJ20" s="33">
        <f t="shared" si="49"/>
        <v>0</v>
      </c>
      <c r="BK20" s="3">
        <f>IF(BK$3=0,0,INDEX(Sheet1!RawDataCols,$C20,BK$5)*$R20)</f>
        <v>0</v>
      </c>
      <c r="BL20" s="3">
        <f>IF(BL$3=0,0,INDEX(Sheet1!RawDataCols,$C20,BL$5)*$R20)</f>
        <v>0</v>
      </c>
      <c r="BM20" s="3">
        <f>IF(BM$3=0,0,INDEX(Sheet1!RawDataCols,$C20,BM$5)*$R20)</f>
        <v>0</v>
      </c>
      <c r="BN20" s="3">
        <f>IF(BN$3=0,0,INDEX(Sheet1!RawDataCols,$C20,BN$5)*$R20)</f>
        <v>0</v>
      </c>
      <c r="BO20" s="3">
        <f>IF(BO$3=0,0,INDEX(Sheet1!RawDataCols,$C20,BO$5)*$R20)</f>
        <v>0</v>
      </c>
      <c r="BP20" s="3">
        <f>IF(BP$3=0,0,INDEX(Sheet1!RawDataCols,$C20,BP$5)*$R20)</f>
        <v>0</v>
      </c>
      <c r="BQ20" s="3">
        <f t="shared" si="50"/>
        <v>0</v>
      </c>
      <c r="BR20" s="3">
        <f t="shared" si="51"/>
        <v>0</v>
      </c>
      <c r="BS20" s="3">
        <f t="shared" si="52"/>
        <v>0</v>
      </c>
      <c r="BT20" s="3">
        <f t="shared" si="53"/>
        <v>0</v>
      </c>
      <c r="BU20" s="3" t="e">
        <f>INDEX(Sheet1!$BS$2:$BS$1000,MATCH($A20,Sheet1!$A$2:$A$1000,0))</f>
        <v>#N/A</v>
      </c>
      <c r="BV20" s="3" t="e">
        <f>INDEX(Sheet1!$BT$2:$BT$1000,MATCH($A20,Sheet1!$A$2:$A$1000,0))</f>
        <v>#N/A</v>
      </c>
    </row>
    <row r="21" spans="1:74" x14ac:dyDescent="0.2">
      <c r="A21" s="310" t="s">
        <v>547</v>
      </c>
      <c r="B21" s="3" t="e">
        <f>MATCH($A21,Sheet1!ACCOUNTNO,0)</f>
        <v>#N/A</v>
      </c>
      <c r="C21" s="3">
        <f t="shared" si="44"/>
        <v>65000</v>
      </c>
      <c r="D21" s="3">
        <f>IF(D$3=0,0,INDEX(Sheet1!RawDataCols,$C21,D$5))</f>
        <v>0</v>
      </c>
      <c r="E21" s="3">
        <f>IF(E$3=0,0,INDEX(Sheet1!RawDataCols,$C21,E$5))</f>
        <v>0</v>
      </c>
      <c r="F21" s="3">
        <f>IF(F$3=0,0,INDEX(Sheet1!RawDataCols,$C21,F$5))</f>
        <v>0</v>
      </c>
      <c r="G21" s="3">
        <f>IF(G$3=0,0,INDEX(Sheet1!RawDataCols,$C21,G$5))</f>
        <v>0</v>
      </c>
      <c r="H21" s="3">
        <f>IF(H$3=0,0,INDEX(Sheet1!RawDataCols,$C21,H$5))</f>
        <v>0</v>
      </c>
      <c r="I21" s="3">
        <f>IF(I$3=0,0,INDEX(Sheet1!RawDataCols,$C21,I$5))</f>
        <v>0</v>
      </c>
      <c r="J21" s="3">
        <f>IF(J$3=0,0,INDEX(Sheet1!RawDataCols,$C21,J$5))</f>
        <v>0</v>
      </c>
      <c r="K21" s="3">
        <f>IF(K$3=0,0,INDEX(Sheet1!RawDataCols,$C21,K$5))</f>
        <v>0</v>
      </c>
      <c r="L21" s="3">
        <f>IF(L$3=0,0,INDEX(Sheet1!RawDataCols,$C21,L$5))</f>
        <v>0</v>
      </c>
      <c r="M21" s="3">
        <f>IF(M$3=0,0,INDEX(Sheet1!RawDataCols,$C21,M$5))</f>
        <v>0</v>
      </c>
      <c r="N21" s="3">
        <f>IF(N$3=0,0,INDEX(Sheet1!RawDataCols,$C21,N$5))</f>
        <v>0</v>
      </c>
      <c r="O21" s="3">
        <f>INDEX(Sheet1!RawDataCols,$C21,O$5)</f>
        <v>0</v>
      </c>
      <c r="P21" s="3">
        <f>INDEX(Sheet1!RawDataCols,$C21,P$5)</f>
        <v>0</v>
      </c>
      <c r="Q21" s="3">
        <f>IF(Q$3=0,0,INDEX(Sheet1!RawDataCols,$C21,Q$5))</f>
        <v>0</v>
      </c>
      <c r="R21" s="3">
        <f t="shared" si="45"/>
        <v>1</v>
      </c>
      <c r="S21" s="3">
        <f t="shared" si="46"/>
        <v>-1</v>
      </c>
      <c r="T21" s="3">
        <f>IF(T$3=0,0,INDEX(Sheet1!RawDataCols,$C21,T$5)*$R21)</f>
        <v>0</v>
      </c>
      <c r="U21" s="3">
        <f>IF(U$3=0,0,INDEX(Sheet1!RawDataCols,$C21,U$5)*$R21)</f>
        <v>0</v>
      </c>
      <c r="V21" s="3">
        <f>IF(V$3=0,0,INDEX(Sheet1!RawDataCols,$C21,V$5)*$R21)</f>
        <v>0</v>
      </c>
      <c r="W21" s="3">
        <f>IF(W$3=0,0,INDEX(Sheet1!RawDataCols,$C21,W$5)*$R21)</f>
        <v>0</v>
      </c>
      <c r="X21" s="3">
        <f>IF(X$3=0,0,INDEX(Sheet1!RawDataCols,$C21,X$5)*$R21)</f>
        <v>0</v>
      </c>
      <c r="Y21" s="3">
        <f>IF(Y$3=0,0,INDEX(Sheet1!RawDataCols,$C21,Y$5)*$R21)</f>
        <v>0</v>
      </c>
      <c r="Z21" s="3">
        <f>IF(Z$3=0,0,INDEX(Sheet1!RawDataCols,$C21,Z$5)*$R21)</f>
        <v>0</v>
      </c>
      <c r="AA21" s="3">
        <f>IF(AA$3=0,0,INDEX(Sheet1!RawDataCols,$C21,AA$5)*$R21)</f>
        <v>0</v>
      </c>
      <c r="AB21" s="3">
        <f>IF(AB$3=0,0,INDEX(Sheet1!RawDataCols,$C21,AB$5)*$R21)</f>
        <v>0</v>
      </c>
      <c r="AC21" s="3">
        <f>IF(AC$3=0,0,INDEX(Sheet1!RawDataCols,$C21,AC$5)*$R21)</f>
        <v>0</v>
      </c>
      <c r="AD21" s="3">
        <f>IF(AD$3=0,0,INDEX(Sheet1!RawDataCols,$C21,AD$5)*$R21)</f>
        <v>0</v>
      </c>
      <c r="AE21" s="3">
        <f>IF(AE$3=0,0,INDEX(Sheet1!RawDataCols,$C21,AE$5)*$R21)</f>
        <v>0</v>
      </c>
      <c r="AF21" s="3">
        <f>IF(AF$3=0,0,INDEX(Sheet1!RawDataCols,$C21,AF$5)*$R21)</f>
        <v>0</v>
      </c>
      <c r="AG21" s="3">
        <f>IF(AG$3=0,0,INDEX(Sheet1!RawDataCols,$C21,AG$5)*$R21)</f>
        <v>0</v>
      </c>
      <c r="AH21" s="3">
        <f>IF(AH$3=0,0,INDEX(Sheet1!RawDataCols,$C21,AH$5)*$R21)</f>
        <v>0</v>
      </c>
      <c r="AI21" s="3">
        <f>IF(AI$3=0,0,INDEX(Sheet1!RawDataCols,$C21,AI$5)*$R21)</f>
        <v>0</v>
      </c>
      <c r="AJ21" s="3">
        <f>IF(AJ$3=0,0,INDEX(Sheet1!RawDataCols,$C21,AJ$5)*$R21)</f>
        <v>0</v>
      </c>
      <c r="AK21" s="3">
        <f>IF(AK$3=0,0,INDEX(Sheet1!RawDataCols,$C21,AK$5)*$R21)</f>
        <v>0</v>
      </c>
      <c r="AL21" s="3">
        <f>IF(AL$3=0,0,INDEX(Sheet1!RawDataCols,$C21,AL$5)*$R21)</f>
        <v>0</v>
      </c>
      <c r="AM21" s="3">
        <f>IF(AM$3=0,0,INDEX(Sheet1!RawDataCols,$C21,AM$5)*$R21)</f>
        <v>0</v>
      </c>
      <c r="AN21" s="3">
        <f>IF(AN$3=0,0,INDEX(Sheet1!RawDataCols,$C21,AN$5)*$R21)</f>
        <v>0</v>
      </c>
      <c r="AO21" s="3">
        <f>IF(AO$3=0,0,INDEX(Sheet1!RawDataCols,$C21,AO$5)*$R21)</f>
        <v>0</v>
      </c>
      <c r="AP21" s="3">
        <f>IF(AP$3=0,0,INDEX(Sheet1!RawDataCols,$C21,AP$5)*$R21)</f>
        <v>0</v>
      </c>
      <c r="AQ21" s="3">
        <f>IF(AQ$3=0,0,INDEX(Sheet1!RawDataCols,$C21,AQ$5)*$R21)</f>
        <v>0</v>
      </c>
      <c r="AR21" s="3">
        <f>IF(AR$3=0,0,INDEX(Sheet1!RawDataCols,$C21,AR$5)*$R21)</f>
        <v>0</v>
      </c>
      <c r="AS21" s="3">
        <f>IF(AS$3=0,0,INDEX(Sheet1!RawDataCols,$C21,AS$5)*$R21)</f>
        <v>0</v>
      </c>
      <c r="AT21" s="3">
        <f>IF(AT$3=0,0,INDEX(Sheet1!RawDataCols,$C21,AT$5)*$R21)</f>
        <v>0</v>
      </c>
      <c r="AU21" s="3">
        <f>IF(AU$3=0,0,INDEX(Sheet1!RawDataCols,$C21,AU$5)*$R21)</f>
        <v>0</v>
      </c>
      <c r="AV21" s="3">
        <f>IF(AV$3=0,0,INDEX(Sheet1!RawDataCols,$C21,AV$5)*$R21)</f>
        <v>0</v>
      </c>
      <c r="AW21" s="3">
        <f>IF(AW$3=0,0,INDEX(Sheet1!RawDataCols,$C21,AW$5)*$R21)</f>
        <v>0</v>
      </c>
      <c r="AX21" s="3">
        <f>IF(AX$3=0,0,INDEX(Sheet1!RawDataCols,$C21,AX$5)*$R21)</f>
        <v>0</v>
      </c>
      <c r="AY21" s="3">
        <f>IF(AY$3=0,0,INDEX(Sheet1!RawDataCols,$C21,AY$5)*$R21)</f>
        <v>0</v>
      </c>
      <c r="AZ21" s="3">
        <f>IF(AZ$3=0,0,INDEX(Sheet1!RawDataCols,$C21,AZ$5)*$R21)</f>
        <v>0</v>
      </c>
      <c r="BA21" s="3">
        <f>IF(BA$3=0,0,INDEX(Sheet1!RawDataCols,$C21,BA$5)*$R21)</f>
        <v>0</v>
      </c>
      <c r="BB21" s="3">
        <f>IF(BB$3=0,0,INDEX(Sheet1!RawDataCols,$C21,BB$5)*$R21)</f>
        <v>0</v>
      </c>
      <c r="BC21" s="3">
        <f>IF(BC$3=0,0,INDEX(Sheet1!RawDataCols,$C21,BC$5)*$R21)</f>
        <v>0</v>
      </c>
      <c r="BD21" s="3">
        <f>IF(BD$3=0,0,INDEX(Sheet1!RawDataCols,$C21,BD$5)*$R21)</f>
        <v>0</v>
      </c>
      <c r="BE21" s="3">
        <f>IF(BE$3=0,0,INDEX(Sheet1!RawDataCols,$C21,BE$5)*$R21)</f>
        <v>0</v>
      </c>
      <c r="BF21" s="3">
        <f>IF(BF$3=0,0,INDEX(Sheet1!RawDataCols,$C21,BF$5)*$R21)</f>
        <v>0</v>
      </c>
      <c r="BG21" s="179">
        <f>IF(BG$3=0,0,INDEX(Sheet1!RawDataCols,$C21,BG$5)*$R21)</f>
        <v>0</v>
      </c>
      <c r="BH21" s="33">
        <f t="shared" si="47"/>
        <v>0</v>
      </c>
      <c r="BI21" s="33">
        <f t="shared" si="48"/>
        <v>0</v>
      </c>
      <c r="BJ21" s="33">
        <f t="shared" si="49"/>
        <v>0</v>
      </c>
      <c r="BK21" s="3">
        <f>IF(BK$3=0,0,INDEX(Sheet1!RawDataCols,$C21,BK$5)*$R21)</f>
        <v>0</v>
      </c>
      <c r="BL21" s="3">
        <f>IF(BL$3=0,0,INDEX(Sheet1!RawDataCols,$C21,BL$5)*$R21)</f>
        <v>0</v>
      </c>
      <c r="BM21" s="3">
        <f>IF(BM$3=0,0,INDEX(Sheet1!RawDataCols,$C21,BM$5)*$R21)</f>
        <v>0</v>
      </c>
      <c r="BN21" s="3">
        <f>IF(BN$3=0,0,INDEX(Sheet1!RawDataCols,$C21,BN$5)*$R21)</f>
        <v>0</v>
      </c>
      <c r="BO21" s="3">
        <f>IF(BO$3=0,0,INDEX(Sheet1!RawDataCols,$C21,BO$5)*$R21)</f>
        <v>0</v>
      </c>
      <c r="BP21" s="3">
        <f>IF(BP$3=0,0,INDEX(Sheet1!RawDataCols,$C21,BP$5)*$R21)</f>
        <v>0</v>
      </c>
      <c r="BQ21" s="3">
        <f t="shared" si="50"/>
        <v>0</v>
      </c>
      <c r="BR21" s="3">
        <f t="shared" si="51"/>
        <v>0</v>
      </c>
      <c r="BS21" s="3">
        <f t="shared" si="52"/>
        <v>0</v>
      </c>
      <c r="BT21" s="3">
        <f t="shared" si="53"/>
        <v>0</v>
      </c>
      <c r="BU21" s="3" t="e">
        <f>INDEX(Sheet1!$BS$2:$BS$1000,MATCH($A21,Sheet1!$A$2:$A$1000,0))</f>
        <v>#N/A</v>
      </c>
      <c r="BV21" s="3" t="e">
        <f>INDEX(Sheet1!$BT$2:$BT$1000,MATCH($A21,Sheet1!$A$2:$A$1000,0))</f>
        <v>#N/A</v>
      </c>
    </row>
    <row r="24" spans="1:74" x14ac:dyDescent="0.2">
      <c r="A24" s="311" t="s">
        <v>619</v>
      </c>
      <c r="B24" s="3">
        <f>MATCH($A24,Sheet1!ACCOUNTNO,0)</f>
        <v>2</v>
      </c>
      <c r="C24" s="3">
        <f t="shared" ref="C24:C29" si="54">IF(ISNA($B24),65000,$B24)</f>
        <v>2</v>
      </c>
      <c r="D24" s="3" t="str">
        <f>IF(D$3=0,0,INDEX(Sheet1!RawDataCols,$C24,D$5))</f>
        <v>15130H03</v>
      </c>
      <c r="E24" s="3" t="str">
        <f>IF(E$3=0,0,INDEX(Sheet1!RawDataCols,$C24,E$5))</f>
        <v xml:space="preserve">15130          </v>
      </c>
      <c r="F24" s="3" t="str">
        <f>IF(F$3=0,0,INDEX(Sheet1!RawDataCols,$C24,F$5))</f>
        <v xml:space="preserve">H03            </v>
      </c>
      <c r="G24" s="3" t="str">
        <f>IF(G$3=0,0,INDEX(Sheet1!RawDataCols,$C24,G$5))</f>
        <v xml:space="preserve">               </v>
      </c>
      <c r="H24" s="3" t="str">
        <f>IF(H$3=0,0,INDEX(Sheet1!RawDataCols,$C24,H$5))</f>
        <v xml:space="preserve">               </v>
      </c>
      <c r="I24" s="3" t="str">
        <f>IF(I$3=0,0,INDEX(Sheet1!RawDataCols,$C24,I$5))</f>
        <v xml:space="preserve">               </v>
      </c>
      <c r="J24" s="3" t="str">
        <f>IF(J$3=0,0,INDEX(Sheet1!RawDataCols,$C24,J$5))</f>
        <v xml:space="preserve">               </v>
      </c>
      <c r="K24" s="3" t="str">
        <f>IF(K$3=0,0,INDEX(Sheet1!RawDataCols,$C24,K$5))</f>
        <v xml:space="preserve">               </v>
      </c>
      <c r="L24" s="3" t="str">
        <f>IF(L$3=0,0,INDEX(Sheet1!RawDataCols,$C24,L$5))</f>
        <v xml:space="preserve">               </v>
      </c>
      <c r="M24" s="3" t="str">
        <f>IF(M$3=0,0,INDEX(Sheet1!RawDataCols,$C24,M$5))</f>
        <v xml:space="preserve">F020  </v>
      </c>
      <c r="N24" s="3" t="str">
        <f>IF(N$3=0,0,INDEX(Sheet1!RawDataCols,$C24,N$5))</f>
        <v>Teusner and Page - Dividend</v>
      </c>
      <c r="O24" s="3">
        <f>INDEX(Sheet1!RawDataCols,$C24,O$5)</f>
        <v>8</v>
      </c>
      <c r="P24" s="3" t="str">
        <f>INDEX(Sheet1!RawDataCols,$C24,P$5)</f>
        <v>Revenue</v>
      </c>
      <c r="Q24" s="3" t="str">
        <f>IF(Q$3=0,0,INDEX(Sheet1!RawDataCols,$C24,Q$5))</f>
        <v>I</v>
      </c>
      <c r="R24" s="3">
        <f>IF(OR(GL_Cat_Code=8,GL_Cat_Code=12,GL_Cat_Code=28,GL_Cat_Code=32,GL_Cat_Code=36,GL_Cat_Code=40),-1,1)</f>
        <v>-1</v>
      </c>
      <c r="S24" s="3">
        <f>IF(OR(GL_Cat_Code=8,GL_Cat_Code=12,GL_Cat_Code=28,GL_Cat_Code=32,GL_Cat_Code=36,GL_Cat_Code=40),1,-1)</f>
        <v>1</v>
      </c>
      <c r="T24" s="3">
        <f>IF(T$3=0,0,INDEX(Sheet1!RawDataCols,$C24,T$5)*$R24)</f>
        <v>0</v>
      </c>
      <c r="U24" s="3">
        <f>IF(U$3=0,0,INDEX(Sheet1!RawDataCols,$C24,U$5)*$R24)</f>
        <v>0</v>
      </c>
      <c r="V24" s="3">
        <f>IF(V$3=0,0,INDEX(Sheet1!RawDataCols,$C24,V$5)*$R24)</f>
        <v>0</v>
      </c>
      <c r="W24" s="3">
        <f>IF(W$3=0,0,INDEX(Sheet1!RawDataCols,$C24,W$5)*$R24)</f>
        <v>0</v>
      </c>
      <c r="X24" s="3">
        <f>IF(X$3=0,0,INDEX(Sheet1!RawDataCols,$C24,X$5)*$R24)</f>
        <v>0</v>
      </c>
      <c r="Y24" s="3">
        <f>IF(Y$3=0,0,INDEX(Sheet1!RawDataCols,$C24,Y$5)*$R24)</f>
        <v>0</v>
      </c>
      <c r="Z24" s="3">
        <f>IF(Z$3=0,0,INDEX(Sheet1!RawDataCols,$C24,Z$5)*$R24)</f>
        <v>0</v>
      </c>
      <c r="AA24" s="3">
        <f>IF(AA$3=0,0,INDEX(Sheet1!RawDataCols,$C24,AA$5)*$R24)</f>
        <v>0</v>
      </c>
      <c r="AB24" s="3">
        <f>IF(AB$3=0,0,INDEX(Sheet1!RawDataCols,$C24,AB$5)*$R24)</f>
        <v>0</v>
      </c>
      <c r="AC24" s="3">
        <f>IF(AC$3=0,0,INDEX(Sheet1!RawDataCols,$C24,AC$5)*$R24)</f>
        <v>0</v>
      </c>
      <c r="AD24" s="3">
        <f>IF(AD$3=0,0,INDEX(Sheet1!RawDataCols,$C24,AD$5)*$R24)</f>
        <v>0</v>
      </c>
      <c r="AE24" s="3">
        <f>IF(AE$3=0,0,INDEX(Sheet1!RawDataCols,$C24,AE$5)*$R24)</f>
        <v>0</v>
      </c>
      <c r="AF24" s="3">
        <f>IF(AF$3=0,0,INDEX(Sheet1!RawDataCols,$C24,AF$5)*$R24)</f>
        <v>0</v>
      </c>
      <c r="AG24" s="3">
        <f>IF(AG$3=0,0,INDEX(Sheet1!RawDataCols,$C24,AG$5)*$R24)</f>
        <v>0</v>
      </c>
      <c r="AH24" s="3">
        <f>IF(AH$3=0,0,INDEX(Sheet1!RawDataCols,$C24,AH$5)*$R24)</f>
        <v>0</v>
      </c>
      <c r="AI24" s="3">
        <f>IF(AI$3=0,0,INDEX(Sheet1!RawDataCols,$C24,AI$5)*$R24)</f>
        <v>0</v>
      </c>
      <c r="AJ24" s="3">
        <f>IF(AJ$3=0,0,INDEX(Sheet1!RawDataCols,$C24,AJ$5)*$R24)</f>
        <v>0</v>
      </c>
      <c r="AK24" s="3">
        <f>IF(AK$3=0,0,INDEX(Sheet1!RawDataCols,$C24,AK$5)*$R24)</f>
        <v>0</v>
      </c>
      <c r="AL24" s="3">
        <f>IF(AL$3=0,0,INDEX(Sheet1!RawDataCols,$C24,AL$5)*$R24)</f>
        <v>0</v>
      </c>
      <c r="AM24" s="3">
        <f>IF(AM$3=0,0,INDEX(Sheet1!RawDataCols,$C24,AM$5)*$R24)</f>
        <v>0</v>
      </c>
      <c r="AN24" s="3">
        <f>IF(AN$3=0,0,INDEX(Sheet1!RawDataCols,$C24,AN$5)*$R24)</f>
        <v>0</v>
      </c>
      <c r="AO24" s="3">
        <f>IF(AO$3=0,0,INDEX(Sheet1!RawDataCols,$C24,AO$5)*$R24)</f>
        <v>0</v>
      </c>
      <c r="AP24" s="3">
        <f>IF(AP$3=0,0,INDEX(Sheet1!RawDataCols,$C24,AP$5)*$R24)</f>
        <v>194090.6</v>
      </c>
      <c r="AQ24" s="3">
        <f>IF(AQ$3=0,0,INDEX(Sheet1!RawDataCols,$C24,AQ$5)*$R24)</f>
        <v>194090.6</v>
      </c>
      <c r="AR24" s="3">
        <f>IF(AR$3=0,0,INDEX(Sheet1!RawDataCols,$C24,AR$5)*$R24)</f>
        <v>0</v>
      </c>
      <c r="AS24" s="3">
        <f>IF(AS$3=0,0,INDEX(Sheet1!RawDataCols,$C24,AS$5)*$R24)</f>
        <v>0</v>
      </c>
      <c r="AT24" s="3">
        <f>IF(AT$3=0,0,INDEX(Sheet1!RawDataCols,$C24,AT$5)*$R24)</f>
        <v>0</v>
      </c>
      <c r="AU24" s="3">
        <f>IF(AU$3=0,0,INDEX(Sheet1!RawDataCols,$C24,AU$5)*$R24)</f>
        <v>0</v>
      </c>
      <c r="AV24" s="3">
        <f>IF(AV$3=0,0,INDEX(Sheet1!RawDataCols,$C24,AV$5)*$R24)</f>
        <v>0</v>
      </c>
      <c r="AW24" s="3">
        <f>IF(AW$3=0,0,INDEX(Sheet1!RawDataCols,$C24,AW$5)*$R24)</f>
        <v>0</v>
      </c>
      <c r="AX24" s="3">
        <f>IF(AX$3=0,0,INDEX(Sheet1!RawDataCols,$C24,AX$5)*$R24)</f>
        <v>0</v>
      </c>
      <c r="AY24" s="3">
        <f>IF(AY$3=0,0,INDEX(Sheet1!RawDataCols,$C24,AY$5)*$R24)</f>
        <v>0</v>
      </c>
      <c r="AZ24" s="3">
        <f>IF(AZ$3=0,0,INDEX(Sheet1!RawDataCols,$C24,AZ$5)*$R24)</f>
        <v>0</v>
      </c>
      <c r="BA24" s="3">
        <f>IF(BA$3=0,0,INDEX(Sheet1!RawDataCols,$C24,BA$5)*$R24)</f>
        <v>0</v>
      </c>
      <c r="BB24" s="3">
        <f>IF(BB$3=0,0,INDEX(Sheet1!RawDataCols,$C24,BB$5)*$R24)</f>
        <v>0</v>
      </c>
      <c r="BC24" s="3">
        <f>IF(BC$3=0,0,INDEX(Sheet1!RawDataCols,$C24,BC$5)*$R24)</f>
        <v>0</v>
      </c>
      <c r="BD24" s="3">
        <f>IF(BD$3=0,0,INDEX(Sheet1!RawDataCols,$C24,BD$5)*$R24)</f>
        <v>0</v>
      </c>
      <c r="BE24" s="3">
        <f>IF(BE$3=0,0,INDEX(Sheet1!RawDataCols,$C24,BE$5)*$R24)</f>
        <v>0</v>
      </c>
      <c r="BF24" s="3">
        <f>IF(BF$3=0,0,INDEX(Sheet1!RawDataCols,$C24,BF$5)*$R24)</f>
        <v>0</v>
      </c>
      <c r="BG24" s="179">
        <f>IF(BG$3=0,0,INDEX(Sheet1!RawDataCols,$C24,BG$5)*$R24)</f>
        <v>0</v>
      </c>
      <c r="BH24" s="33">
        <f t="shared" ref="BH24:BH29" si="55">SUM(T24,U24,X24,AA24,AD24,AG24,AJ24,AM24,AP24,AS24,AV24,AY24,BB24)</f>
        <v>194090.6</v>
      </c>
      <c r="BI24" s="33">
        <f t="shared" ref="BI24:BI29" si="56">SUM(V24,Y24,AB24,AE24,AH24,AK24,AN24,AQ24,AT24,AW24,AZ24,BC24)</f>
        <v>194090.6</v>
      </c>
      <c r="BJ24" s="33">
        <f t="shared" ref="BJ24:BJ29" si="57">SUM(W24,Z24,AC24,AF24,AI24,AL24,AO24,AR24,AU24,AX24,BA24,BD24)+IF(Q24&lt;&gt;"I",BP24,0)</f>
        <v>0</v>
      </c>
      <c r="BK24" s="3">
        <f>IF(BK$3=0,0,INDEX(Sheet1!RawDataCols,$C24,BK$5)*$R24)</f>
        <v>0</v>
      </c>
      <c r="BL24" s="3">
        <f>IF(BL$3=0,0,INDEX(Sheet1!RawDataCols,$C24,BL$5)*$R24)</f>
        <v>0</v>
      </c>
      <c r="BM24" s="3">
        <f>IF(BM$3=0,0,INDEX(Sheet1!RawDataCols,$C24,BM$5)*$R24)</f>
        <v>0</v>
      </c>
      <c r="BN24" s="3">
        <f>IF(BN$3=0,0,INDEX(Sheet1!RawDataCols,$C24,BN$5)*$R24)</f>
        <v>0</v>
      </c>
      <c r="BO24" s="3">
        <f>IF(BO$3=0,0,INDEX(Sheet1!RawDataCols,$C24,BO$5)*$R24)</f>
        <v>0</v>
      </c>
      <c r="BP24" s="3">
        <f>IF(BP$3=0,0,INDEX(Sheet1!RawDataCols,$C24,BP$5)*$R24)</f>
        <v>0</v>
      </c>
      <c r="BQ24" s="3">
        <f t="shared" ref="BQ24:BQ29" si="58">IF($Q24="I",SUM(U24,X24,AA24),SUM(T24,U24,X24,AA24))</f>
        <v>0</v>
      </c>
      <c r="BR24" s="3">
        <f t="shared" ref="BR24:BR29" si="59">IF($Q24="I",SUM(AD24,AG24,AJ24),SUM(AD24,AG24,AJ24,BQ24))</f>
        <v>0</v>
      </c>
      <c r="BS24" s="3">
        <f t="shared" ref="BS24:BS29" si="60">IF($Q24="I",SUM(AM24,AP24,AS24),SUM(AM24,AP24,AS24,BR24))</f>
        <v>194090.6</v>
      </c>
      <c r="BT24" s="3">
        <f t="shared" ref="BT24:BT29" si="61">IF($I24="I",SUM(AV24,AY24,BB24),SUM(AV24,AY24,BB24,BS24))</f>
        <v>194090.6</v>
      </c>
      <c r="BU24" s="3" t="str">
        <f>INDEX(Sheet1!$BS$2:$BS$1000,MATCH($A24,Sheet1!$A$2:$A$1000,0))</f>
        <v>01</v>
      </c>
      <c r="BV24" s="3">
        <f>INDEX(Sheet1!$BT$2:$BT$1000,MATCH($A24,Sheet1!$A$2:$A$1000,0))</f>
        <v>-194090.6</v>
      </c>
    </row>
    <row r="25" spans="1:74" x14ac:dyDescent="0.2">
      <c r="A25" s="311" t="s">
        <v>628</v>
      </c>
      <c r="B25" s="3">
        <f>MATCH($A25,Sheet1!ACCOUNTNO,0)</f>
        <v>3</v>
      </c>
      <c r="C25" s="3">
        <f t="shared" si="54"/>
        <v>3</v>
      </c>
      <c r="D25" s="3" t="str">
        <f>IF(D$3=0,0,INDEX(Sheet1!RawDataCols,$C25,D$5))</f>
        <v>15140H03</v>
      </c>
      <c r="E25" s="3" t="str">
        <f>IF(E$3=0,0,INDEX(Sheet1!RawDataCols,$C25,E$5))</f>
        <v xml:space="preserve">15140          </v>
      </c>
      <c r="F25" s="3" t="str">
        <f>IF(F$3=0,0,INDEX(Sheet1!RawDataCols,$C25,F$5))</f>
        <v xml:space="preserve">H03            </v>
      </c>
      <c r="G25" s="3" t="str">
        <f>IF(G$3=0,0,INDEX(Sheet1!RawDataCols,$C25,G$5))</f>
        <v xml:space="preserve">               </v>
      </c>
      <c r="H25" s="3" t="str">
        <f>IF(H$3=0,0,INDEX(Sheet1!RawDataCols,$C25,H$5))</f>
        <v xml:space="preserve">               </v>
      </c>
      <c r="I25" s="3" t="str">
        <f>IF(I$3=0,0,INDEX(Sheet1!RawDataCols,$C25,I$5))</f>
        <v xml:space="preserve">               </v>
      </c>
      <c r="J25" s="3" t="str">
        <f>IF(J$3=0,0,INDEX(Sheet1!RawDataCols,$C25,J$5))</f>
        <v xml:space="preserve">               </v>
      </c>
      <c r="K25" s="3" t="str">
        <f>IF(K$3=0,0,INDEX(Sheet1!RawDataCols,$C25,K$5))</f>
        <v xml:space="preserve">               </v>
      </c>
      <c r="L25" s="3" t="str">
        <f>IF(L$3=0,0,INDEX(Sheet1!RawDataCols,$C25,L$5))</f>
        <v xml:space="preserve">               </v>
      </c>
      <c r="M25" s="3" t="str">
        <f>IF(M$3=0,0,INDEX(Sheet1!RawDataCols,$C25,M$5))</f>
        <v xml:space="preserve">F020  </v>
      </c>
      <c r="N25" s="3" t="str">
        <f>IF(N$3=0,0,INDEX(Sheet1!RawDataCols,$C25,N$5))</f>
        <v>Trust Distribution - Mancave Trust</v>
      </c>
      <c r="O25" s="3">
        <f>INDEX(Sheet1!RawDataCols,$C25,O$5)</f>
        <v>8</v>
      </c>
      <c r="P25" s="3" t="str">
        <f>INDEX(Sheet1!RawDataCols,$C25,P$5)</f>
        <v>Revenue</v>
      </c>
      <c r="Q25" s="3" t="str">
        <f>IF(Q$3=0,0,INDEX(Sheet1!RawDataCols,$C25,Q$5))</f>
        <v>I</v>
      </c>
      <c r="R25" s="3">
        <f>IF(OR(GL_Cat_Code=8,GL_Cat_Code=12,GL_Cat_Code=28,GL_Cat_Code=32,GL_Cat_Code=36,GL_Cat_Code=40),-1,1)</f>
        <v>-1</v>
      </c>
      <c r="S25" s="3">
        <f>IF(OR(GL_Cat_Code=8,GL_Cat_Code=12,GL_Cat_Code=28,GL_Cat_Code=32,GL_Cat_Code=36,GL_Cat_Code=40),1,-1)</f>
        <v>1</v>
      </c>
      <c r="T25" s="3">
        <f>IF(T$3=0,0,INDEX(Sheet1!RawDataCols,$C25,T$5)*$R25)</f>
        <v>0</v>
      </c>
      <c r="U25" s="3">
        <f>IF(U$3=0,0,INDEX(Sheet1!RawDataCols,$C25,U$5)*$R25)</f>
        <v>0</v>
      </c>
      <c r="V25" s="3">
        <f>IF(V$3=0,0,INDEX(Sheet1!RawDataCols,$C25,V$5)*$R25)</f>
        <v>0</v>
      </c>
      <c r="W25" s="3">
        <f>IF(W$3=0,0,INDEX(Sheet1!RawDataCols,$C25,W$5)*$R25)</f>
        <v>0</v>
      </c>
      <c r="X25" s="3">
        <f>IF(X$3=0,0,INDEX(Sheet1!RawDataCols,$C25,X$5)*$R25)</f>
        <v>0</v>
      </c>
      <c r="Y25" s="3">
        <f>IF(Y$3=0,0,INDEX(Sheet1!RawDataCols,$C25,Y$5)*$R25)</f>
        <v>0</v>
      </c>
      <c r="Z25" s="3">
        <f>IF(Z$3=0,0,INDEX(Sheet1!RawDataCols,$C25,Z$5)*$R25)</f>
        <v>0</v>
      </c>
      <c r="AA25" s="3">
        <f>IF(AA$3=0,0,INDEX(Sheet1!RawDataCols,$C25,AA$5)*$R25)</f>
        <v>0</v>
      </c>
      <c r="AB25" s="3">
        <f>IF(AB$3=0,0,INDEX(Sheet1!RawDataCols,$C25,AB$5)*$R25)</f>
        <v>0</v>
      </c>
      <c r="AC25" s="3">
        <f>IF(AC$3=0,0,INDEX(Sheet1!RawDataCols,$C25,AC$5)*$R25)</f>
        <v>0</v>
      </c>
      <c r="AD25" s="3">
        <f>IF(AD$3=0,0,INDEX(Sheet1!RawDataCols,$C25,AD$5)*$R25)</f>
        <v>0</v>
      </c>
      <c r="AE25" s="3">
        <f>IF(AE$3=0,0,INDEX(Sheet1!RawDataCols,$C25,AE$5)*$R25)</f>
        <v>0</v>
      </c>
      <c r="AF25" s="3">
        <f>IF(AF$3=0,0,INDEX(Sheet1!RawDataCols,$C25,AF$5)*$R25)</f>
        <v>0</v>
      </c>
      <c r="AG25" s="3">
        <f>IF(AG$3=0,0,INDEX(Sheet1!RawDataCols,$C25,AG$5)*$R25)</f>
        <v>0</v>
      </c>
      <c r="AH25" s="3">
        <f>IF(AH$3=0,0,INDEX(Sheet1!RawDataCols,$C25,AH$5)*$R25)</f>
        <v>0</v>
      </c>
      <c r="AI25" s="3">
        <f>IF(AI$3=0,0,INDEX(Sheet1!RawDataCols,$C25,AI$5)*$R25)</f>
        <v>0</v>
      </c>
      <c r="AJ25" s="3">
        <f>IF(AJ$3=0,0,INDEX(Sheet1!RawDataCols,$C25,AJ$5)*$R25)</f>
        <v>142877.25</v>
      </c>
      <c r="AK25" s="3">
        <f>IF(AK$3=0,0,INDEX(Sheet1!RawDataCols,$C25,AK$5)*$R25)</f>
        <v>0</v>
      </c>
      <c r="AL25" s="3">
        <f>IF(AL$3=0,0,INDEX(Sheet1!RawDataCols,$C25,AL$5)*$R25)</f>
        <v>16355.53</v>
      </c>
      <c r="AM25" s="3">
        <f>IF(AM$3=0,0,INDEX(Sheet1!RawDataCols,$C25,AM$5)*$R25)</f>
        <v>0</v>
      </c>
      <c r="AN25" s="3">
        <f>IF(AN$3=0,0,INDEX(Sheet1!RawDataCols,$C25,AN$5)*$R25)</f>
        <v>0</v>
      </c>
      <c r="AO25" s="3">
        <f>IF(AO$3=0,0,INDEX(Sheet1!RawDataCols,$C25,AO$5)*$R25)</f>
        <v>0</v>
      </c>
      <c r="AP25" s="3">
        <f>IF(AP$3=0,0,INDEX(Sheet1!RawDataCols,$C25,AP$5)*$R25)</f>
        <v>0</v>
      </c>
      <c r="AQ25" s="3">
        <f>IF(AQ$3=0,0,INDEX(Sheet1!RawDataCols,$C25,AQ$5)*$R25)</f>
        <v>0</v>
      </c>
      <c r="AR25" s="3">
        <f>IF(AR$3=0,0,INDEX(Sheet1!RawDataCols,$C25,AR$5)*$R25)</f>
        <v>0</v>
      </c>
      <c r="AS25" s="3">
        <f>IF(AS$3=0,0,INDEX(Sheet1!RawDataCols,$C25,AS$5)*$R25)</f>
        <v>0</v>
      </c>
      <c r="AT25" s="3">
        <f>IF(AT$3=0,0,INDEX(Sheet1!RawDataCols,$C25,AT$5)*$R25)</f>
        <v>0</v>
      </c>
      <c r="AU25" s="3">
        <f>IF(AU$3=0,0,INDEX(Sheet1!RawDataCols,$C25,AU$5)*$R25)</f>
        <v>0</v>
      </c>
      <c r="AV25" s="3">
        <f>IF(AV$3=0,0,INDEX(Sheet1!RawDataCols,$C25,AV$5)*$R25)</f>
        <v>0</v>
      </c>
      <c r="AW25" s="3">
        <f>IF(AW$3=0,0,INDEX(Sheet1!RawDataCols,$C25,AW$5)*$R25)</f>
        <v>0</v>
      </c>
      <c r="AX25" s="3">
        <f>IF(AX$3=0,0,INDEX(Sheet1!RawDataCols,$C25,AX$5)*$R25)</f>
        <v>0</v>
      </c>
      <c r="AY25" s="3">
        <f>IF(AY$3=0,0,INDEX(Sheet1!RawDataCols,$C25,AY$5)*$R25)</f>
        <v>0</v>
      </c>
      <c r="AZ25" s="3">
        <f>IF(AZ$3=0,0,INDEX(Sheet1!RawDataCols,$C25,AZ$5)*$R25)</f>
        <v>0</v>
      </c>
      <c r="BA25" s="3">
        <f>IF(BA$3=0,0,INDEX(Sheet1!RawDataCols,$C25,BA$5)*$R25)</f>
        <v>0</v>
      </c>
      <c r="BB25" s="3">
        <f>IF(BB$3=0,0,INDEX(Sheet1!RawDataCols,$C25,BB$5)*$R25)</f>
        <v>0</v>
      </c>
      <c r="BC25" s="3">
        <f>IF(BC$3=0,0,INDEX(Sheet1!RawDataCols,$C25,BC$5)*$R25)</f>
        <v>0</v>
      </c>
      <c r="BD25" s="3">
        <f>IF(BD$3=0,0,INDEX(Sheet1!RawDataCols,$C25,BD$5)*$R25)</f>
        <v>0</v>
      </c>
      <c r="BE25" s="3">
        <f>IF(BE$3=0,0,INDEX(Sheet1!RawDataCols,$C25,BE$5)*$R25)</f>
        <v>0</v>
      </c>
      <c r="BF25" s="3">
        <f>IF(BF$3=0,0,INDEX(Sheet1!RawDataCols,$C25,BF$5)*$R25)</f>
        <v>0</v>
      </c>
      <c r="BG25" s="179">
        <f>IF(BG$3=0,0,INDEX(Sheet1!RawDataCols,$C25,BG$5)*$R25)</f>
        <v>0</v>
      </c>
      <c r="BH25" s="33">
        <f t="shared" si="55"/>
        <v>142877.25</v>
      </c>
      <c r="BI25" s="33">
        <f t="shared" si="56"/>
        <v>0</v>
      </c>
      <c r="BJ25" s="33">
        <f t="shared" si="57"/>
        <v>16355.53</v>
      </c>
      <c r="BK25" s="3">
        <f>IF(BK$3=0,0,INDEX(Sheet1!RawDataCols,$C25,BK$5)*$R25)</f>
        <v>0</v>
      </c>
      <c r="BL25" s="3">
        <f>IF(BL$3=0,0,INDEX(Sheet1!RawDataCols,$C25,BL$5)*$R25)</f>
        <v>2725.9216660000002</v>
      </c>
      <c r="BM25" s="3">
        <f>IF(BM$3=0,0,INDEX(Sheet1!RawDataCols,$C25,BM$5)*$R25)</f>
        <v>0</v>
      </c>
      <c r="BN25" s="3">
        <f>IF(BN$3=0,0,INDEX(Sheet1!RawDataCols,$C25,BN$5)*$R25)</f>
        <v>0</v>
      </c>
      <c r="BO25" s="3">
        <f>IF(BO$3=0,0,INDEX(Sheet1!RawDataCols,$C25,BO$5)*$R25)</f>
        <v>0</v>
      </c>
      <c r="BP25" s="3">
        <f>IF(BP$3=0,0,INDEX(Sheet1!RawDataCols,$C25,BP$5)*$R25)</f>
        <v>0</v>
      </c>
      <c r="BQ25" s="3">
        <f t="shared" si="58"/>
        <v>0</v>
      </c>
      <c r="BR25" s="3">
        <f t="shared" si="59"/>
        <v>142877.25</v>
      </c>
      <c r="BS25" s="3">
        <f t="shared" si="60"/>
        <v>0</v>
      </c>
      <c r="BT25" s="3">
        <f t="shared" si="61"/>
        <v>0</v>
      </c>
      <c r="BU25" s="3" t="str">
        <f>INDEX(Sheet1!$BS$2:$BS$1000,MATCH($A25,Sheet1!$A$2:$A$1000,0))</f>
        <v>01</v>
      </c>
      <c r="BV25" s="3">
        <f>INDEX(Sheet1!$BT$2:$BT$1000,MATCH($A25,Sheet1!$A$2:$A$1000,0))</f>
        <v>0</v>
      </c>
    </row>
    <row r="26" spans="1:74" x14ac:dyDescent="0.2">
      <c r="A26" s="311" t="s">
        <v>631</v>
      </c>
      <c r="B26" s="3">
        <f>MATCH($A26,Sheet1!ACCOUNTNO,0)</f>
        <v>4</v>
      </c>
      <c r="C26" s="3">
        <f t="shared" si="54"/>
        <v>4</v>
      </c>
      <c r="D26" s="3" t="str">
        <f>IF(D$3=0,0,INDEX(Sheet1!RawDataCols,$C26,D$5))</f>
        <v>63320H03</v>
      </c>
      <c r="E26" s="3" t="str">
        <f>IF(E$3=0,0,INDEX(Sheet1!RawDataCols,$C26,E$5))</f>
        <v xml:space="preserve">63320          </v>
      </c>
      <c r="F26" s="3" t="str">
        <f>IF(F$3=0,0,INDEX(Sheet1!RawDataCols,$C26,F$5))</f>
        <v xml:space="preserve">H03            </v>
      </c>
      <c r="G26" s="3" t="str">
        <f>IF(G$3=0,0,INDEX(Sheet1!RawDataCols,$C26,G$5))</f>
        <v xml:space="preserve">               </v>
      </c>
      <c r="H26" s="3" t="str">
        <f>IF(H$3=0,0,INDEX(Sheet1!RawDataCols,$C26,H$5))</f>
        <v xml:space="preserve">               </v>
      </c>
      <c r="I26" s="3" t="str">
        <f>IF(I$3=0,0,INDEX(Sheet1!RawDataCols,$C26,I$5))</f>
        <v xml:space="preserve">               </v>
      </c>
      <c r="J26" s="3" t="str">
        <f>IF(J$3=0,0,INDEX(Sheet1!RawDataCols,$C26,J$5))</f>
        <v xml:space="preserve">               </v>
      </c>
      <c r="K26" s="3" t="str">
        <f>IF(K$3=0,0,INDEX(Sheet1!RawDataCols,$C26,K$5))</f>
        <v xml:space="preserve">               </v>
      </c>
      <c r="L26" s="3" t="str">
        <f>IF(L$3=0,0,INDEX(Sheet1!RawDataCols,$C26,L$5))</f>
        <v xml:space="preserve">               </v>
      </c>
      <c r="M26" s="3" t="str">
        <f>IF(M$3=0,0,INDEX(Sheet1!RawDataCols,$C26,M$5))</f>
        <v xml:space="preserve">F020  </v>
      </c>
      <c r="N26" s="3" t="str">
        <f>IF(N$3=0,0,INDEX(Sheet1!RawDataCols,$C26,N$5))</f>
        <v>Unpaid Entitlement Receivable - Mancave Trust</v>
      </c>
      <c r="O26" s="3">
        <f>INDEX(Sheet1!RawDataCols,$C26,O$5)</f>
        <v>20</v>
      </c>
      <c r="P26" s="3" t="str">
        <f>INDEX(Sheet1!RawDataCols,$C26,P$5)</f>
        <v>Current Assets</v>
      </c>
      <c r="Q26" s="3" t="str">
        <f>IF(Q$3=0,0,INDEX(Sheet1!RawDataCols,$C26,Q$5))</f>
        <v>B</v>
      </c>
      <c r="R26" s="3">
        <f>IF(OR(GL_Cat_Code=8,GL_Cat_Code=12,GL_Cat_Code=28,GL_Cat_Code=32,GL_Cat_Code=36,GL_Cat_Code=40),-1,1)</f>
        <v>1</v>
      </c>
      <c r="S26" s="3">
        <f>IF(OR(GL_Cat_Code=8,GL_Cat_Code=12,GL_Cat_Code=28,GL_Cat_Code=32,GL_Cat_Code=36,GL_Cat_Code=40),1,-1)</f>
        <v>-1</v>
      </c>
      <c r="T26" s="3">
        <f>IF(T$3=0,0,INDEX(Sheet1!RawDataCols,$C26,T$5)*$R26)</f>
        <v>16355.53</v>
      </c>
      <c r="U26" s="3">
        <f>IF(U$3=0,0,INDEX(Sheet1!RawDataCols,$C26,U$5)*$R26)</f>
        <v>0</v>
      </c>
      <c r="V26" s="3">
        <f>IF(V$3=0,0,INDEX(Sheet1!RawDataCols,$C26,V$5)*$R26)</f>
        <v>0</v>
      </c>
      <c r="W26" s="3">
        <f>IF(W$3=0,0,INDEX(Sheet1!RawDataCols,$C26,W$5)*$R26)</f>
        <v>0</v>
      </c>
      <c r="X26" s="3">
        <f>IF(X$3=0,0,INDEX(Sheet1!RawDataCols,$C26,X$5)*$R26)</f>
        <v>0</v>
      </c>
      <c r="Y26" s="3">
        <f>IF(Y$3=0,0,INDEX(Sheet1!RawDataCols,$C26,Y$5)*$R26)</f>
        <v>0</v>
      </c>
      <c r="Z26" s="3">
        <f>IF(Z$3=0,0,INDEX(Sheet1!RawDataCols,$C26,Z$5)*$R26)</f>
        <v>0</v>
      </c>
      <c r="AA26" s="3">
        <f>IF(AA$3=0,0,INDEX(Sheet1!RawDataCols,$C26,AA$5)*$R26)</f>
        <v>0</v>
      </c>
      <c r="AB26" s="3">
        <f>IF(AB$3=0,0,INDEX(Sheet1!RawDataCols,$C26,AB$5)*$R26)</f>
        <v>0</v>
      </c>
      <c r="AC26" s="3">
        <f>IF(AC$3=0,0,INDEX(Sheet1!RawDataCols,$C26,AC$5)*$R26)</f>
        <v>0</v>
      </c>
      <c r="AD26" s="3">
        <f>IF(AD$3=0,0,INDEX(Sheet1!RawDataCols,$C26,AD$5)*$R26)</f>
        <v>0</v>
      </c>
      <c r="AE26" s="3">
        <f>IF(AE$3=0,0,INDEX(Sheet1!RawDataCols,$C26,AE$5)*$R26)</f>
        <v>0</v>
      </c>
      <c r="AF26" s="3">
        <f>IF(AF$3=0,0,INDEX(Sheet1!RawDataCols,$C26,AF$5)*$R26)</f>
        <v>0</v>
      </c>
      <c r="AG26" s="3">
        <f>IF(AG$3=0,0,INDEX(Sheet1!RawDataCols,$C26,AG$5)*$R26)</f>
        <v>0</v>
      </c>
      <c r="AH26" s="3">
        <f>IF(AH$3=0,0,INDEX(Sheet1!RawDataCols,$C26,AH$5)*$R26)</f>
        <v>0</v>
      </c>
      <c r="AI26" s="3">
        <f>IF(AI$3=0,0,INDEX(Sheet1!RawDataCols,$C26,AI$5)*$R26)</f>
        <v>0</v>
      </c>
      <c r="AJ26" s="3">
        <f>IF(AJ$3=0,0,INDEX(Sheet1!RawDataCols,$C26,AJ$5)*$R26)</f>
        <v>126521.72</v>
      </c>
      <c r="AK26" s="3">
        <f>IF(AK$3=0,0,INDEX(Sheet1!RawDataCols,$C26,AK$5)*$R26)</f>
        <v>0</v>
      </c>
      <c r="AL26" s="3">
        <f>IF(AL$3=0,0,INDEX(Sheet1!RawDataCols,$C26,AL$5)*$R26)</f>
        <v>16355.53</v>
      </c>
      <c r="AM26" s="3">
        <f>IF(AM$3=0,0,INDEX(Sheet1!RawDataCols,$C26,AM$5)*$R26)</f>
        <v>0</v>
      </c>
      <c r="AN26" s="3">
        <f>IF(AN$3=0,0,INDEX(Sheet1!RawDataCols,$C26,AN$5)*$R26)</f>
        <v>0</v>
      </c>
      <c r="AO26" s="3">
        <f>IF(AO$3=0,0,INDEX(Sheet1!RawDataCols,$C26,AO$5)*$R26)</f>
        <v>0</v>
      </c>
      <c r="AP26" s="3">
        <f>IF(AP$3=0,0,INDEX(Sheet1!RawDataCols,$C26,AP$5)*$R26)</f>
        <v>0</v>
      </c>
      <c r="AQ26" s="3">
        <f>IF(AQ$3=0,0,INDEX(Sheet1!RawDataCols,$C26,AQ$5)*$R26)</f>
        <v>0</v>
      </c>
      <c r="AR26" s="3">
        <f>IF(AR$3=0,0,INDEX(Sheet1!RawDataCols,$C26,AR$5)*$R26)</f>
        <v>0</v>
      </c>
      <c r="AS26" s="3">
        <f>IF(AS$3=0,0,INDEX(Sheet1!RawDataCols,$C26,AS$5)*$R26)</f>
        <v>0</v>
      </c>
      <c r="AT26" s="3">
        <f>IF(AT$3=0,0,INDEX(Sheet1!RawDataCols,$C26,AT$5)*$R26)</f>
        <v>0</v>
      </c>
      <c r="AU26" s="3">
        <f>IF(AU$3=0,0,INDEX(Sheet1!RawDataCols,$C26,AU$5)*$R26)</f>
        <v>0</v>
      </c>
      <c r="AV26" s="3">
        <f>IF(AV$3=0,0,INDEX(Sheet1!RawDataCols,$C26,AV$5)*$R26)</f>
        <v>0</v>
      </c>
      <c r="AW26" s="3">
        <f>IF(AW$3=0,0,INDEX(Sheet1!RawDataCols,$C26,AW$5)*$R26)</f>
        <v>0</v>
      </c>
      <c r="AX26" s="3">
        <f>IF(AX$3=0,0,INDEX(Sheet1!RawDataCols,$C26,AX$5)*$R26)</f>
        <v>0</v>
      </c>
      <c r="AY26" s="3">
        <f>IF(AY$3=0,0,INDEX(Sheet1!RawDataCols,$C26,AY$5)*$R26)</f>
        <v>0</v>
      </c>
      <c r="AZ26" s="3">
        <f>IF(AZ$3=0,0,INDEX(Sheet1!RawDataCols,$C26,AZ$5)*$R26)</f>
        <v>0</v>
      </c>
      <c r="BA26" s="3">
        <f>IF(BA$3=0,0,INDEX(Sheet1!RawDataCols,$C26,BA$5)*$R26)</f>
        <v>0</v>
      </c>
      <c r="BB26" s="3">
        <f>IF(BB$3=0,0,INDEX(Sheet1!RawDataCols,$C26,BB$5)*$R26)</f>
        <v>0</v>
      </c>
      <c r="BC26" s="3">
        <f>IF(BC$3=0,0,INDEX(Sheet1!RawDataCols,$C26,BC$5)*$R26)</f>
        <v>0</v>
      </c>
      <c r="BD26" s="3">
        <f>IF(BD$3=0,0,INDEX(Sheet1!RawDataCols,$C26,BD$5)*$R26)</f>
        <v>0</v>
      </c>
      <c r="BE26" s="3">
        <f>IF(BE$3=0,0,INDEX(Sheet1!RawDataCols,$C26,BE$5)*$R26)</f>
        <v>0</v>
      </c>
      <c r="BF26" s="3">
        <f>IF(BF$3=0,0,INDEX(Sheet1!RawDataCols,$C26,BF$5)*$R26)</f>
        <v>0</v>
      </c>
      <c r="BG26" s="179">
        <f>IF(BG$3=0,0,INDEX(Sheet1!RawDataCols,$C26,BG$5)*$R26)</f>
        <v>0</v>
      </c>
      <c r="BH26" s="33">
        <f t="shared" si="55"/>
        <v>142877.25</v>
      </c>
      <c r="BI26" s="33">
        <f t="shared" si="56"/>
        <v>0</v>
      </c>
      <c r="BJ26" s="33">
        <f t="shared" si="57"/>
        <v>16355.53</v>
      </c>
      <c r="BK26" s="3">
        <f>IF(BK$3=0,0,INDEX(Sheet1!RawDataCols,$C26,BK$5)*$R26)</f>
        <v>0</v>
      </c>
      <c r="BL26" s="3">
        <f>IF(BL$3=0,0,INDEX(Sheet1!RawDataCols,$C26,BL$5)*$R26)</f>
        <v>3271.1060000000002</v>
      </c>
      <c r="BM26" s="3">
        <f>IF(BM$3=0,0,INDEX(Sheet1!RawDataCols,$C26,BM$5)*$R26)</f>
        <v>0</v>
      </c>
      <c r="BN26" s="3">
        <f>IF(BN$3=0,0,INDEX(Sheet1!RawDataCols,$C26,BN$5)*$R26)</f>
        <v>0</v>
      </c>
      <c r="BO26" s="3">
        <f>IF(BO$3=0,0,INDEX(Sheet1!RawDataCols,$C26,BO$5)*$R26)</f>
        <v>0</v>
      </c>
      <c r="BP26" s="3">
        <f>IF(BP$3=0,0,INDEX(Sheet1!RawDataCols,$C26,BP$5)*$R26)</f>
        <v>0</v>
      </c>
      <c r="BQ26" s="3">
        <f t="shared" si="58"/>
        <v>16355.53</v>
      </c>
      <c r="BR26" s="3">
        <f t="shared" si="59"/>
        <v>142877.25</v>
      </c>
      <c r="BS26" s="3">
        <f t="shared" si="60"/>
        <v>142877.25</v>
      </c>
      <c r="BT26" s="3">
        <f t="shared" si="61"/>
        <v>142877.25</v>
      </c>
      <c r="BU26" s="3" t="str">
        <f>INDEX(Sheet1!$BS$2:$BS$1000,MATCH($A26,Sheet1!$A$2:$A$1000,0))</f>
        <v>22</v>
      </c>
      <c r="BV26" s="3">
        <f>INDEX(Sheet1!$BT$2:$BT$1000,MATCH($A26,Sheet1!$A$2:$A$1000,0))</f>
        <v>142877.25</v>
      </c>
    </row>
    <row r="27" spans="1:74" x14ac:dyDescent="0.2">
      <c r="A27" s="311" t="s">
        <v>636</v>
      </c>
      <c r="B27" s="3">
        <f>MATCH($A27,Sheet1!ACCOUNTNO,0)</f>
        <v>5</v>
      </c>
      <c r="C27" s="3">
        <f t="shared" si="54"/>
        <v>5</v>
      </c>
      <c r="D27" s="3" t="str">
        <f>IF(D$3=0,0,INDEX(Sheet1!RawDataCols,$C27,D$5))</f>
        <v>63430G20</v>
      </c>
      <c r="E27" s="3" t="str">
        <f>IF(E$3=0,0,INDEX(Sheet1!RawDataCols,$C27,E$5))</f>
        <v xml:space="preserve">63430          </v>
      </c>
      <c r="F27" s="3" t="str">
        <f>IF(F$3=0,0,INDEX(Sheet1!RawDataCols,$C27,F$5))</f>
        <v xml:space="preserve">G20            </v>
      </c>
      <c r="G27" s="3" t="str">
        <f>IF(G$3=0,0,INDEX(Sheet1!RawDataCols,$C27,G$5))</f>
        <v xml:space="preserve">               </v>
      </c>
      <c r="H27" s="3" t="str">
        <f>IF(H$3=0,0,INDEX(Sheet1!RawDataCols,$C27,H$5))</f>
        <v xml:space="preserve">               </v>
      </c>
      <c r="I27" s="3" t="str">
        <f>IF(I$3=0,0,INDEX(Sheet1!RawDataCols,$C27,I$5))</f>
        <v xml:space="preserve">               </v>
      </c>
      <c r="J27" s="3" t="str">
        <f>IF(J$3=0,0,INDEX(Sheet1!RawDataCols,$C27,J$5))</f>
        <v xml:space="preserve">               </v>
      </c>
      <c r="K27" s="3" t="str">
        <f>IF(K$3=0,0,INDEX(Sheet1!RawDataCols,$C27,K$5))</f>
        <v xml:space="preserve">               </v>
      </c>
      <c r="L27" s="3" t="str">
        <f>IF(L$3=0,0,INDEX(Sheet1!RawDataCols,$C27,L$5))</f>
        <v xml:space="preserve">               </v>
      </c>
      <c r="M27" s="3" t="str">
        <f>IF(M$3=0,0,INDEX(Sheet1!RawDataCols,$C27,M$5))</f>
        <v xml:space="preserve">F020  </v>
      </c>
      <c r="N27" s="3" t="str">
        <f>IF(N$3=0,0,INDEX(Sheet1!RawDataCols,$C27,N$5))</f>
        <v>Purchase of Shares in Teusner Wines</v>
      </c>
      <c r="O27" s="3">
        <f>INDEX(Sheet1!RawDataCols,$C27,O$5)</f>
        <v>26</v>
      </c>
      <c r="P27" s="3" t="str">
        <f>INDEX(Sheet1!RawDataCols,$C27,P$5)</f>
        <v>Other Assets</v>
      </c>
      <c r="Q27" s="3" t="str">
        <f>IF(Q$3=0,0,INDEX(Sheet1!RawDataCols,$C27,Q$5))</f>
        <v>B</v>
      </c>
      <c r="R27" s="3">
        <f>IF(OR(GL_Cat_Code=8,GL_Cat_Code=12,GL_Cat_Code=28,GL_Cat_Code=32,GL_Cat_Code=36,GL_Cat_Code=40),-1,1)</f>
        <v>1</v>
      </c>
      <c r="S27" s="3">
        <f>IF(OR(GL_Cat_Code=8,GL_Cat_Code=12,GL_Cat_Code=28,GL_Cat_Code=32,GL_Cat_Code=36,GL_Cat_Code=40),1,-1)</f>
        <v>-1</v>
      </c>
      <c r="T27" s="3">
        <f>IF(T$3=0,0,INDEX(Sheet1!RawDataCols,$C27,T$5)*$R27)</f>
        <v>12020283.890000001</v>
      </c>
      <c r="U27" s="3">
        <f>IF(U$3=0,0,INDEX(Sheet1!RawDataCols,$C27,U$5)*$R27)</f>
        <v>0</v>
      </c>
      <c r="V27" s="3">
        <f>IF(V$3=0,0,INDEX(Sheet1!RawDataCols,$C27,V$5)*$R27)</f>
        <v>0</v>
      </c>
      <c r="W27" s="3">
        <f>IF(W$3=0,0,INDEX(Sheet1!RawDataCols,$C27,W$5)*$R27)</f>
        <v>0</v>
      </c>
      <c r="X27" s="3">
        <f>IF(X$3=0,0,INDEX(Sheet1!RawDataCols,$C27,X$5)*$R27)</f>
        <v>0</v>
      </c>
      <c r="Y27" s="3">
        <f>IF(Y$3=0,0,INDEX(Sheet1!RawDataCols,$C27,Y$5)*$R27)</f>
        <v>0</v>
      </c>
      <c r="Z27" s="3">
        <f>IF(Z$3=0,0,INDEX(Sheet1!RawDataCols,$C27,Z$5)*$R27)</f>
        <v>0</v>
      </c>
      <c r="AA27" s="3">
        <f>IF(AA$3=0,0,INDEX(Sheet1!RawDataCols,$C27,AA$5)*$R27)</f>
        <v>0</v>
      </c>
      <c r="AB27" s="3">
        <f>IF(AB$3=0,0,INDEX(Sheet1!RawDataCols,$C27,AB$5)*$R27)</f>
        <v>0</v>
      </c>
      <c r="AC27" s="3">
        <f>IF(AC$3=0,0,INDEX(Sheet1!RawDataCols,$C27,AC$5)*$R27)</f>
        <v>0</v>
      </c>
      <c r="AD27" s="3">
        <f>IF(AD$3=0,0,INDEX(Sheet1!RawDataCols,$C27,AD$5)*$R27)</f>
        <v>0</v>
      </c>
      <c r="AE27" s="3">
        <f>IF(AE$3=0,0,INDEX(Sheet1!RawDataCols,$C27,AE$5)*$R27)</f>
        <v>0</v>
      </c>
      <c r="AF27" s="3">
        <f>IF(AF$3=0,0,INDEX(Sheet1!RawDataCols,$C27,AF$5)*$R27)</f>
        <v>0</v>
      </c>
      <c r="AG27" s="3">
        <f>IF(AG$3=0,0,INDEX(Sheet1!RawDataCols,$C27,AG$5)*$R27)</f>
        <v>0</v>
      </c>
      <c r="AH27" s="3">
        <f>IF(AH$3=0,0,INDEX(Sheet1!RawDataCols,$C27,AH$5)*$R27)</f>
        <v>0</v>
      </c>
      <c r="AI27" s="3">
        <f>IF(AI$3=0,0,INDEX(Sheet1!RawDataCols,$C27,AI$5)*$R27)</f>
        <v>0</v>
      </c>
      <c r="AJ27" s="3">
        <f>IF(AJ$3=0,0,INDEX(Sheet1!RawDataCols,$C27,AJ$5)*$R27)</f>
        <v>0</v>
      </c>
      <c r="AK27" s="3">
        <f>IF(AK$3=0,0,INDEX(Sheet1!RawDataCols,$C27,AK$5)*$R27)</f>
        <v>0</v>
      </c>
      <c r="AL27" s="3">
        <f>IF(AL$3=0,0,INDEX(Sheet1!RawDataCols,$C27,AL$5)*$R27)</f>
        <v>1559380.13</v>
      </c>
      <c r="AM27" s="3">
        <f>IF(AM$3=0,0,INDEX(Sheet1!RawDataCols,$C27,AM$5)*$R27)</f>
        <v>0</v>
      </c>
      <c r="AN27" s="3">
        <f>IF(AN$3=0,0,INDEX(Sheet1!RawDataCols,$C27,AN$5)*$R27)</f>
        <v>0</v>
      </c>
      <c r="AO27" s="3">
        <f>IF(AO$3=0,0,INDEX(Sheet1!RawDataCols,$C27,AO$5)*$R27)</f>
        <v>0</v>
      </c>
      <c r="AP27" s="3">
        <f>IF(AP$3=0,0,INDEX(Sheet1!RawDataCols,$C27,AP$5)*$R27)</f>
        <v>0</v>
      </c>
      <c r="AQ27" s="3">
        <f>IF(AQ$3=0,0,INDEX(Sheet1!RawDataCols,$C27,AQ$5)*$R27)</f>
        <v>0</v>
      </c>
      <c r="AR27" s="3">
        <f>IF(AR$3=0,0,INDEX(Sheet1!RawDataCols,$C27,AR$5)*$R27)</f>
        <v>0</v>
      </c>
      <c r="AS27" s="3">
        <f>IF(AS$3=0,0,INDEX(Sheet1!RawDataCols,$C27,AS$5)*$R27)</f>
        <v>0</v>
      </c>
      <c r="AT27" s="3">
        <f>IF(AT$3=0,0,INDEX(Sheet1!RawDataCols,$C27,AT$5)*$R27)</f>
        <v>0</v>
      </c>
      <c r="AU27" s="3">
        <f>IF(AU$3=0,0,INDEX(Sheet1!RawDataCols,$C27,AU$5)*$R27)</f>
        <v>0</v>
      </c>
      <c r="AV27" s="3">
        <f>IF(AV$3=0,0,INDEX(Sheet1!RawDataCols,$C27,AV$5)*$R27)</f>
        <v>0</v>
      </c>
      <c r="AW27" s="3">
        <f>IF(AW$3=0,0,INDEX(Sheet1!RawDataCols,$C27,AW$5)*$R27)</f>
        <v>0</v>
      </c>
      <c r="AX27" s="3">
        <f>IF(AX$3=0,0,INDEX(Sheet1!RawDataCols,$C27,AX$5)*$R27)</f>
        <v>0</v>
      </c>
      <c r="AY27" s="3">
        <f>IF(AY$3=0,0,INDEX(Sheet1!RawDataCols,$C27,AY$5)*$R27)</f>
        <v>0</v>
      </c>
      <c r="AZ27" s="3">
        <f>IF(AZ$3=0,0,INDEX(Sheet1!RawDataCols,$C27,AZ$5)*$R27)</f>
        <v>0</v>
      </c>
      <c r="BA27" s="3">
        <f>IF(BA$3=0,0,INDEX(Sheet1!RawDataCols,$C27,BA$5)*$R27)</f>
        <v>0</v>
      </c>
      <c r="BB27" s="3">
        <f>IF(BB$3=0,0,INDEX(Sheet1!RawDataCols,$C27,BB$5)*$R27)</f>
        <v>0</v>
      </c>
      <c r="BC27" s="3">
        <f>IF(BC$3=0,0,INDEX(Sheet1!RawDataCols,$C27,BC$5)*$R27)</f>
        <v>0</v>
      </c>
      <c r="BD27" s="3">
        <f>IF(BD$3=0,0,INDEX(Sheet1!RawDataCols,$C27,BD$5)*$R27)</f>
        <v>0</v>
      </c>
      <c r="BE27" s="3">
        <f>IF(BE$3=0,0,INDEX(Sheet1!RawDataCols,$C27,BE$5)*$R27)</f>
        <v>0</v>
      </c>
      <c r="BF27" s="3">
        <f>IF(BF$3=0,0,INDEX(Sheet1!RawDataCols,$C27,BF$5)*$R27)</f>
        <v>0</v>
      </c>
      <c r="BG27" s="179">
        <f>IF(BG$3=0,0,INDEX(Sheet1!RawDataCols,$C27,BG$5)*$R27)</f>
        <v>0</v>
      </c>
      <c r="BH27" s="33">
        <f t="shared" si="55"/>
        <v>12020283.890000001</v>
      </c>
      <c r="BI27" s="33">
        <f t="shared" si="56"/>
        <v>0</v>
      </c>
      <c r="BJ27" s="33">
        <f t="shared" si="57"/>
        <v>12020283.890000001</v>
      </c>
      <c r="BK27" s="3">
        <f>IF(BK$3=0,0,INDEX(Sheet1!RawDataCols,$C27,BK$5)*$R27)</f>
        <v>0</v>
      </c>
      <c r="BL27" s="3">
        <f>IF(BL$3=0,0,INDEX(Sheet1!RawDataCols,$C27,BL$5)*$R27)</f>
        <v>2404056.7779999999</v>
      </c>
      <c r="BM27" s="3">
        <f>IF(BM$3=0,0,INDEX(Sheet1!RawDataCols,$C27,BM$5)*$R27)</f>
        <v>0</v>
      </c>
      <c r="BN27" s="3">
        <f>IF(BN$3=0,0,INDEX(Sheet1!RawDataCols,$C27,BN$5)*$R27)</f>
        <v>0</v>
      </c>
      <c r="BO27" s="3">
        <f>IF(BO$3=0,0,INDEX(Sheet1!RawDataCols,$C27,BO$5)*$R27)</f>
        <v>0</v>
      </c>
      <c r="BP27" s="3">
        <f>IF(BP$3=0,0,INDEX(Sheet1!RawDataCols,$C27,BP$5)*$R27)</f>
        <v>10460903.76</v>
      </c>
      <c r="BQ27" s="3">
        <f t="shared" si="58"/>
        <v>12020283.890000001</v>
      </c>
      <c r="BR27" s="3">
        <f t="shared" si="59"/>
        <v>12020283.890000001</v>
      </c>
      <c r="BS27" s="3">
        <f t="shared" si="60"/>
        <v>12020283.890000001</v>
      </c>
      <c r="BT27" s="3">
        <f t="shared" si="61"/>
        <v>12020283.890000001</v>
      </c>
      <c r="BU27" s="3" t="str">
        <f>INDEX(Sheet1!$BS$2:$BS$1000,MATCH($A27,Sheet1!$A$2:$A$1000,0))</f>
        <v>25</v>
      </c>
      <c r="BV27" s="3">
        <f>INDEX(Sheet1!$BT$2:$BT$1000,MATCH($A27,Sheet1!$A$2:$A$1000,0))</f>
        <v>12020283.890000001</v>
      </c>
    </row>
    <row r="28" spans="1:74" x14ac:dyDescent="0.2">
      <c r="A28" s="311" t="s">
        <v>641</v>
      </c>
      <c r="B28" s="3">
        <f>MATCH($A28,Sheet1!ACCOUNTNO,0)</f>
        <v>6</v>
      </c>
      <c r="C28" s="3">
        <f t="shared" si="54"/>
        <v>6</v>
      </c>
      <c r="D28" s="3" t="str">
        <f>IF(D$3=0,0,INDEX(Sheet1!RawDataCols,$C28,D$5))</f>
        <v>63450G20</v>
      </c>
      <c r="E28" s="3" t="str">
        <f>IF(E$3=0,0,INDEX(Sheet1!RawDataCols,$C28,E$5))</f>
        <v xml:space="preserve">63450          </v>
      </c>
      <c r="F28" s="3" t="str">
        <f>IF(F$3=0,0,INDEX(Sheet1!RawDataCols,$C28,F$5))</f>
        <v xml:space="preserve">G20            </v>
      </c>
      <c r="G28" s="3" t="str">
        <f>IF(G$3=0,0,INDEX(Sheet1!RawDataCols,$C28,G$5))</f>
        <v xml:space="preserve">               </v>
      </c>
      <c r="H28" s="3" t="str">
        <f>IF(H$3=0,0,INDEX(Sheet1!RawDataCols,$C28,H$5))</f>
        <v xml:space="preserve">               </v>
      </c>
      <c r="I28" s="3" t="str">
        <f>IF(I$3=0,0,INDEX(Sheet1!RawDataCols,$C28,I$5))</f>
        <v xml:space="preserve">               </v>
      </c>
      <c r="J28" s="3" t="str">
        <f>IF(J$3=0,0,INDEX(Sheet1!RawDataCols,$C28,J$5))</f>
        <v xml:space="preserve">               </v>
      </c>
      <c r="K28" s="3" t="str">
        <f>IF(K$3=0,0,INDEX(Sheet1!RawDataCols,$C28,K$5))</f>
        <v xml:space="preserve">               </v>
      </c>
      <c r="L28" s="3" t="str">
        <f>IF(L$3=0,0,INDEX(Sheet1!RawDataCols,$C28,L$5))</f>
        <v xml:space="preserve">               </v>
      </c>
      <c r="M28" s="3" t="str">
        <f>IF(M$3=0,0,INDEX(Sheet1!RawDataCols,$C28,M$5))</f>
        <v xml:space="preserve">F020  </v>
      </c>
      <c r="N28" s="3" t="str">
        <f>IF(N$3=0,0,INDEX(Sheet1!RawDataCols,$C28,N$5))</f>
        <v>Loan Receivable - Teusner &amp; Page</v>
      </c>
      <c r="O28" s="3">
        <f>INDEX(Sheet1!RawDataCols,$C28,O$5)</f>
        <v>26</v>
      </c>
      <c r="P28" s="3" t="str">
        <f>INDEX(Sheet1!RawDataCols,$C28,P$5)</f>
        <v>Other Assets</v>
      </c>
      <c r="Q28" s="3" t="str">
        <f>IF(Q$3=0,0,INDEX(Sheet1!RawDataCols,$C28,Q$5))</f>
        <v>B</v>
      </c>
      <c r="R28" s="3">
        <f>IF(OR(GL_Cat_Code=8,GL_Cat_Code=12,GL_Cat_Code=28,GL_Cat_Code=32,GL_Cat_Code=36,GL_Cat_Code=40),-1,1)</f>
        <v>1</v>
      </c>
      <c r="S28" s="3">
        <f>IF(OR(GL_Cat_Code=8,GL_Cat_Code=12,GL_Cat_Code=28,GL_Cat_Code=32,GL_Cat_Code=36,GL_Cat_Code=40),1,-1)</f>
        <v>-1</v>
      </c>
      <c r="T28" s="3">
        <f>IF(T$3=0,0,INDEX(Sheet1!RawDataCols,$C28,T$5)*$R28)</f>
        <v>0</v>
      </c>
      <c r="U28" s="3">
        <f>IF(U$3=0,0,INDEX(Sheet1!RawDataCols,$C28,U$5)*$R28)</f>
        <v>0</v>
      </c>
      <c r="V28" s="3">
        <f>IF(V$3=0,0,INDEX(Sheet1!RawDataCols,$C28,V$5)*$R28)</f>
        <v>0</v>
      </c>
      <c r="W28" s="3">
        <f>IF(W$3=0,0,INDEX(Sheet1!RawDataCols,$C28,W$5)*$R28)</f>
        <v>0</v>
      </c>
      <c r="X28" s="3">
        <f>IF(X$3=0,0,INDEX(Sheet1!RawDataCols,$C28,X$5)*$R28)</f>
        <v>0</v>
      </c>
      <c r="Y28" s="3">
        <f>IF(Y$3=0,0,INDEX(Sheet1!RawDataCols,$C28,Y$5)*$R28)</f>
        <v>0</v>
      </c>
      <c r="Z28" s="3">
        <f>IF(Z$3=0,0,INDEX(Sheet1!RawDataCols,$C28,Z$5)*$R28)</f>
        <v>0</v>
      </c>
      <c r="AA28" s="3">
        <f>IF(AA$3=0,0,INDEX(Sheet1!RawDataCols,$C28,AA$5)*$R28)</f>
        <v>0</v>
      </c>
      <c r="AB28" s="3">
        <f>IF(AB$3=0,0,INDEX(Sheet1!RawDataCols,$C28,AB$5)*$R28)</f>
        <v>0</v>
      </c>
      <c r="AC28" s="3">
        <f>IF(AC$3=0,0,INDEX(Sheet1!RawDataCols,$C28,AC$5)*$R28)</f>
        <v>0</v>
      </c>
      <c r="AD28" s="3">
        <f>IF(AD$3=0,0,INDEX(Sheet1!RawDataCols,$C28,AD$5)*$R28)</f>
        <v>0</v>
      </c>
      <c r="AE28" s="3">
        <f>IF(AE$3=0,0,INDEX(Sheet1!RawDataCols,$C28,AE$5)*$R28)</f>
        <v>0</v>
      </c>
      <c r="AF28" s="3">
        <f>IF(AF$3=0,0,INDEX(Sheet1!RawDataCols,$C28,AF$5)*$R28)</f>
        <v>0</v>
      </c>
      <c r="AG28" s="3">
        <f>IF(AG$3=0,0,INDEX(Sheet1!RawDataCols,$C28,AG$5)*$R28)</f>
        <v>0</v>
      </c>
      <c r="AH28" s="3">
        <f>IF(AH$3=0,0,INDEX(Sheet1!RawDataCols,$C28,AH$5)*$R28)</f>
        <v>0</v>
      </c>
      <c r="AI28" s="3">
        <f>IF(AI$3=0,0,INDEX(Sheet1!RawDataCols,$C28,AI$5)*$R28)</f>
        <v>0</v>
      </c>
      <c r="AJ28" s="3">
        <f>IF(AJ$3=0,0,INDEX(Sheet1!RawDataCols,$C28,AJ$5)*$R28)</f>
        <v>16355.53</v>
      </c>
      <c r="AK28" s="3">
        <f>IF(AK$3=0,0,INDEX(Sheet1!RawDataCols,$C28,AK$5)*$R28)</f>
        <v>0</v>
      </c>
      <c r="AL28" s="3">
        <f>IF(AL$3=0,0,INDEX(Sheet1!RawDataCols,$C28,AL$5)*$R28)</f>
        <v>0</v>
      </c>
      <c r="AM28" s="3">
        <f>IF(AM$3=0,0,INDEX(Sheet1!RawDataCols,$C28,AM$5)*$R28)</f>
        <v>0</v>
      </c>
      <c r="AN28" s="3">
        <f>IF(AN$3=0,0,INDEX(Sheet1!RawDataCols,$C28,AN$5)*$R28)</f>
        <v>0</v>
      </c>
      <c r="AO28" s="3">
        <f>IF(AO$3=0,0,INDEX(Sheet1!RawDataCols,$C28,AO$5)*$R28)</f>
        <v>0</v>
      </c>
      <c r="AP28" s="3">
        <f>IF(AP$3=0,0,INDEX(Sheet1!RawDataCols,$C28,AP$5)*$R28)</f>
        <v>0</v>
      </c>
      <c r="AQ28" s="3">
        <f>IF(AQ$3=0,0,INDEX(Sheet1!RawDataCols,$C28,AQ$5)*$R28)</f>
        <v>0</v>
      </c>
      <c r="AR28" s="3">
        <f>IF(AR$3=0,0,INDEX(Sheet1!RawDataCols,$C28,AR$5)*$R28)</f>
        <v>0</v>
      </c>
      <c r="AS28" s="3">
        <f>IF(AS$3=0,0,INDEX(Sheet1!RawDataCols,$C28,AS$5)*$R28)</f>
        <v>0</v>
      </c>
      <c r="AT28" s="3">
        <f>IF(AT$3=0,0,INDEX(Sheet1!RawDataCols,$C28,AT$5)*$R28)</f>
        <v>0</v>
      </c>
      <c r="AU28" s="3">
        <f>IF(AU$3=0,0,INDEX(Sheet1!RawDataCols,$C28,AU$5)*$R28)</f>
        <v>0</v>
      </c>
      <c r="AV28" s="3">
        <f>IF(AV$3=0,0,INDEX(Sheet1!RawDataCols,$C28,AV$5)*$R28)</f>
        <v>0</v>
      </c>
      <c r="AW28" s="3">
        <f>IF(AW$3=0,0,INDEX(Sheet1!RawDataCols,$C28,AW$5)*$R28)</f>
        <v>0</v>
      </c>
      <c r="AX28" s="3">
        <f>IF(AX$3=0,0,INDEX(Sheet1!RawDataCols,$C28,AX$5)*$R28)</f>
        <v>0</v>
      </c>
      <c r="AY28" s="3">
        <f>IF(AY$3=0,0,INDEX(Sheet1!RawDataCols,$C28,AY$5)*$R28)</f>
        <v>0</v>
      </c>
      <c r="AZ28" s="3">
        <f>IF(AZ$3=0,0,INDEX(Sheet1!RawDataCols,$C28,AZ$5)*$R28)</f>
        <v>0</v>
      </c>
      <c r="BA28" s="3">
        <f>IF(BA$3=0,0,INDEX(Sheet1!RawDataCols,$C28,BA$5)*$R28)</f>
        <v>0</v>
      </c>
      <c r="BB28" s="3">
        <f>IF(BB$3=0,0,INDEX(Sheet1!RawDataCols,$C28,BB$5)*$R28)</f>
        <v>0</v>
      </c>
      <c r="BC28" s="3">
        <f>IF(BC$3=0,0,INDEX(Sheet1!RawDataCols,$C28,BC$5)*$R28)</f>
        <v>0</v>
      </c>
      <c r="BD28" s="3">
        <f>IF(BD$3=0,0,INDEX(Sheet1!RawDataCols,$C28,BD$5)*$R28)</f>
        <v>0</v>
      </c>
      <c r="BE28" s="3">
        <f>IF(BE$3=0,0,INDEX(Sheet1!RawDataCols,$C28,BE$5)*$R28)</f>
        <v>0</v>
      </c>
      <c r="BF28" s="3">
        <f>IF(BF$3=0,0,INDEX(Sheet1!RawDataCols,$C28,BF$5)*$R28)</f>
        <v>0</v>
      </c>
      <c r="BG28" s="179">
        <f>IF(BG$3=0,0,INDEX(Sheet1!RawDataCols,$C28,BG$5)*$R28)</f>
        <v>0</v>
      </c>
      <c r="BH28" s="33">
        <f t="shared" si="55"/>
        <v>16355.53</v>
      </c>
      <c r="BI28" s="33">
        <f t="shared" si="56"/>
        <v>0</v>
      </c>
      <c r="BJ28" s="33">
        <f t="shared" si="57"/>
        <v>0</v>
      </c>
      <c r="BK28" s="3">
        <f>IF(BK$3=0,0,INDEX(Sheet1!RawDataCols,$C28,BK$5)*$R28)</f>
        <v>0</v>
      </c>
      <c r="BL28" s="3">
        <f>IF(BL$3=0,0,INDEX(Sheet1!RawDataCols,$C28,BL$5)*$R28)</f>
        <v>0</v>
      </c>
      <c r="BM28" s="3">
        <f>IF(BM$3=0,0,INDEX(Sheet1!RawDataCols,$C28,BM$5)*$R28)</f>
        <v>0</v>
      </c>
      <c r="BN28" s="3">
        <f>IF(BN$3=0,0,INDEX(Sheet1!RawDataCols,$C28,BN$5)*$R28)</f>
        <v>0</v>
      </c>
      <c r="BO28" s="3">
        <f>IF(BO$3=0,0,INDEX(Sheet1!RawDataCols,$C28,BO$5)*$R28)</f>
        <v>0</v>
      </c>
      <c r="BP28" s="3">
        <f>IF(BP$3=0,0,INDEX(Sheet1!RawDataCols,$C28,BP$5)*$R28)</f>
        <v>0</v>
      </c>
      <c r="BQ28" s="3">
        <f t="shared" si="58"/>
        <v>0</v>
      </c>
      <c r="BR28" s="3">
        <f t="shared" si="59"/>
        <v>16355.53</v>
      </c>
      <c r="BS28" s="3">
        <f t="shared" si="60"/>
        <v>16355.53</v>
      </c>
      <c r="BT28" s="3">
        <f t="shared" si="61"/>
        <v>16355.53</v>
      </c>
      <c r="BU28" s="3" t="str">
        <f>INDEX(Sheet1!$BS$2:$BS$1000,MATCH($A28,Sheet1!$A$2:$A$1000,0))</f>
        <v>25</v>
      </c>
      <c r="BV28" s="3">
        <f>INDEX(Sheet1!$BT$2:$BT$1000,MATCH($A28,Sheet1!$A$2:$A$1000,0))</f>
        <v>16355.53</v>
      </c>
    </row>
    <row r="29" spans="1:74" x14ac:dyDescent="0.2">
      <c r="A29" s="311" t="s">
        <v>440</v>
      </c>
      <c r="B29" s="3">
        <f>MATCH($A29,Sheet1!ACCOUNTNO,0)</f>
        <v>7</v>
      </c>
      <c r="C29" s="3">
        <f t="shared" si="54"/>
        <v>7</v>
      </c>
      <c r="D29" s="3" t="str">
        <f>IF(D$3=0,0,INDEX(Sheet1!RawDataCols,$C29,D$5))</f>
        <v>74100G02</v>
      </c>
      <c r="E29" s="3" t="str">
        <f>IF(E$3=0,0,INDEX(Sheet1!RawDataCols,$C29,E$5))</f>
        <v xml:space="preserve">74100          </v>
      </c>
      <c r="F29" s="3" t="str">
        <f>IF(F$3=0,0,INDEX(Sheet1!RawDataCols,$C29,F$5))</f>
        <v xml:space="preserve">G02            </v>
      </c>
      <c r="G29" s="3" t="str">
        <f>IF(G$3=0,0,INDEX(Sheet1!RawDataCols,$C29,G$5))</f>
        <v xml:space="preserve">               </v>
      </c>
      <c r="H29" s="3" t="str">
        <f>IF(H$3=0,0,INDEX(Sheet1!RawDataCols,$C29,H$5))</f>
        <v xml:space="preserve">               </v>
      </c>
      <c r="I29" s="3" t="str">
        <f>IF(I$3=0,0,INDEX(Sheet1!RawDataCols,$C29,I$5))</f>
        <v xml:space="preserve">               </v>
      </c>
      <c r="J29" s="3" t="str">
        <f>IF(J$3=0,0,INDEX(Sheet1!RawDataCols,$C29,J$5))</f>
        <v xml:space="preserve">               </v>
      </c>
      <c r="K29" s="3" t="str">
        <f>IF(K$3=0,0,INDEX(Sheet1!RawDataCols,$C29,K$5))</f>
        <v xml:space="preserve">               </v>
      </c>
      <c r="L29" s="3" t="str">
        <f>IF(L$3=0,0,INDEX(Sheet1!RawDataCols,$C29,L$5))</f>
        <v xml:space="preserve">               </v>
      </c>
      <c r="M29" s="3" t="str">
        <f>IF(M$3=0,0,INDEX(Sheet1!RawDataCols,$C29,M$5))</f>
        <v xml:space="preserve">F020  </v>
      </c>
      <c r="N29" s="3" t="str">
        <f>IF(N$3=0,0,INDEX(Sheet1!RawDataCols,$C29,N$5))</f>
        <v>Intercompany-EPH</v>
      </c>
      <c r="O29" s="3">
        <f>INDEX(Sheet1!RawDataCols,$C29,O$5)</f>
        <v>28</v>
      </c>
      <c r="P29" s="3" t="str">
        <f>INDEX(Sheet1!RawDataCols,$C29,P$5)</f>
        <v>Current Liabilities</v>
      </c>
      <c r="Q29" s="3" t="str">
        <f>IF(Q$3=0,0,INDEX(Sheet1!RawDataCols,$C29,Q$5))</f>
        <v>B</v>
      </c>
      <c r="R29" s="3">
        <f>IF(OR(GL_Cat_Code=8,GL_Cat_Code=12,GL_Cat_Code=28,GL_Cat_Code=32,GL_Cat_Code=36,GL_Cat_Code=40),-1,1)</f>
        <v>-1</v>
      </c>
      <c r="S29" s="3">
        <f>IF(OR(GL_Cat_Code=8,GL_Cat_Code=12,GL_Cat_Code=28,GL_Cat_Code=32,GL_Cat_Code=36,GL_Cat_Code=40),1,-1)</f>
        <v>1</v>
      </c>
      <c r="T29" s="3">
        <f>IF(T$3=0,0,INDEX(Sheet1!RawDataCols,$C29,T$5)*$R29)</f>
        <v>12020283.890000001</v>
      </c>
      <c r="U29" s="3">
        <f>IF(U$3=0,0,INDEX(Sheet1!RawDataCols,$C29,U$5)*$R29)</f>
        <v>0</v>
      </c>
      <c r="V29" s="3">
        <f>IF(V$3=0,0,INDEX(Sheet1!RawDataCols,$C29,V$5)*$R29)</f>
        <v>0</v>
      </c>
      <c r="W29" s="3">
        <f>IF(W$3=0,0,INDEX(Sheet1!RawDataCols,$C29,W$5)*$R29)</f>
        <v>0</v>
      </c>
      <c r="X29" s="3">
        <f>IF(X$3=0,0,INDEX(Sheet1!RawDataCols,$C29,X$5)*$R29)</f>
        <v>0</v>
      </c>
      <c r="Y29" s="3">
        <f>IF(Y$3=0,0,INDEX(Sheet1!RawDataCols,$C29,Y$5)*$R29)</f>
        <v>0</v>
      </c>
      <c r="Z29" s="3">
        <f>IF(Z$3=0,0,INDEX(Sheet1!RawDataCols,$C29,Z$5)*$R29)</f>
        <v>0</v>
      </c>
      <c r="AA29" s="3">
        <f>IF(AA$3=0,0,INDEX(Sheet1!RawDataCols,$C29,AA$5)*$R29)</f>
        <v>0</v>
      </c>
      <c r="AB29" s="3">
        <f>IF(AB$3=0,0,INDEX(Sheet1!RawDataCols,$C29,AB$5)*$R29)</f>
        <v>0</v>
      </c>
      <c r="AC29" s="3">
        <f>IF(AC$3=0,0,INDEX(Sheet1!RawDataCols,$C29,AC$5)*$R29)</f>
        <v>0</v>
      </c>
      <c r="AD29" s="3">
        <f>IF(AD$3=0,0,INDEX(Sheet1!RawDataCols,$C29,AD$5)*$R29)</f>
        <v>0</v>
      </c>
      <c r="AE29" s="3">
        <f>IF(AE$3=0,0,INDEX(Sheet1!RawDataCols,$C29,AE$5)*$R29)</f>
        <v>0</v>
      </c>
      <c r="AF29" s="3">
        <f>IF(AF$3=0,0,INDEX(Sheet1!RawDataCols,$C29,AF$5)*$R29)</f>
        <v>0</v>
      </c>
      <c r="AG29" s="3">
        <f>IF(AG$3=0,0,INDEX(Sheet1!RawDataCols,$C29,AG$5)*$R29)</f>
        <v>0</v>
      </c>
      <c r="AH29" s="3">
        <f>IF(AH$3=0,0,INDEX(Sheet1!RawDataCols,$C29,AH$5)*$R29)</f>
        <v>0</v>
      </c>
      <c r="AI29" s="3">
        <f>IF(AI$3=0,0,INDEX(Sheet1!RawDataCols,$C29,AI$5)*$R29)</f>
        <v>0</v>
      </c>
      <c r="AJ29" s="3">
        <f>IF(AJ$3=0,0,INDEX(Sheet1!RawDataCols,$C29,AJ$5)*$R29)</f>
        <v>0</v>
      </c>
      <c r="AK29" s="3">
        <f>IF(AK$3=0,0,INDEX(Sheet1!RawDataCols,$C29,AK$5)*$R29)</f>
        <v>0</v>
      </c>
      <c r="AL29" s="3">
        <f>IF(AL$3=0,0,INDEX(Sheet1!RawDataCols,$C29,AL$5)*$R29)</f>
        <v>1559380.13</v>
      </c>
      <c r="AM29" s="3">
        <f>IF(AM$3=0,0,INDEX(Sheet1!RawDataCols,$C29,AM$5)*$R29)</f>
        <v>0</v>
      </c>
      <c r="AN29" s="3">
        <f>IF(AN$3=0,0,INDEX(Sheet1!RawDataCols,$C29,AN$5)*$R29)</f>
        <v>0</v>
      </c>
      <c r="AO29" s="3">
        <f>IF(AO$3=0,0,INDEX(Sheet1!RawDataCols,$C29,AO$5)*$R29)</f>
        <v>0</v>
      </c>
      <c r="AP29" s="3">
        <f>IF(AP$3=0,0,INDEX(Sheet1!RawDataCols,$C29,AP$5)*$R29)</f>
        <v>0</v>
      </c>
      <c r="AQ29" s="3">
        <f>IF(AQ$3=0,0,INDEX(Sheet1!RawDataCols,$C29,AQ$5)*$R29)</f>
        <v>0</v>
      </c>
      <c r="AR29" s="3">
        <f>IF(AR$3=0,0,INDEX(Sheet1!RawDataCols,$C29,AR$5)*$R29)</f>
        <v>0</v>
      </c>
      <c r="AS29" s="3">
        <f>IF(AS$3=0,0,INDEX(Sheet1!RawDataCols,$C29,AS$5)*$R29)</f>
        <v>0</v>
      </c>
      <c r="AT29" s="3">
        <f>IF(AT$3=0,0,INDEX(Sheet1!RawDataCols,$C29,AT$5)*$R29)</f>
        <v>0</v>
      </c>
      <c r="AU29" s="3">
        <f>IF(AU$3=0,0,INDEX(Sheet1!RawDataCols,$C29,AU$5)*$R29)</f>
        <v>0</v>
      </c>
      <c r="AV29" s="3">
        <f>IF(AV$3=0,0,INDEX(Sheet1!RawDataCols,$C29,AV$5)*$R29)</f>
        <v>0</v>
      </c>
      <c r="AW29" s="3">
        <f>IF(AW$3=0,0,INDEX(Sheet1!RawDataCols,$C29,AW$5)*$R29)</f>
        <v>0</v>
      </c>
      <c r="AX29" s="3">
        <f>IF(AX$3=0,0,INDEX(Sheet1!RawDataCols,$C29,AX$5)*$R29)</f>
        <v>0</v>
      </c>
      <c r="AY29" s="3">
        <f>IF(AY$3=0,0,INDEX(Sheet1!RawDataCols,$C29,AY$5)*$R29)</f>
        <v>0</v>
      </c>
      <c r="AZ29" s="3">
        <f>IF(AZ$3=0,0,INDEX(Sheet1!RawDataCols,$C29,AZ$5)*$R29)</f>
        <v>0</v>
      </c>
      <c r="BA29" s="3">
        <f>IF(BA$3=0,0,INDEX(Sheet1!RawDataCols,$C29,BA$5)*$R29)</f>
        <v>0</v>
      </c>
      <c r="BB29" s="3">
        <f>IF(BB$3=0,0,INDEX(Sheet1!RawDataCols,$C29,BB$5)*$R29)</f>
        <v>0</v>
      </c>
      <c r="BC29" s="3">
        <f>IF(BC$3=0,0,INDEX(Sheet1!RawDataCols,$C29,BC$5)*$R29)</f>
        <v>0</v>
      </c>
      <c r="BD29" s="3">
        <f>IF(BD$3=0,0,INDEX(Sheet1!RawDataCols,$C29,BD$5)*$R29)</f>
        <v>0</v>
      </c>
      <c r="BE29" s="3">
        <f>IF(BE$3=0,0,INDEX(Sheet1!RawDataCols,$C29,BE$5)*$R29)</f>
        <v>0</v>
      </c>
      <c r="BF29" s="3">
        <f>IF(BF$3=0,0,INDEX(Sheet1!RawDataCols,$C29,BF$5)*$R29)</f>
        <v>0</v>
      </c>
      <c r="BG29" s="179">
        <f>IF(BG$3=0,0,INDEX(Sheet1!RawDataCols,$C29,BG$5)*$R29)</f>
        <v>0</v>
      </c>
      <c r="BH29" s="33">
        <f t="shared" si="55"/>
        <v>12020283.890000001</v>
      </c>
      <c r="BI29" s="33">
        <f t="shared" si="56"/>
        <v>0</v>
      </c>
      <c r="BJ29" s="33">
        <f t="shared" si="57"/>
        <v>12020283.890000001</v>
      </c>
      <c r="BK29" s="3">
        <f>IF(BK$3=0,0,INDEX(Sheet1!RawDataCols,$C29,BK$5)*$R29)</f>
        <v>0</v>
      </c>
      <c r="BL29" s="3">
        <f>IF(BL$3=0,0,INDEX(Sheet1!RawDataCols,$C29,BL$5)*$R29)</f>
        <v>2404056.7779999999</v>
      </c>
      <c r="BM29" s="3">
        <f>IF(BM$3=0,0,INDEX(Sheet1!RawDataCols,$C29,BM$5)*$R29)</f>
        <v>0</v>
      </c>
      <c r="BN29" s="3">
        <f>IF(BN$3=0,0,INDEX(Sheet1!RawDataCols,$C29,BN$5)*$R29)</f>
        <v>0</v>
      </c>
      <c r="BO29" s="3">
        <f>IF(BO$3=0,0,INDEX(Sheet1!RawDataCols,$C29,BO$5)*$R29)</f>
        <v>0</v>
      </c>
      <c r="BP29" s="3">
        <f>IF(BP$3=0,0,INDEX(Sheet1!RawDataCols,$C29,BP$5)*$R29)</f>
        <v>10460903.76</v>
      </c>
      <c r="BQ29" s="3">
        <f t="shared" si="58"/>
        <v>12020283.890000001</v>
      </c>
      <c r="BR29" s="3">
        <f t="shared" si="59"/>
        <v>12020283.890000001</v>
      </c>
      <c r="BS29" s="3">
        <f t="shared" si="60"/>
        <v>12020283.890000001</v>
      </c>
      <c r="BT29" s="3">
        <f t="shared" si="61"/>
        <v>12020283.890000001</v>
      </c>
      <c r="BU29" s="3" t="str">
        <f>INDEX(Sheet1!$BS$2:$BS$1000,MATCH($A29,Sheet1!$A$2:$A$1000,0))</f>
        <v>30</v>
      </c>
      <c r="BV29" s="3">
        <f>INDEX(Sheet1!$BT$2:$BT$1000,MATCH($A29,Sheet1!$A$2:$A$1000,0))</f>
        <v>-12020283.890000001</v>
      </c>
    </row>
  </sheetData>
  <sortState xmlns:xlrd2="http://schemas.microsoft.com/office/spreadsheetml/2017/richdata2" ref="A9:BU2019">
    <sortCondition ref="A9:A2019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M463"/>
  <sheetViews>
    <sheetView zoomScale="90" workbookViewId="0">
      <pane ySplit="9" topLeftCell="A10" activePane="bottomLeft" state="frozen"/>
      <selection pane="bottomLeft" activeCell="C6" sqref="C6"/>
    </sheetView>
  </sheetViews>
  <sheetFormatPr defaultRowHeight="12" outlineLevelCol="1" x14ac:dyDescent="0.2"/>
  <cols>
    <col min="1" max="1" width="7.5703125" style="58" customWidth="1"/>
    <col min="2" max="2" width="9.28515625" style="58" bestFit="1" customWidth="1"/>
    <col min="3" max="3" width="8.85546875" style="59" customWidth="1"/>
    <col min="4" max="4" width="12.7109375" style="59" bestFit="1" customWidth="1"/>
    <col min="5" max="5" width="27.42578125" style="59" customWidth="1"/>
    <col min="6" max="6" width="9.5703125" style="58" customWidth="1"/>
    <col min="7" max="7" width="11.42578125" style="59" bestFit="1" customWidth="1"/>
    <col min="8" max="8" width="12.28515625" style="59" hidden="1" customWidth="1" outlineLevel="1"/>
    <col min="9" max="9" width="12.140625" style="59" hidden="1" customWidth="1" outlineLevel="1"/>
    <col min="10" max="10" width="9.28515625" style="64" hidden="1" customWidth="1" outlineLevel="1"/>
    <col min="11" max="11" width="9.28515625" style="60" bestFit="1" customWidth="1" collapsed="1"/>
    <col min="12" max="13" width="10.85546875" style="60" bestFit="1" customWidth="1"/>
    <col min="14" max="16384" width="9.140625" style="59"/>
  </cols>
  <sheetData>
    <row r="1" spans="1:13" ht="17.25" customHeight="1" x14ac:dyDescent="0.2">
      <c r="A1" s="138" t="str">
        <f>MENU!C4</f>
        <v>Terramoll Holding Pty Ltd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13" ht="12.75" x14ac:dyDescent="0.2">
      <c r="A2" s="65" t="s">
        <v>143</v>
      </c>
      <c r="B2" s="66"/>
      <c r="C2" s="67"/>
      <c r="D2" s="67"/>
      <c r="E2" s="85" t="str">
        <f>IF(ISBLANK(A10),"There are no transactions for this account in the list of transactions that have","")</f>
        <v>There are no transactions for this account in the list of transactions that have</v>
      </c>
      <c r="F2" s="66"/>
      <c r="G2" s="67"/>
      <c r="H2" s="67"/>
      <c r="I2" s="67"/>
      <c r="J2" s="68"/>
      <c r="K2" s="69"/>
      <c r="L2" s="69"/>
      <c r="M2" s="69"/>
    </row>
    <row r="3" spans="1:13" ht="12.75" x14ac:dyDescent="0.2">
      <c r="A3" s="65" t="e">
        <f>"for the period "&amp;""&amp;VLOOKUP(Sheet2!D4,Date_Lup!E:F,2,0)&amp;" "&amp;"to"&amp;" "&amp;VLOOKUP(Sheet2!D5,Date_Lup!E:F,2,0)</f>
        <v>#N/A</v>
      </c>
      <c r="B3" s="66"/>
      <c r="C3" s="67"/>
      <c r="D3" s="67"/>
      <c r="E3" s="85" t="str">
        <f>IF(ISBLANK(A10),"been extracted from the General Ledger. Try using a different period range ","")</f>
        <v xml:space="preserve">been extracted from the General Ledger. Try using a different period range </v>
      </c>
      <c r="F3" s="66"/>
      <c r="G3" s="67"/>
      <c r="H3" s="67"/>
      <c r="I3" s="67"/>
      <c r="J3" s="68"/>
      <c r="K3" s="69"/>
      <c r="L3" s="69"/>
      <c r="M3" s="69"/>
    </row>
    <row r="4" spans="1:13" ht="12.75" x14ac:dyDescent="0.2">
      <c r="A4" s="70"/>
      <c r="B4" s="66"/>
      <c r="C4" s="67"/>
      <c r="D4" s="67"/>
      <c r="E4" s="85" t="str">
        <f>IF(ISBLANK(A10),"the next time you run this report.","")</f>
        <v>the next time you run this report.</v>
      </c>
      <c r="F4" s="66"/>
      <c r="G4" s="67"/>
      <c r="H4" s="67"/>
      <c r="I4" s="67"/>
      <c r="J4" s="68"/>
      <c r="K4" s="69"/>
      <c r="L4" s="69"/>
      <c r="M4" s="69"/>
    </row>
    <row r="5" spans="1:13" ht="12.75" hidden="1" x14ac:dyDescent="0.2">
      <c r="A5" s="71"/>
      <c r="B5" s="72"/>
      <c r="C5" s="73" t="s">
        <v>20</v>
      </c>
      <c r="D5" s="74"/>
      <c r="E5" s="77" t="s">
        <v>173</v>
      </c>
      <c r="F5" s="72"/>
      <c r="G5" s="74"/>
      <c r="H5" s="74"/>
      <c r="I5" s="74"/>
      <c r="J5" s="75"/>
      <c r="K5" s="76"/>
      <c r="L5" s="76"/>
      <c r="M5" s="76"/>
    </row>
    <row r="6" spans="1:13" ht="12.75" x14ac:dyDescent="0.2">
      <c r="A6" s="65" t="s">
        <v>152</v>
      </c>
      <c r="B6" s="66"/>
      <c r="C6" s="181" t="s">
        <v>453</v>
      </c>
      <c r="D6" s="67"/>
      <c r="E6" s="85" t="str">
        <f>IF(COUNTA(Transactions!ACCOUNTNO)&gt;=5000,"The 5000 transaction row limit has been exceeded - Data has been truncated ","")</f>
        <v/>
      </c>
      <c r="F6" s="66"/>
      <c r="G6" s="67"/>
      <c r="H6" s="67"/>
      <c r="I6" s="67"/>
      <c r="J6" s="68"/>
      <c r="K6" s="69"/>
      <c r="L6" s="69"/>
      <c r="M6" s="69"/>
    </row>
    <row r="7" spans="1:13" ht="12.75" x14ac:dyDescent="0.2">
      <c r="A7" s="65" t="s">
        <v>153</v>
      </c>
      <c r="B7" s="66"/>
      <c r="C7" s="78" t="str">
        <f>IF(ISNA(VLOOKUP(C6,Transactions!$A:$C,3,0)),"",VLOOKUP(C6,Transactions!$A:$C,3,0))</f>
        <v/>
      </c>
      <c r="D7" s="67"/>
      <c r="E7" s="85" t="str">
        <f>IF(COUNTA(Transactions!ACCOUNTNO)&gt;=5000,"Please use the S series Financial Reports, instead","")</f>
        <v/>
      </c>
      <c r="F7" s="66"/>
      <c r="G7" s="67"/>
      <c r="H7" s="67"/>
      <c r="I7" s="67"/>
      <c r="J7" s="68"/>
      <c r="K7" s="69"/>
      <c r="L7" s="69"/>
      <c r="M7" s="69"/>
    </row>
    <row r="8" spans="1:13" ht="12.75" thickBot="1" x14ac:dyDescent="0.25">
      <c r="A8" s="66"/>
      <c r="B8" s="66"/>
      <c r="C8" s="67"/>
      <c r="D8" s="67"/>
      <c r="E8" s="67"/>
      <c r="F8" s="66"/>
      <c r="G8" s="67"/>
      <c r="H8" s="67"/>
      <c r="I8" s="67"/>
      <c r="J8" s="68"/>
      <c r="K8" s="69"/>
      <c r="L8" s="69"/>
      <c r="M8" s="69"/>
    </row>
    <row r="9" spans="1:13" s="57" customFormat="1" ht="24.75" thickBot="1" x14ac:dyDescent="0.25">
      <c r="A9" s="133" t="s">
        <v>146</v>
      </c>
      <c r="B9" s="134" t="s">
        <v>147</v>
      </c>
      <c r="C9" s="135" t="s">
        <v>169</v>
      </c>
      <c r="D9" s="134" t="s">
        <v>148</v>
      </c>
      <c r="E9" s="134" t="s">
        <v>149</v>
      </c>
      <c r="F9" s="135" t="s">
        <v>150</v>
      </c>
      <c r="G9" s="134" t="s">
        <v>151</v>
      </c>
      <c r="H9" s="134" t="s">
        <v>167</v>
      </c>
      <c r="I9" s="134" t="s">
        <v>168</v>
      </c>
      <c r="J9" s="135" t="s">
        <v>171</v>
      </c>
      <c r="K9" s="136" t="s">
        <v>154</v>
      </c>
      <c r="L9" s="136" t="s">
        <v>155</v>
      </c>
      <c r="M9" s="137" t="s">
        <v>156</v>
      </c>
    </row>
    <row r="10" spans="1:13" ht="12.75" x14ac:dyDescent="0.2">
      <c r="A10"/>
      <c r="B10" s="87"/>
      <c r="C10"/>
      <c r="D10"/>
      <c r="E10"/>
      <c r="F10"/>
      <c r="G10"/>
      <c r="H10" s="87"/>
      <c r="I10"/>
      <c r="J10" s="61"/>
      <c r="K10" s="61"/>
      <c r="L10" s="61"/>
      <c r="M10" s="62">
        <f>SUM(K:L)</f>
        <v>0</v>
      </c>
    </row>
    <row r="11" spans="1:13" ht="12.75" x14ac:dyDescent="0.2">
      <c r="A11"/>
      <c r="B11" s="87"/>
      <c r="C11"/>
      <c r="D11"/>
      <c r="E11"/>
      <c r="F11"/>
      <c r="G11"/>
      <c r="H11" s="87"/>
      <c r="I11"/>
      <c r="J11" s="61"/>
      <c r="K11" s="61"/>
      <c r="L11" s="61"/>
    </row>
    <row r="12" spans="1:13" ht="12.75" x14ac:dyDescent="0.2">
      <c r="A12"/>
      <c r="B12" s="87"/>
      <c r="C12"/>
      <c r="D12"/>
      <c r="E12"/>
      <c r="F12"/>
      <c r="G12"/>
      <c r="H12" s="87"/>
      <c r="I12"/>
      <c r="J12" s="61"/>
      <c r="K12" s="61"/>
      <c r="L12" s="61"/>
    </row>
    <row r="13" spans="1:13" ht="12.75" x14ac:dyDescent="0.2">
      <c r="A13"/>
      <c r="B13" s="87"/>
      <c r="C13"/>
      <c r="D13"/>
      <c r="E13"/>
      <c r="F13"/>
      <c r="G13"/>
      <c r="H13" s="87"/>
      <c r="I13"/>
      <c r="J13" s="61"/>
      <c r="K13" s="61"/>
      <c r="L13" s="61"/>
    </row>
    <row r="14" spans="1:13" ht="12.75" x14ac:dyDescent="0.2">
      <c r="A14"/>
      <c r="B14" s="87"/>
      <c r="C14"/>
      <c r="D14"/>
      <c r="E14"/>
      <c r="F14"/>
      <c r="G14"/>
      <c r="H14" s="87"/>
      <c r="I14"/>
      <c r="J14" s="61"/>
      <c r="K14" s="61"/>
      <c r="L14" s="61"/>
    </row>
    <row r="15" spans="1:13" ht="12.75" x14ac:dyDescent="0.2">
      <c r="A15"/>
      <c r="B15" s="87"/>
      <c r="C15"/>
      <c r="D15"/>
      <c r="E15"/>
      <c r="F15"/>
      <c r="G15"/>
      <c r="H15" s="87"/>
      <c r="I15"/>
      <c r="J15" s="61"/>
      <c r="K15" s="61"/>
      <c r="L15" s="61"/>
    </row>
    <row r="16" spans="1:13" ht="12.75" x14ac:dyDescent="0.2">
      <c r="A16"/>
      <c r="B16" s="87"/>
      <c r="C16"/>
      <c r="D16"/>
      <c r="E16"/>
      <c r="F16"/>
      <c r="G16"/>
      <c r="H16" s="87"/>
      <c r="I16"/>
      <c r="J16" s="61"/>
      <c r="K16" s="61"/>
      <c r="L16" s="61"/>
    </row>
    <row r="17" spans="1:12" ht="12.75" x14ac:dyDescent="0.2">
      <c r="A17"/>
      <c r="B17" s="87"/>
      <c r="C17"/>
      <c r="D17"/>
      <c r="E17"/>
      <c r="F17"/>
      <c r="G17"/>
      <c r="H17" s="87"/>
      <c r="I17"/>
      <c r="J17" s="61"/>
      <c r="K17" s="61"/>
      <c r="L17" s="61"/>
    </row>
    <row r="18" spans="1:12" ht="12.75" x14ac:dyDescent="0.2">
      <c r="A18"/>
      <c r="B18" s="87"/>
      <c r="C18"/>
      <c r="D18"/>
      <c r="E18"/>
      <c r="F18"/>
      <c r="G18"/>
      <c r="H18" s="87"/>
      <c r="I18"/>
      <c r="J18" s="61"/>
      <c r="K18" s="61"/>
      <c r="L18" s="61"/>
    </row>
    <row r="19" spans="1:12" ht="12.75" x14ac:dyDescent="0.2">
      <c r="A19"/>
      <c r="B19" s="87"/>
      <c r="C19"/>
      <c r="D19"/>
      <c r="E19"/>
      <c r="F19"/>
      <c r="G19"/>
      <c r="H19" s="87"/>
      <c r="I19"/>
      <c r="J19" s="61"/>
      <c r="K19" s="61"/>
      <c r="L19" s="61"/>
    </row>
    <row r="20" spans="1:12" ht="12.75" x14ac:dyDescent="0.2">
      <c r="A20"/>
      <c r="B20" s="87"/>
      <c r="C20"/>
      <c r="D20"/>
      <c r="E20"/>
      <c r="F20"/>
      <c r="G20"/>
      <c r="H20" s="87"/>
      <c r="I20"/>
      <c r="J20" s="61"/>
      <c r="K20" s="61"/>
      <c r="L20" s="61"/>
    </row>
    <row r="21" spans="1:12" ht="12.75" x14ac:dyDescent="0.2">
      <c r="A21"/>
      <c r="B21" s="87"/>
      <c r="C21"/>
      <c r="D21"/>
      <c r="E21"/>
      <c r="F21"/>
      <c r="G21"/>
      <c r="H21" s="87"/>
      <c r="I21"/>
      <c r="J21" s="61"/>
      <c r="K21" s="61"/>
      <c r="L21" s="61"/>
    </row>
    <row r="22" spans="1:12" ht="12.75" x14ac:dyDescent="0.2">
      <c r="A22"/>
      <c r="B22" s="87"/>
      <c r="C22"/>
      <c r="D22"/>
      <c r="E22"/>
      <c r="F22"/>
      <c r="G22"/>
      <c r="H22" s="87"/>
      <c r="I22"/>
      <c r="J22" s="61"/>
      <c r="K22" s="61"/>
      <c r="L22" s="61"/>
    </row>
    <row r="23" spans="1:12" ht="12.75" x14ac:dyDescent="0.2">
      <c r="A23"/>
      <c r="B23" s="87"/>
      <c r="C23"/>
      <c r="D23"/>
      <c r="E23"/>
      <c r="F23"/>
      <c r="G23"/>
      <c r="H23" s="87"/>
      <c r="I23"/>
      <c r="J23" s="61"/>
      <c r="K23" s="61"/>
      <c r="L23" s="61"/>
    </row>
    <row r="24" spans="1:12" ht="12.75" x14ac:dyDescent="0.2">
      <c r="A24"/>
      <c r="B24" s="87"/>
      <c r="C24"/>
      <c r="D24"/>
      <c r="E24"/>
      <c r="F24"/>
      <c r="G24"/>
      <c r="H24" s="87"/>
      <c r="I24"/>
      <c r="J24" s="61"/>
      <c r="K24" s="61"/>
      <c r="L24" s="61"/>
    </row>
    <row r="25" spans="1:12" ht="12.75" x14ac:dyDescent="0.2">
      <c r="A25"/>
      <c r="B25" s="87"/>
      <c r="C25"/>
      <c r="D25"/>
      <c r="E25"/>
      <c r="F25"/>
      <c r="G25"/>
      <c r="H25" s="87"/>
      <c r="I25"/>
      <c r="J25" s="61"/>
      <c r="K25" s="61"/>
      <c r="L25" s="61"/>
    </row>
    <row r="26" spans="1:12" ht="12.75" x14ac:dyDescent="0.2">
      <c r="A26"/>
      <c r="B26" s="87"/>
      <c r="C26"/>
      <c r="D26"/>
      <c r="E26"/>
      <c r="F26"/>
      <c r="G26"/>
      <c r="H26" s="87"/>
      <c r="I26"/>
      <c r="J26" s="61"/>
      <c r="K26" s="61"/>
      <c r="L26" s="61"/>
    </row>
    <row r="27" spans="1:12" ht="12.75" x14ac:dyDescent="0.2">
      <c r="A27"/>
      <c r="B27" s="87"/>
      <c r="C27"/>
      <c r="D27"/>
      <c r="E27"/>
      <c r="F27"/>
      <c r="G27"/>
      <c r="H27" s="87"/>
      <c r="I27"/>
      <c r="J27" s="61"/>
      <c r="K27" s="61"/>
      <c r="L27" s="61"/>
    </row>
    <row r="28" spans="1:12" ht="12.75" x14ac:dyDescent="0.2">
      <c r="A28"/>
      <c r="B28" s="87"/>
      <c r="C28"/>
      <c r="D28"/>
      <c r="E28"/>
      <c r="F28"/>
      <c r="G28"/>
      <c r="H28" s="87"/>
      <c r="I28"/>
      <c r="J28" s="61"/>
      <c r="K28" s="61"/>
      <c r="L28" s="61"/>
    </row>
    <row r="29" spans="1:12" ht="12.75" x14ac:dyDescent="0.2">
      <c r="A29"/>
      <c r="B29" s="87"/>
      <c r="C29"/>
      <c r="D29"/>
      <c r="E29"/>
      <c r="F29"/>
      <c r="G29"/>
      <c r="H29" s="87"/>
      <c r="I29"/>
      <c r="J29" s="61"/>
      <c r="K29" s="61"/>
      <c r="L29" s="61"/>
    </row>
    <row r="30" spans="1:12" ht="12.75" x14ac:dyDescent="0.2">
      <c r="A30"/>
      <c r="B30" s="87"/>
      <c r="C30"/>
      <c r="D30"/>
      <c r="E30"/>
      <c r="F30"/>
      <c r="G30"/>
      <c r="H30" s="87"/>
      <c r="I30"/>
      <c r="J30" s="61"/>
      <c r="K30" s="61"/>
      <c r="L30" s="61"/>
    </row>
    <row r="31" spans="1:12" ht="12.75" x14ac:dyDescent="0.2">
      <c r="A31"/>
      <c r="B31" s="87"/>
      <c r="C31"/>
      <c r="D31"/>
      <c r="E31"/>
      <c r="F31"/>
      <c r="G31"/>
      <c r="H31" s="87"/>
      <c r="I31"/>
      <c r="J31" s="61"/>
      <c r="K31" s="61"/>
      <c r="L31" s="61"/>
    </row>
    <row r="32" spans="1:12" ht="12.75" x14ac:dyDescent="0.2">
      <c r="A32"/>
      <c r="B32" s="87"/>
      <c r="C32"/>
      <c r="D32"/>
      <c r="E32"/>
      <c r="F32"/>
      <c r="G32"/>
      <c r="H32" s="87"/>
      <c r="I32"/>
      <c r="J32" s="61"/>
      <c r="K32" s="61"/>
      <c r="L32" s="61"/>
    </row>
    <row r="33" spans="1:12" ht="12.75" x14ac:dyDescent="0.2">
      <c r="A33"/>
      <c r="B33" s="87"/>
      <c r="C33"/>
      <c r="D33"/>
      <c r="E33"/>
      <c r="F33"/>
      <c r="G33"/>
      <c r="H33" s="87"/>
      <c r="I33"/>
      <c r="J33" s="61"/>
      <c r="K33" s="61"/>
      <c r="L33" s="61"/>
    </row>
    <row r="34" spans="1:12" ht="12.75" x14ac:dyDescent="0.2">
      <c r="A34"/>
      <c r="B34" s="87"/>
      <c r="C34"/>
      <c r="D34"/>
      <c r="E34"/>
      <c r="F34"/>
      <c r="G34"/>
      <c r="H34" s="87"/>
      <c r="I34"/>
      <c r="J34" s="61"/>
      <c r="K34" s="61"/>
      <c r="L34" s="61"/>
    </row>
    <row r="35" spans="1:12" ht="12.75" x14ac:dyDescent="0.2">
      <c r="A35"/>
      <c r="B35" s="87"/>
      <c r="C35"/>
      <c r="D35"/>
      <c r="E35"/>
      <c r="F35"/>
      <c r="G35"/>
      <c r="H35" s="87"/>
      <c r="I35"/>
      <c r="J35" s="61"/>
      <c r="K35" s="61"/>
      <c r="L35" s="61"/>
    </row>
    <row r="36" spans="1:12" ht="12.75" x14ac:dyDescent="0.2">
      <c r="A36"/>
      <c r="B36" s="87"/>
      <c r="C36"/>
      <c r="D36"/>
      <c r="E36"/>
      <c r="F36"/>
      <c r="G36"/>
      <c r="H36" s="87"/>
      <c r="I36"/>
      <c r="J36" s="61"/>
      <c r="K36" s="61"/>
      <c r="L36" s="61"/>
    </row>
    <row r="37" spans="1:12" ht="12.75" x14ac:dyDescent="0.2">
      <c r="A37"/>
      <c r="B37" s="87"/>
      <c r="C37"/>
      <c r="D37"/>
      <c r="E37"/>
      <c r="F37"/>
      <c r="G37"/>
      <c r="H37" s="87"/>
      <c r="I37"/>
      <c r="J37" s="61"/>
      <c r="K37" s="61"/>
      <c r="L37" s="61"/>
    </row>
    <row r="38" spans="1:12" ht="12.75" x14ac:dyDescent="0.2">
      <c r="A38"/>
      <c r="B38" s="87"/>
      <c r="C38"/>
      <c r="D38"/>
      <c r="E38"/>
      <c r="F38"/>
      <c r="G38"/>
      <c r="H38" s="87"/>
      <c r="I38"/>
      <c r="J38" s="61"/>
      <c r="K38" s="61"/>
      <c r="L38" s="61"/>
    </row>
    <row r="39" spans="1:12" ht="12.75" x14ac:dyDescent="0.2">
      <c r="A39"/>
      <c r="B39" s="87"/>
      <c r="C39"/>
      <c r="D39"/>
      <c r="E39"/>
      <c r="F39"/>
      <c r="G39"/>
      <c r="H39" s="87"/>
      <c r="I39"/>
      <c r="J39" s="61"/>
      <c r="K39" s="61"/>
      <c r="L39" s="61"/>
    </row>
    <row r="40" spans="1:12" ht="12.75" x14ac:dyDescent="0.2">
      <c r="A40"/>
      <c r="B40" s="87"/>
      <c r="C40"/>
      <c r="D40"/>
      <c r="E40"/>
      <c r="F40"/>
      <c r="G40"/>
      <c r="H40" s="87"/>
      <c r="I40"/>
      <c r="J40" s="61"/>
      <c r="K40" s="61"/>
      <c r="L40" s="61"/>
    </row>
    <row r="41" spans="1:12" ht="12.75" x14ac:dyDescent="0.2">
      <c r="A41"/>
      <c r="B41" s="87"/>
      <c r="C41"/>
      <c r="D41"/>
      <c r="E41"/>
      <c r="F41"/>
      <c r="G41"/>
      <c r="H41" s="87"/>
      <c r="I41"/>
      <c r="J41" s="61"/>
      <c r="K41" s="61"/>
      <c r="L41" s="61"/>
    </row>
    <row r="42" spans="1:12" ht="12.75" x14ac:dyDescent="0.2">
      <c r="A42"/>
      <c r="B42" s="87"/>
      <c r="C42"/>
      <c r="D42"/>
      <c r="E42"/>
      <c r="F42"/>
      <c r="G42"/>
      <c r="H42" s="87"/>
      <c r="I42"/>
      <c r="J42" s="61"/>
      <c r="K42" s="61"/>
      <c r="L42" s="61"/>
    </row>
    <row r="43" spans="1:12" ht="12.75" x14ac:dyDescent="0.2">
      <c r="A43"/>
      <c r="B43" s="87"/>
      <c r="C43"/>
      <c r="D43"/>
      <c r="E43"/>
      <c r="F43"/>
      <c r="G43"/>
      <c r="H43" s="87"/>
      <c r="I43"/>
      <c r="J43" s="61"/>
      <c r="K43" s="61"/>
      <c r="L43" s="61"/>
    </row>
    <row r="44" spans="1:12" ht="12.75" x14ac:dyDescent="0.2">
      <c r="A44"/>
      <c r="B44" s="87"/>
      <c r="C44"/>
      <c r="D44"/>
      <c r="E44"/>
      <c r="F44"/>
      <c r="G44"/>
      <c r="H44" s="87"/>
      <c r="I44"/>
      <c r="J44" s="61"/>
      <c r="K44" s="61"/>
      <c r="L44" s="61"/>
    </row>
    <row r="45" spans="1:12" ht="12.75" x14ac:dyDescent="0.2">
      <c r="A45"/>
      <c r="B45" s="87"/>
      <c r="C45"/>
      <c r="D45"/>
      <c r="E45"/>
      <c r="F45"/>
      <c r="G45"/>
      <c r="H45" s="87"/>
      <c r="I45"/>
      <c r="J45" s="61"/>
      <c r="K45" s="61"/>
      <c r="L45" s="61"/>
    </row>
    <row r="46" spans="1:12" ht="12.75" x14ac:dyDescent="0.2">
      <c r="A46"/>
      <c r="B46" s="87"/>
      <c r="C46"/>
      <c r="D46"/>
      <c r="E46"/>
      <c r="F46"/>
      <c r="G46"/>
      <c r="H46" s="87"/>
      <c r="I46"/>
      <c r="J46" s="61"/>
      <c r="K46" s="61"/>
      <c r="L46" s="61"/>
    </row>
    <row r="47" spans="1:12" ht="12.75" x14ac:dyDescent="0.2">
      <c r="A47"/>
      <c r="B47" s="87"/>
      <c r="C47"/>
      <c r="D47"/>
      <c r="E47"/>
      <c r="F47"/>
      <c r="G47"/>
      <c r="H47" s="87"/>
      <c r="I47"/>
      <c r="J47" s="61"/>
      <c r="K47" s="61"/>
      <c r="L47" s="61"/>
    </row>
    <row r="48" spans="1:12" ht="12.75" x14ac:dyDescent="0.2">
      <c r="A48"/>
      <c r="B48" s="87"/>
      <c r="C48"/>
      <c r="D48"/>
      <c r="E48"/>
      <c r="F48"/>
      <c r="G48"/>
      <c r="H48" s="87"/>
      <c r="I48"/>
      <c r="J48" s="61"/>
      <c r="K48" s="61"/>
      <c r="L48" s="61"/>
    </row>
    <row r="49" spans="1:12" ht="12.75" x14ac:dyDescent="0.2">
      <c r="A49"/>
      <c r="B49" s="87"/>
      <c r="C49"/>
      <c r="D49"/>
      <c r="E49"/>
      <c r="F49"/>
      <c r="G49"/>
      <c r="H49" s="87"/>
      <c r="I49"/>
      <c r="J49" s="61"/>
      <c r="K49" s="61"/>
      <c r="L49" s="61"/>
    </row>
    <row r="50" spans="1:12" ht="12.75" x14ac:dyDescent="0.2">
      <c r="A50"/>
      <c r="B50" s="87"/>
      <c r="C50"/>
      <c r="D50"/>
      <c r="E50"/>
      <c r="F50"/>
      <c r="G50"/>
      <c r="H50" s="87"/>
      <c r="I50"/>
      <c r="J50" s="61"/>
      <c r="K50" s="61"/>
      <c r="L50" s="61"/>
    </row>
    <row r="51" spans="1:12" ht="12.75" x14ac:dyDescent="0.2">
      <c r="A51"/>
      <c r="B51" s="87"/>
      <c r="C51"/>
      <c r="D51"/>
      <c r="E51"/>
      <c r="F51"/>
      <c r="G51"/>
      <c r="H51" s="87"/>
      <c r="I51"/>
      <c r="J51" s="61"/>
      <c r="K51" s="61"/>
      <c r="L51" s="61"/>
    </row>
    <row r="52" spans="1:12" ht="12.75" x14ac:dyDescent="0.2">
      <c r="A52"/>
      <c r="B52" s="87"/>
      <c r="C52"/>
      <c r="D52"/>
      <c r="E52"/>
      <c r="F52"/>
      <c r="G52"/>
      <c r="H52" s="87"/>
      <c r="I52"/>
      <c r="J52" s="61"/>
      <c r="K52" s="61"/>
      <c r="L52" s="61"/>
    </row>
    <row r="53" spans="1:12" ht="12.75" x14ac:dyDescent="0.2">
      <c r="A53"/>
      <c r="B53"/>
      <c r="C53"/>
      <c r="D53"/>
      <c r="E53"/>
      <c r="F53"/>
      <c r="G53"/>
      <c r="H53"/>
      <c r="I53"/>
      <c r="J53" s="56"/>
      <c r="K53" s="61"/>
      <c r="L53" s="61"/>
    </row>
    <row r="54" spans="1:12" ht="12.75" x14ac:dyDescent="0.2">
      <c r="A54"/>
      <c r="B54"/>
      <c r="C54"/>
      <c r="D54"/>
      <c r="E54"/>
      <c r="F54"/>
      <c r="G54"/>
      <c r="H54"/>
      <c r="I54"/>
      <c r="J54" s="56"/>
      <c r="K54" s="61"/>
      <c r="L54" s="61"/>
    </row>
    <row r="55" spans="1:12" ht="12.75" x14ac:dyDescent="0.2">
      <c r="A55"/>
      <c r="B55"/>
      <c r="C55"/>
      <c r="D55"/>
      <c r="E55"/>
      <c r="F55"/>
      <c r="G55"/>
      <c r="H55"/>
      <c r="I55"/>
      <c r="J55" s="56"/>
      <c r="K55" s="61"/>
      <c r="L55" s="61"/>
    </row>
    <row r="56" spans="1:12" ht="12.75" x14ac:dyDescent="0.2">
      <c r="A56"/>
      <c r="B56"/>
      <c r="C56"/>
      <c r="D56"/>
      <c r="E56"/>
      <c r="F56"/>
      <c r="G56"/>
      <c r="H56"/>
      <c r="I56"/>
      <c r="J56" s="56"/>
      <c r="K56" s="61"/>
      <c r="L56" s="61"/>
    </row>
    <row r="57" spans="1:12" ht="12.75" x14ac:dyDescent="0.2">
      <c r="A57"/>
      <c r="B57"/>
      <c r="C57"/>
      <c r="D57"/>
      <c r="E57"/>
      <c r="F57"/>
      <c r="G57"/>
      <c r="H57"/>
      <c r="I57"/>
      <c r="J57" s="56"/>
      <c r="K57" s="61"/>
      <c r="L57" s="61"/>
    </row>
    <row r="58" spans="1:12" ht="12.75" x14ac:dyDescent="0.2">
      <c r="A58"/>
      <c r="B58"/>
      <c r="C58"/>
      <c r="D58"/>
      <c r="E58"/>
      <c r="F58"/>
      <c r="G58"/>
      <c r="H58"/>
      <c r="I58"/>
      <c r="J58" s="56"/>
      <c r="K58" s="61"/>
      <c r="L58" s="61"/>
    </row>
    <row r="59" spans="1:12" ht="12.75" x14ac:dyDescent="0.2">
      <c r="A59"/>
      <c r="B59"/>
      <c r="C59"/>
      <c r="D59"/>
      <c r="E59"/>
      <c r="F59"/>
      <c r="G59"/>
      <c r="H59"/>
      <c r="I59"/>
      <c r="J59" s="56"/>
      <c r="K59" s="61"/>
      <c r="L59" s="61"/>
    </row>
    <row r="60" spans="1:12" ht="12.75" x14ac:dyDescent="0.2">
      <c r="A60"/>
      <c r="B60"/>
      <c r="C60"/>
      <c r="D60"/>
      <c r="E60"/>
      <c r="F60"/>
      <c r="G60"/>
      <c r="H60"/>
      <c r="I60"/>
      <c r="J60" s="56"/>
      <c r="K60" s="61"/>
      <c r="L60" s="61"/>
    </row>
    <row r="61" spans="1:12" ht="12.75" x14ac:dyDescent="0.2">
      <c r="A61"/>
      <c r="B61"/>
      <c r="C61"/>
      <c r="D61"/>
      <c r="E61"/>
      <c r="F61"/>
      <c r="G61"/>
      <c r="H61"/>
      <c r="I61"/>
      <c r="J61" s="56"/>
      <c r="K61" s="61"/>
      <c r="L61" s="61"/>
    </row>
    <row r="62" spans="1:12" ht="12.75" x14ac:dyDescent="0.2">
      <c r="A62"/>
      <c r="B62"/>
      <c r="C62"/>
      <c r="D62"/>
      <c r="E62"/>
      <c r="F62"/>
      <c r="G62"/>
      <c r="H62"/>
      <c r="I62"/>
      <c r="J62" s="56"/>
      <c r="K62" s="61"/>
      <c r="L62" s="61"/>
    </row>
    <row r="63" spans="1:12" ht="12.75" x14ac:dyDescent="0.2">
      <c r="A63"/>
      <c r="B63"/>
      <c r="C63"/>
      <c r="D63"/>
      <c r="E63"/>
      <c r="F63"/>
      <c r="G63"/>
      <c r="H63"/>
      <c r="I63"/>
      <c r="J63" s="56"/>
      <c r="K63" s="61"/>
      <c r="L63" s="61"/>
    </row>
    <row r="64" spans="1:12" ht="12.75" x14ac:dyDescent="0.2">
      <c r="A64"/>
      <c r="B64"/>
      <c r="C64"/>
      <c r="D64"/>
      <c r="E64"/>
      <c r="F64"/>
      <c r="G64"/>
      <c r="H64"/>
      <c r="I64"/>
      <c r="J64" s="56"/>
      <c r="K64" s="61"/>
      <c r="L64" s="61"/>
    </row>
    <row r="65" spans="1:12" ht="12.75" x14ac:dyDescent="0.2">
      <c r="A65"/>
      <c r="B65"/>
      <c r="C65"/>
      <c r="D65"/>
      <c r="E65"/>
      <c r="F65"/>
      <c r="G65"/>
      <c r="H65"/>
      <c r="I65"/>
      <c r="J65" s="56"/>
      <c r="K65" s="61"/>
      <c r="L65" s="61"/>
    </row>
    <row r="66" spans="1:12" ht="12.75" x14ac:dyDescent="0.2">
      <c r="A66"/>
      <c r="B66"/>
      <c r="C66"/>
      <c r="D66"/>
      <c r="E66"/>
      <c r="F66"/>
      <c r="G66"/>
      <c r="H66"/>
      <c r="I66"/>
      <c r="J66" s="56"/>
      <c r="K66" s="61"/>
      <c r="L66" s="61"/>
    </row>
    <row r="67" spans="1:12" ht="12.75" x14ac:dyDescent="0.2">
      <c r="A67"/>
      <c r="B67"/>
      <c r="C67"/>
      <c r="D67"/>
      <c r="E67"/>
      <c r="F67"/>
      <c r="G67"/>
      <c r="H67"/>
      <c r="I67"/>
      <c r="J67" s="56"/>
      <c r="K67" s="61"/>
      <c r="L67" s="61"/>
    </row>
    <row r="68" spans="1:12" ht="12.75" x14ac:dyDescent="0.2">
      <c r="A68"/>
      <c r="B68"/>
      <c r="C68"/>
      <c r="D68"/>
      <c r="E68"/>
      <c r="F68"/>
      <c r="G68"/>
      <c r="H68"/>
      <c r="I68"/>
      <c r="J68" s="56"/>
      <c r="K68" s="61"/>
      <c r="L68" s="61"/>
    </row>
    <row r="69" spans="1:12" ht="12.75" x14ac:dyDescent="0.2">
      <c r="A69"/>
      <c r="B69"/>
      <c r="C69"/>
      <c r="D69"/>
      <c r="E69"/>
      <c r="F69"/>
      <c r="G69"/>
      <c r="H69"/>
      <c r="I69"/>
      <c r="J69" s="56"/>
      <c r="K69" s="61"/>
      <c r="L69" s="61"/>
    </row>
    <row r="70" spans="1:12" ht="12.75" x14ac:dyDescent="0.2">
      <c r="A70"/>
      <c r="B70"/>
      <c r="C70"/>
      <c r="D70"/>
      <c r="E70"/>
      <c r="F70"/>
      <c r="G70"/>
      <c r="H70"/>
      <c r="I70"/>
      <c r="J70" s="56"/>
      <c r="K70" s="61"/>
      <c r="L70" s="61"/>
    </row>
    <row r="71" spans="1:12" ht="12.75" x14ac:dyDescent="0.2">
      <c r="A71"/>
      <c r="B71"/>
      <c r="C71"/>
      <c r="D71"/>
      <c r="E71"/>
      <c r="F71"/>
      <c r="G71"/>
      <c r="H71"/>
      <c r="I71"/>
      <c r="J71" s="56"/>
      <c r="K71" s="61"/>
      <c r="L71" s="61"/>
    </row>
    <row r="72" spans="1:12" ht="12.75" x14ac:dyDescent="0.2">
      <c r="A72"/>
      <c r="B72"/>
      <c r="C72"/>
      <c r="D72"/>
      <c r="E72"/>
      <c r="F72"/>
      <c r="G72"/>
      <c r="H72"/>
      <c r="I72"/>
      <c r="J72" s="56"/>
      <c r="K72" s="61"/>
      <c r="L72" s="61"/>
    </row>
    <row r="73" spans="1:12" ht="12.75" x14ac:dyDescent="0.2">
      <c r="A73"/>
      <c r="B73"/>
      <c r="C73"/>
      <c r="D73"/>
      <c r="E73"/>
      <c r="F73"/>
      <c r="G73"/>
      <c r="H73"/>
      <c r="I73"/>
      <c r="J73" s="56"/>
      <c r="K73" s="61"/>
      <c r="L73" s="61"/>
    </row>
    <row r="74" spans="1:12" ht="12.75" x14ac:dyDescent="0.2">
      <c r="A74"/>
      <c r="B74"/>
      <c r="C74"/>
      <c r="D74"/>
      <c r="E74"/>
      <c r="F74"/>
      <c r="G74"/>
      <c r="H74"/>
      <c r="I74"/>
      <c r="J74" s="56"/>
      <c r="K74" s="61"/>
      <c r="L74" s="61"/>
    </row>
    <row r="75" spans="1:12" ht="12.75" x14ac:dyDescent="0.2">
      <c r="A75"/>
      <c r="B75"/>
      <c r="C75"/>
      <c r="D75"/>
      <c r="E75"/>
      <c r="F75"/>
      <c r="G75"/>
      <c r="H75"/>
      <c r="I75"/>
      <c r="J75" s="56"/>
      <c r="K75" s="61"/>
      <c r="L75" s="61"/>
    </row>
    <row r="76" spans="1:12" ht="12.75" x14ac:dyDescent="0.2">
      <c r="A76"/>
      <c r="B76"/>
      <c r="C76"/>
      <c r="D76"/>
      <c r="E76"/>
      <c r="F76"/>
      <c r="G76"/>
      <c r="H76"/>
      <c r="I76"/>
      <c r="J76" s="56"/>
      <c r="K76" s="61"/>
      <c r="L76" s="61"/>
    </row>
    <row r="77" spans="1:12" ht="12.75" x14ac:dyDescent="0.2">
      <c r="A77"/>
      <c r="B77"/>
      <c r="C77"/>
      <c r="D77"/>
      <c r="E77"/>
      <c r="F77"/>
      <c r="G77"/>
      <c r="H77"/>
      <c r="I77"/>
      <c r="J77" s="56"/>
      <c r="K77" s="61"/>
      <c r="L77" s="61"/>
    </row>
    <row r="78" spans="1:12" ht="12.75" x14ac:dyDescent="0.2">
      <c r="A78"/>
      <c r="B78"/>
      <c r="C78"/>
      <c r="D78"/>
      <c r="E78"/>
      <c r="F78"/>
      <c r="G78"/>
      <c r="H78"/>
      <c r="I78"/>
      <c r="J78" s="56"/>
      <c r="K78" s="61"/>
      <c r="L78" s="61"/>
    </row>
    <row r="79" spans="1:12" ht="12.75" x14ac:dyDescent="0.2">
      <c r="A79"/>
      <c r="B79"/>
      <c r="C79"/>
      <c r="D79"/>
      <c r="E79"/>
      <c r="F79"/>
      <c r="G79"/>
      <c r="H79"/>
      <c r="I79"/>
      <c r="J79" s="56"/>
      <c r="K79" s="61"/>
      <c r="L79" s="61"/>
    </row>
    <row r="80" spans="1:12" ht="12.75" x14ac:dyDescent="0.2">
      <c r="A80"/>
      <c r="B80"/>
      <c r="C80"/>
      <c r="D80"/>
      <c r="E80"/>
      <c r="F80"/>
      <c r="G80"/>
      <c r="H80"/>
      <c r="I80"/>
      <c r="J80" s="56"/>
      <c r="K80" s="61"/>
      <c r="L80" s="61"/>
    </row>
    <row r="81" spans="1:12" ht="12.75" x14ac:dyDescent="0.2">
      <c r="A81"/>
      <c r="B81"/>
      <c r="C81"/>
      <c r="D81"/>
      <c r="E81"/>
      <c r="F81"/>
      <c r="G81"/>
      <c r="H81"/>
      <c r="I81"/>
      <c r="J81" s="56"/>
      <c r="K81" s="61"/>
      <c r="L81" s="61"/>
    </row>
    <row r="82" spans="1:12" ht="12.75" x14ac:dyDescent="0.2">
      <c r="A82"/>
      <c r="B82"/>
      <c r="C82"/>
      <c r="D82"/>
      <c r="E82"/>
      <c r="F82"/>
      <c r="G82"/>
      <c r="H82"/>
      <c r="I82"/>
      <c r="J82" s="56"/>
      <c r="K82" s="61"/>
      <c r="L82" s="61"/>
    </row>
    <row r="83" spans="1:12" ht="12.75" x14ac:dyDescent="0.2">
      <c r="A83"/>
      <c r="B83"/>
      <c r="C83"/>
      <c r="D83"/>
      <c r="E83"/>
      <c r="F83"/>
      <c r="G83"/>
      <c r="H83"/>
      <c r="I83"/>
      <c r="J83" s="56"/>
      <c r="K83" s="61"/>
      <c r="L83" s="61"/>
    </row>
    <row r="84" spans="1:12" ht="12.75" x14ac:dyDescent="0.2">
      <c r="A84"/>
      <c r="B84"/>
      <c r="C84"/>
      <c r="D84"/>
      <c r="E84"/>
      <c r="F84"/>
      <c r="G84"/>
      <c r="H84"/>
      <c r="I84"/>
      <c r="J84" s="56"/>
      <c r="K84" s="61"/>
      <c r="L84" s="61"/>
    </row>
    <row r="85" spans="1:12" ht="12.75" x14ac:dyDescent="0.2">
      <c r="A85"/>
      <c r="B85"/>
      <c r="C85"/>
      <c r="D85"/>
      <c r="E85"/>
      <c r="F85"/>
      <c r="G85"/>
      <c r="H85"/>
      <c r="I85"/>
      <c r="J85" s="56"/>
      <c r="K85" s="61"/>
      <c r="L85" s="61"/>
    </row>
    <row r="86" spans="1:12" ht="12.75" x14ac:dyDescent="0.2">
      <c r="A86"/>
      <c r="B86"/>
      <c r="C86"/>
      <c r="D86"/>
      <c r="E86"/>
      <c r="F86"/>
      <c r="G86"/>
      <c r="H86"/>
      <c r="I86"/>
      <c r="J86" s="56"/>
      <c r="K86" s="61"/>
      <c r="L86" s="61"/>
    </row>
    <row r="87" spans="1:12" ht="12.75" x14ac:dyDescent="0.2">
      <c r="A87"/>
      <c r="B87"/>
      <c r="C87"/>
      <c r="D87"/>
      <c r="E87"/>
      <c r="F87"/>
      <c r="G87"/>
      <c r="H87"/>
      <c r="I87"/>
      <c r="J87" s="56"/>
      <c r="K87" s="61"/>
      <c r="L87" s="61"/>
    </row>
    <row r="88" spans="1:12" ht="12.75" x14ac:dyDescent="0.2">
      <c r="A88"/>
      <c r="B88"/>
      <c r="C88"/>
      <c r="D88"/>
      <c r="E88"/>
      <c r="F88"/>
      <c r="G88"/>
      <c r="H88"/>
      <c r="I88"/>
      <c r="J88" s="56"/>
      <c r="K88" s="61"/>
      <c r="L88" s="61"/>
    </row>
    <row r="89" spans="1:12" ht="12.75" x14ac:dyDescent="0.2">
      <c r="A89"/>
      <c r="B89"/>
      <c r="C89"/>
      <c r="D89"/>
      <c r="E89"/>
      <c r="F89"/>
      <c r="G89"/>
      <c r="H89"/>
      <c r="I89"/>
      <c r="J89" s="56"/>
      <c r="K89" s="61"/>
      <c r="L89" s="61"/>
    </row>
    <row r="90" spans="1:12" ht="12.75" x14ac:dyDescent="0.2">
      <c r="A90"/>
      <c r="B90"/>
      <c r="C90"/>
      <c r="D90"/>
      <c r="E90"/>
      <c r="F90"/>
      <c r="G90"/>
      <c r="H90"/>
      <c r="I90"/>
      <c r="J90" s="56"/>
      <c r="K90" s="61"/>
      <c r="L90" s="61"/>
    </row>
    <row r="91" spans="1:12" ht="12.75" x14ac:dyDescent="0.2">
      <c r="A91"/>
      <c r="B91"/>
      <c r="C91"/>
      <c r="D91"/>
      <c r="E91"/>
      <c r="F91"/>
      <c r="G91"/>
      <c r="H91"/>
      <c r="I91"/>
      <c r="J91" s="56"/>
      <c r="K91" s="61"/>
      <c r="L91" s="61"/>
    </row>
    <row r="92" spans="1:12" ht="12.75" x14ac:dyDescent="0.2">
      <c r="A92"/>
      <c r="B92"/>
      <c r="C92"/>
      <c r="D92"/>
      <c r="E92"/>
      <c r="F92"/>
      <c r="G92"/>
      <c r="H92"/>
      <c r="I92"/>
      <c r="J92" s="56"/>
      <c r="K92" s="61"/>
      <c r="L92" s="61"/>
    </row>
    <row r="93" spans="1:12" ht="12.75" x14ac:dyDescent="0.2">
      <c r="A93"/>
      <c r="B93"/>
      <c r="C93"/>
      <c r="D93"/>
      <c r="E93"/>
      <c r="F93"/>
      <c r="G93"/>
      <c r="H93"/>
      <c r="I93"/>
      <c r="J93" s="56"/>
      <c r="K93" s="61"/>
      <c r="L93" s="61"/>
    </row>
    <row r="94" spans="1:12" ht="12.75" x14ac:dyDescent="0.2">
      <c r="A94"/>
      <c r="B94"/>
      <c r="C94"/>
      <c r="D94"/>
      <c r="E94"/>
      <c r="F94"/>
      <c r="G94"/>
      <c r="H94"/>
      <c r="I94"/>
      <c r="J94" s="56"/>
      <c r="K94" s="61"/>
      <c r="L94" s="61"/>
    </row>
    <row r="95" spans="1:12" ht="12.75" x14ac:dyDescent="0.2">
      <c r="A95"/>
      <c r="B95"/>
      <c r="C95"/>
      <c r="D95"/>
      <c r="E95"/>
      <c r="F95"/>
      <c r="G95"/>
      <c r="H95"/>
      <c r="I95"/>
      <c r="J95" s="56"/>
      <c r="K95" s="61"/>
      <c r="L95" s="61"/>
    </row>
    <row r="96" spans="1:12" ht="12.75" x14ac:dyDescent="0.2">
      <c r="A96"/>
      <c r="B96"/>
      <c r="C96"/>
      <c r="D96"/>
      <c r="E96"/>
      <c r="F96"/>
      <c r="G96"/>
      <c r="H96"/>
      <c r="I96"/>
      <c r="J96" s="56"/>
      <c r="K96" s="61"/>
      <c r="L96" s="61"/>
    </row>
    <row r="97" spans="1:12" ht="12.75" x14ac:dyDescent="0.2">
      <c r="A97"/>
      <c r="B97"/>
      <c r="C97"/>
      <c r="D97"/>
      <c r="E97"/>
      <c r="F97"/>
      <c r="G97"/>
      <c r="H97"/>
      <c r="I97"/>
      <c r="J97" s="56"/>
      <c r="K97" s="61"/>
      <c r="L97" s="61"/>
    </row>
    <row r="98" spans="1:12" ht="12.75" x14ac:dyDescent="0.2">
      <c r="A98"/>
      <c r="B98"/>
      <c r="C98"/>
      <c r="D98"/>
      <c r="E98"/>
      <c r="F98"/>
      <c r="G98"/>
      <c r="H98"/>
      <c r="I98"/>
      <c r="J98" s="56"/>
      <c r="K98" s="61"/>
      <c r="L98" s="61"/>
    </row>
    <row r="99" spans="1:12" ht="12.75" x14ac:dyDescent="0.2">
      <c r="A99"/>
      <c r="B99"/>
      <c r="C99"/>
      <c r="D99"/>
      <c r="E99"/>
      <c r="F99"/>
      <c r="G99"/>
      <c r="H99"/>
      <c r="I99"/>
      <c r="J99" s="56"/>
      <c r="K99" s="61"/>
      <c r="L99" s="61"/>
    </row>
    <row r="100" spans="1:12" ht="12.75" x14ac:dyDescent="0.2">
      <c r="A100"/>
      <c r="B100"/>
      <c r="C100"/>
      <c r="D100"/>
      <c r="E100"/>
      <c r="F100"/>
      <c r="G100"/>
      <c r="H100"/>
      <c r="I100"/>
      <c r="J100" s="56"/>
      <c r="K100" s="61"/>
      <c r="L100" s="61"/>
    </row>
    <row r="101" spans="1:12" ht="12.75" x14ac:dyDescent="0.2">
      <c r="A101"/>
      <c r="B101"/>
      <c r="C101"/>
      <c r="D101"/>
      <c r="E101"/>
      <c r="F101"/>
      <c r="G101"/>
      <c r="H101"/>
      <c r="I101"/>
      <c r="J101" s="56"/>
      <c r="K101" s="61"/>
      <c r="L101" s="61"/>
    </row>
    <row r="102" spans="1:12" ht="12.75" x14ac:dyDescent="0.2">
      <c r="A102"/>
      <c r="B102"/>
      <c r="C102"/>
      <c r="D102"/>
      <c r="E102"/>
      <c r="F102"/>
      <c r="G102"/>
      <c r="H102"/>
      <c r="I102"/>
      <c r="J102" s="56"/>
      <c r="K102" s="61"/>
      <c r="L102" s="61"/>
    </row>
    <row r="103" spans="1:12" ht="12.75" x14ac:dyDescent="0.2">
      <c r="A103"/>
      <c r="B103"/>
      <c r="C103"/>
      <c r="D103"/>
      <c r="E103"/>
      <c r="F103"/>
      <c r="G103"/>
      <c r="H103"/>
      <c r="I103"/>
      <c r="J103" s="56"/>
      <c r="K103" s="61"/>
      <c r="L103" s="61"/>
    </row>
    <row r="104" spans="1:12" ht="12.75" x14ac:dyDescent="0.2">
      <c r="A104"/>
      <c r="B104"/>
      <c r="C104"/>
      <c r="D104"/>
      <c r="E104"/>
      <c r="F104"/>
      <c r="G104"/>
      <c r="H104"/>
      <c r="I104"/>
      <c r="J104" s="56"/>
      <c r="K104" s="61"/>
      <c r="L104" s="61"/>
    </row>
    <row r="105" spans="1:12" ht="12.75" x14ac:dyDescent="0.2">
      <c r="A105"/>
      <c r="B105"/>
      <c r="C105"/>
      <c r="D105"/>
      <c r="E105"/>
      <c r="F105"/>
      <c r="G105"/>
      <c r="H105"/>
      <c r="I105"/>
      <c r="J105" s="56"/>
      <c r="K105" s="61"/>
      <c r="L105" s="61"/>
    </row>
    <row r="106" spans="1:12" ht="12.75" x14ac:dyDescent="0.2">
      <c r="A106"/>
      <c r="B106"/>
      <c r="C106"/>
      <c r="D106"/>
      <c r="E106"/>
      <c r="F106"/>
      <c r="G106"/>
      <c r="H106"/>
      <c r="I106"/>
      <c r="J106" s="56"/>
      <c r="K106" s="61"/>
      <c r="L106" s="61"/>
    </row>
    <row r="107" spans="1:12" ht="12.75" x14ac:dyDescent="0.2">
      <c r="A107"/>
      <c r="B107"/>
      <c r="C107"/>
      <c r="D107"/>
      <c r="E107"/>
      <c r="F107"/>
      <c r="G107"/>
      <c r="H107"/>
      <c r="I107"/>
      <c r="J107" s="56"/>
      <c r="K107" s="61"/>
      <c r="L107" s="61"/>
    </row>
    <row r="108" spans="1:12" ht="12.75" x14ac:dyDescent="0.2">
      <c r="A108"/>
      <c r="B108"/>
      <c r="C108"/>
      <c r="D108"/>
      <c r="E108"/>
      <c r="F108"/>
      <c r="G108"/>
      <c r="H108"/>
      <c r="I108"/>
      <c r="J108" s="56"/>
      <c r="K108" s="61"/>
      <c r="L108" s="61"/>
    </row>
    <row r="109" spans="1:12" ht="12.75" x14ac:dyDescent="0.2">
      <c r="A109"/>
      <c r="B109"/>
      <c r="C109"/>
      <c r="D109"/>
      <c r="E109"/>
      <c r="F109"/>
      <c r="G109"/>
      <c r="H109"/>
      <c r="I109"/>
      <c r="J109" s="56"/>
      <c r="K109" s="61"/>
      <c r="L109" s="61"/>
    </row>
    <row r="110" spans="1:12" ht="12.75" x14ac:dyDescent="0.2">
      <c r="A110"/>
      <c r="B110"/>
      <c r="C110"/>
      <c r="D110"/>
      <c r="E110"/>
      <c r="F110"/>
      <c r="G110"/>
      <c r="H110"/>
      <c r="I110"/>
      <c r="J110" s="56"/>
      <c r="K110" s="61"/>
      <c r="L110" s="61"/>
    </row>
    <row r="111" spans="1:12" ht="12.75" x14ac:dyDescent="0.2">
      <c r="A111"/>
      <c r="B111"/>
      <c r="C111"/>
      <c r="D111"/>
      <c r="E111"/>
      <c r="F111"/>
      <c r="G111"/>
      <c r="H111"/>
      <c r="I111"/>
      <c r="J111" s="56"/>
      <c r="K111" s="61"/>
      <c r="L111" s="61"/>
    </row>
    <row r="112" spans="1:12" ht="12.75" x14ac:dyDescent="0.2">
      <c r="A112"/>
      <c r="B112"/>
      <c r="C112"/>
      <c r="D112"/>
      <c r="E112"/>
      <c r="F112"/>
      <c r="G112"/>
      <c r="H112"/>
      <c r="I112"/>
      <c r="J112" s="56"/>
      <c r="K112" s="61"/>
      <c r="L112" s="61"/>
    </row>
    <row r="113" spans="1:12" ht="12.75" x14ac:dyDescent="0.2">
      <c r="A113"/>
      <c r="B113"/>
      <c r="C113"/>
      <c r="D113"/>
      <c r="E113"/>
      <c r="F113"/>
      <c r="G113"/>
      <c r="H113"/>
      <c r="I113"/>
      <c r="J113" s="56"/>
      <c r="K113" s="61"/>
      <c r="L113" s="61"/>
    </row>
    <row r="114" spans="1:12" ht="12.75" x14ac:dyDescent="0.2">
      <c r="A114"/>
      <c r="B114"/>
      <c r="C114"/>
      <c r="D114"/>
      <c r="E114"/>
      <c r="F114"/>
      <c r="G114"/>
      <c r="H114"/>
      <c r="I114"/>
      <c r="J114" s="56"/>
      <c r="K114" s="61"/>
      <c r="L114" s="61"/>
    </row>
    <row r="115" spans="1:12" ht="12.75" x14ac:dyDescent="0.2">
      <c r="A115"/>
      <c r="B115"/>
      <c r="C115"/>
      <c r="D115"/>
      <c r="E115"/>
      <c r="F115"/>
      <c r="G115"/>
      <c r="H115"/>
      <c r="I115"/>
      <c r="J115" s="56"/>
      <c r="K115" s="61"/>
      <c r="L115" s="61"/>
    </row>
    <row r="116" spans="1:12" ht="12.75" x14ac:dyDescent="0.2">
      <c r="A116"/>
      <c r="B116"/>
      <c r="C116"/>
      <c r="D116"/>
      <c r="E116"/>
      <c r="F116"/>
      <c r="G116"/>
      <c r="H116"/>
      <c r="I116"/>
      <c r="J116" s="56"/>
      <c r="K116" s="61"/>
      <c r="L116" s="61"/>
    </row>
    <row r="117" spans="1:12" ht="12.75" x14ac:dyDescent="0.2">
      <c r="A117"/>
      <c r="B117"/>
      <c r="C117"/>
      <c r="D117"/>
      <c r="E117"/>
      <c r="F117"/>
      <c r="G117"/>
      <c r="H117"/>
      <c r="I117"/>
      <c r="J117" s="56"/>
      <c r="K117" s="61"/>
      <c r="L117" s="61"/>
    </row>
    <row r="118" spans="1:12" ht="12.75" x14ac:dyDescent="0.2">
      <c r="A118"/>
      <c r="B118"/>
      <c r="C118"/>
      <c r="D118"/>
      <c r="E118"/>
      <c r="F118"/>
      <c r="G118"/>
      <c r="H118"/>
      <c r="I118"/>
      <c r="J118" s="56"/>
      <c r="K118" s="61"/>
      <c r="L118" s="61"/>
    </row>
    <row r="119" spans="1:12" ht="12.75" x14ac:dyDescent="0.2">
      <c r="A119"/>
      <c r="B119"/>
      <c r="C119"/>
      <c r="D119"/>
      <c r="E119"/>
      <c r="F119"/>
      <c r="G119"/>
      <c r="H119"/>
      <c r="I119"/>
      <c r="J119" s="56"/>
      <c r="K119" s="61"/>
      <c r="L119" s="61"/>
    </row>
    <row r="120" spans="1:12" ht="12.75" x14ac:dyDescent="0.2">
      <c r="A120"/>
      <c r="B120"/>
      <c r="C120"/>
      <c r="D120"/>
      <c r="E120"/>
      <c r="F120"/>
      <c r="G120"/>
      <c r="H120"/>
      <c r="I120"/>
      <c r="J120" s="56"/>
      <c r="K120" s="61"/>
      <c r="L120" s="61"/>
    </row>
    <row r="121" spans="1:12" ht="12.75" x14ac:dyDescent="0.2">
      <c r="A121"/>
      <c r="B121"/>
      <c r="C121"/>
      <c r="D121"/>
      <c r="E121"/>
      <c r="F121"/>
      <c r="G121"/>
      <c r="H121"/>
      <c r="I121"/>
      <c r="J121" s="56"/>
      <c r="K121" s="61"/>
      <c r="L121" s="61"/>
    </row>
    <row r="122" spans="1:12" ht="12.75" x14ac:dyDescent="0.2">
      <c r="A122"/>
      <c r="B122"/>
      <c r="C122"/>
      <c r="D122"/>
      <c r="E122"/>
      <c r="F122"/>
      <c r="G122"/>
      <c r="H122"/>
      <c r="I122"/>
      <c r="J122" s="56"/>
      <c r="K122" s="61"/>
      <c r="L122" s="61"/>
    </row>
    <row r="123" spans="1:12" ht="12.75" x14ac:dyDescent="0.2">
      <c r="A123"/>
      <c r="B123"/>
      <c r="C123"/>
      <c r="D123"/>
      <c r="E123"/>
      <c r="F123"/>
      <c r="G123"/>
      <c r="H123"/>
      <c r="I123"/>
      <c r="J123" s="56"/>
      <c r="K123" s="61"/>
      <c r="L123" s="61"/>
    </row>
    <row r="124" spans="1:12" ht="12.75" x14ac:dyDescent="0.2">
      <c r="A124"/>
      <c r="B124"/>
      <c r="C124"/>
      <c r="D124"/>
      <c r="E124"/>
      <c r="F124"/>
      <c r="G124"/>
      <c r="H124"/>
      <c r="I124"/>
      <c r="J124" s="56"/>
      <c r="K124" s="61"/>
      <c r="L124" s="61"/>
    </row>
    <row r="125" spans="1:12" ht="12.75" x14ac:dyDescent="0.2">
      <c r="A125"/>
      <c r="B125"/>
      <c r="C125"/>
      <c r="D125"/>
      <c r="E125"/>
      <c r="F125"/>
      <c r="G125"/>
      <c r="H125"/>
      <c r="I125"/>
      <c r="J125" s="56"/>
      <c r="K125" s="61"/>
      <c r="L125" s="61"/>
    </row>
    <row r="126" spans="1:12" ht="12.75" x14ac:dyDescent="0.2">
      <c r="A126"/>
      <c r="B126"/>
      <c r="C126"/>
      <c r="D126"/>
      <c r="E126"/>
      <c r="F126"/>
      <c r="G126"/>
      <c r="H126"/>
      <c r="I126"/>
      <c r="J126" s="56"/>
      <c r="K126" s="61"/>
      <c r="L126" s="61"/>
    </row>
    <row r="127" spans="1:12" ht="12.75" x14ac:dyDescent="0.2">
      <c r="A127"/>
      <c r="B127"/>
      <c r="C127"/>
      <c r="D127"/>
      <c r="E127"/>
      <c r="F127"/>
      <c r="G127"/>
      <c r="H127"/>
      <c r="I127"/>
      <c r="J127" s="56"/>
      <c r="K127" s="61"/>
      <c r="L127" s="61"/>
    </row>
    <row r="128" spans="1:12" ht="12.75" x14ac:dyDescent="0.2">
      <c r="A128"/>
      <c r="B128"/>
      <c r="C128"/>
      <c r="D128"/>
      <c r="E128"/>
      <c r="F128"/>
      <c r="G128"/>
      <c r="H128"/>
      <c r="I128"/>
      <c r="J128" s="56"/>
      <c r="K128" s="61"/>
      <c r="L128" s="61"/>
    </row>
    <row r="129" spans="1:12" ht="12.75" x14ac:dyDescent="0.2">
      <c r="A129"/>
      <c r="B129"/>
      <c r="C129"/>
      <c r="D129"/>
      <c r="E129"/>
      <c r="F129"/>
      <c r="G129"/>
      <c r="H129"/>
      <c r="I129"/>
      <c r="J129" s="56"/>
      <c r="K129" s="61"/>
      <c r="L129" s="61"/>
    </row>
    <row r="130" spans="1:12" ht="12.75" x14ac:dyDescent="0.2">
      <c r="A130"/>
      <c r="B130"/>
      <c r="C130"/>
      <c r="D130"/>
      <c r="E130"/>
      <c r="F130"/>
      <c r="G130"/>
      <c r="H130"/>
      <c r="I130"/>
      <c r="J130" s="56"/>
      <c r="K130" s="61"/>
      <c r="L130" s="61"/>
    </row>
    <row r="131" spans="1:12" ht="12.75" x14ac:dyDescent="0.2">
      <c r="A131"/>
      <c r="B131"/>
      <c r="C131"/>
      <c r="D131"/>
      <c r="E131"/>
      <c r="F131"/>
      <c r="G131"/>
      <c r="H131"/>
      <c r="I131"/>
      <c r="J131" s="56"/>
      <c r="K131" s="61"/>
      <c r="L131" s="61"/>
    </row>
    <row r="132" spans="1:12" ht="12.75" x14ac:dyDescent="0.2">
      <c r="A132"/>
      <c r="B132"/>
      <c r="C132"/>
      <c r="D132"/>
      <c r="E132"/>
      <c r="F132"/>
      <c r="G132"/>
      <c r="H132"/>
      <c r="I132"/>
      <c r="J132" s="56"/>
      <c r="K132" s="61"/>
      <c r="L132" s="61"/>
    </row>
    <row r="133" spans="1:12" ht="12.75" x14ac:dyDescent="0.2">
      <c r="A133"/>
      <c r="B133"/>
      <c r="C133"/>
      <c r="D133"/>
      <c r="E133"/>
      <c r="F133"/>
      <c r="G133"/>
      <c r="H133"/>
      <c r="I133"/>
      <c r="J133" s="56"/>
      <c r="K133" s="61"/>
      <c r="L133" s="61"/>
    </row>
    <row r="134" spans="1:12" ht="12.75" x14ac:dyDescent="0.2">
      <c r="A134"/>
      <c r="B134"/>
      <c r="C134"/>
      <c r="D134"/>
      <c r="E134"/>
      <c r="F134"/>
      <c r="G134"/>
      <c r="H134"/>
      <c r="I134"/>
      <c r="J134" s="56"/>
      <c r="K134" s="61"/>
      <c r="L134" s="61"/>
    </row>
    <row r="135" spans="1:12" ht="12.75" x14ac:dyDescent="0.2">
      <c r="A135"/>
      <c r="B135"/>
      <c r="C135"/>
      <c r="D135"/>
      <c r="E135"/>
      <c r="F135"/>
      <c r="G135"/>
      <c r="H135"/>
      <c r="I135"/>
      <c r="J135" s="56"/>
      <c r="K135" s="61"/>
      <c r="L135" s="61"/>
    </row>
    <row r="136" spans="1:12" ht="12.75" x14ac:dyDescent="0.2">
      <c r="A136"/>
      <c r="B136"/>
      <c r="C136"/>
      <c r="D136"/>
      <c r="E136"/>
      <c r="F136"/>
      <c r="G136"/>
      <c r="H136"/>
      <c r="I136"/>
      <c r="J136" s="56"/>
      <c r="K136" s="61"/>
      <c r="L136" s="61"/>
    </row>
    <row r="137" spans="1:12" ht="12.75" x14ac:dyDescent="0.2">
      <c r="A137"/>
      <c r="B137"/>
      <c r="C137"/>
      <c r="D137"/>
      <c r="E137"/>
      <c r="F137"/>
      <c r="G137"/>
      <c r="H137"/>
      <c r="I137"/>
      <c r="J137" s="56"/>
      <c r="K137" s="61"/>
      <c r="L137" s="61"/>
    </row>
    <row r="138" spans="1:12" ht="12.75" x14ac:dyDescent="0.2">
      <c r="A138"/>
      <c r="B138"/>
      <c r="C138"/>
      <c r="D138"/>
      <c r="E138"/>
      <c r="F138"/>
      <c r="G138"/>
      <c r="H138"/>
      <c r="I138"/>
      <c r="J138" s="56"/>
      <c r="K138" s="61"/>
      <c r="L138" s="61"/>
    </row>
    <row r="139" spans="1:12" ht="12.75" x14ac:dyDescent="0.2">
      <c r="A139"/>
      <c r="B139"/>
      <c r="C139"/>
      <c r="D139"/>
      <c r="E139"/>
      <c r="F139"/>
      <c r="G139"/>
      <c r="H139"/>
      <c r="I139"/>
      <c r="J139" s="56"/>
      <c r="K139" s="61"/>
      <c r="L139" s="61"/>
    </row>
    <row r="140" spans="1:12" ht="12.75" x14ac:dyDescent="0.2">
      <c r="A140"/>
      <c r="B140"/>
      <c r="C140"/>
      <c r="D140"/>
      <c r="E140"/>
      <c r="F140"/>
      <c r="G140"/>
      <c r="H140"/>
      <c r="I140"/>
      <c r="J140" s="56"/>
      <c r="K140" s="61"/>
      <c r="L140" s="61"/>
    </row>
    <row r="141" spans="1:12" ht="12.75" x14ac:dyDescent="0.2">
      <c r="A141"/>
      <c r="B141"/>
      <c r="C141"/>
      <c r="D141"/>
      <c r="E141"/>
      <c r="F141"/>
      <c r="G141"/>
      <c r="H141"/>
      <c r="I141"/>
      <c r="J141" s="56"/>
      <c r="K141" s="61"/>
      <c r="L141" s="61"/>
    </row>
    <row r="142" spans="1:12" ht="12.75" x14ac:dyDescent="0.2">
      <c r="A142"/>
      <c r="B142"/>
      <c r="C142"/>
      <c r="D142"/>
      <c r="E142"/>
      <c r="F142"/>
      <c r="G142"/>
      <c r="H142"/>
      <c r="I142"/>
      <c r="J142" s="56"/>
      <c r="K142" s="61"/>
      <c r="L142" s="61"/>
    </row>
    <row r="143" spans="1:12" ht="12.75" x14ac:dyDescent="0.2">
      <c r="A143"/>
      <c r="B143"/>
      <c r="C143"/>
      <c r="D143"/>
      <c r="E143"/>
      <c r="F143"/>
      <c r="G143"/>
      <c r="H143"/>
      <c r="I143"/>
      <c r="J143" s="56"/>
      <c r="K143" s="61"/>
      <c r="L143" s="61"/>
    </row>
    <row r="144" spans="1:12" ht="12.75" x14ac:dyDescent="0.2">
      <c r="A144"/>
      <c r="B144"/>
      <c r="C144"/>
      <c r="D144"/>
      <c r="E144"/>
      <c r="F144"/>
      <c r="G144"/>
      <c r="H144"/>
      <c r="I144"/>
      <c r="J144" s="56"/>
      <c r="K144" s="61"/>
      <c r="L144" s="61"/>
    </row>
    <row r="145" spans="1:12" ht="12.75" x14ac:dyDescent="0.2">
      <c r="A145"/>
      <c r="B145"/>
      <c r="C145"/>
      <c r="D145"/>
      <c r="E145"/>
      <c r="F145"/>
      <c r="G145"/>
      <c r="H145"/>
      <c r="I145"/>
      <c r="J145" s="56"/>
      <c r="K145" s="61"/>
      <c r="L145" s="61"/>
    </row>
    <row r="146" spans="1:12" ht="12.75" x14ac:dyDescent="0.2">
      <c r="A146"/>
      <c r="B146"/>
      <c r="C146"/>
      <c r="D146"/>
      <c r="E146"/>
      <c r="F146"/>
      <c r="G146"/>
      <c r="H146"/>
      <c r="I146"/>
      <c r="J146" s="56"/>
      <c r="K146" s="61"/>
      <c r="L146" s="61"/>
    </row>
    <row r="147" spans="1:12" ht="12.75" x14ac:dyDescent="0.2">
      <c r="A147"/>
      <c r="B147"/>
      <c r="C147"/>
      <c r="D147"/>
      <c r="E147"/>
      <c r="F147"/>
      <c r="G147"/>
      <c r="H147"/>
      <c r="I147"/>
      <c r="J147" s="56"/>
      <c r="K147" s="61"/>
      <c r="L147" s="61"/>
    </row>
    <row r="148" spans="1:12" ht="12.75" x14ac:dyDescent="0.2">
      <c r="A148"/>
      <c r="B148"/>
      <c r="C148"/>
      <c r="D148"/>
      <c r="E148"/>
      <c r="F148"/>
      <c r="G148"/>
      <c r="H148"/>
      <c r="I148"/>
      <c r="J148" s="56"/>
      <c r="K148" s="61"/>
      <c r="L148" s="61"/>
    </row>
    <row r="149" spans="1:12" ht="12.75" x14ac:dyDescent="0.2">
      <c r="A149"/>
      <c r="B149"/>
      <c r="C149"/>
      <c r="D149"/>
      <c r="E149"/>
      <c r="F149"/>
      <c r="G149"/>
      <c r="H149"/>
      <c r="I149"/>
      <c r="J149" s="56"/>
      <c r="K149" s="61"/>
      <c r="L149" s="61"/>
    </row>
    <row r="150" spans="1:12" ht="12.75" x14ac:dyDescent="0.2">
      <c r="A150"/>
      <c r="B150"/>
      <c r="C150"/>
      <c r="D150"/>
      <c r="E150"/>
      <c r="F150"/>
      <c r="G150"/>
      <c r="H150"/>
      <c r="I150"/>
      <c r="J150" s="56"/>
      <c r="K150" s="61"/>
      <c r="L150" s="61"/>
    </row>
    <row r="151" spans="1:12" ht="12.75" x14ac:dyDescent="0.2">
      <c r="A151"/>
      <c r="B151"/>
      <c r="C151"/>
      <c r="D151"/>
      <c r="E151"/>
      <c r="F151"/>
      <c r="G151"/>
      <c r="H151"/>
      <c r="I151"/>
      <c r="J151" s="56"/>
      <c r="K151" s="61"/>
      <c r="L151" s="61"/>
    </row>
    <row r="152" spans="1:12" ht="12.75" x14ac:dyDescent="0.2">
      <c r="A152"/>
      <c r="B152"/>
      <c r="C152"/>
      <c r="D152"/>
      <c r="E152"/>
      <c r="F152"/>
      <c r="G152"/>
      <c r="H152"/>
      <c r="I152"/>
      <c r="J152" s="56"/>
      <c r="K152" s="61"/>
      <c r="L152" s="61"/>
    </row>
    <row r="153" spans="1:12" ht="12.75" x14ac:dyDescent="0.2">
      <c r="A153"/>
      <c r="B153"/>
      <c r="C153"/>
      <c r="D153"/>
      <c r="E153"/>
      <c r="F153"/>
      <c r="G153"/>
      <c r="H153"/>
      <c r="I153"/>
      <c r="J153" s="56"/>
      <c r="K153" s="61"/>
      <c r="L153" s="61"/>
    </row>
    <row r="154" spans="1:12" ht="12.75" x14ac:dyDescent="0.2">
      <c r="A154"/>
      <c r="B154"/>
      <c r="C154"/>
      <c r="D154"/>
      <c r="E154"/>
      <c r="F154"/>
      <c r="G154"/>
      <c r="H154"/>
      <c r="I154"/>
      <c r="J154" s="56"/>
      <c r="K154" s="61"/>
      <c r="L154" s="61"/>
    </row>
    <row r="155" spans="1:12" ht="12.75" x14ac:dyDescent="0.2">
      <c r="A155"/>
      <c r="B155"/>
      <c r="C155"/>
      <c r="D155"/>
      <c r="E155"/>
      <c r="F155"/>
      <c r="G155"/>
      <c r="H155"/>
      <c r="I155"/>
      <c r="J155" s="56"/>
      <c r="K155" s="61"/>
      <c r="L155" s="61"/>
    </row>
    <row r="156" spans="1:12" ht="12.75" x14ac:dyDescent="0.2">
      <c r="A156"/>
      <c r="B156"/>
      <c r="C156"/>
      <c r="D156"/>
      <c r="E156"/>
      <c r="F156"/>
      <c r="G156"/>
      <c r="H156"/>
      <c r="I156"/>
      <c r="J156" s="56"/>
      <c r="K156" s="61"/>
      <c r="L156" s="61"/>
    </row>
    <row r="157" spans="1:12" ht="12.75" x14ac:dyDescent="0.2">
      <c r="A157"/>
      <c r="B157"/>
      <c r="C157"/>
      <c r="D157"/>
      <c r="E157"/>
      <c r="F157"/>
      <c r="G157"/>
      <c r="H157"/>
      <c r="I157"/>
      <c r="J157" s="56"/>
      <c r="K157" s="61"/>
      <c r="L157" s="61"/>
    </row>
    <row r="158" spans="1:12" ht="12.75" x14ac:dyDescent="0.2">
      <c r="A158"/>
      <c r="B158"/>
      <c r="C158"/>
      <c r="D158"/>
      <c r="E158"/>
      <c r="F158"/>
      <c r="G158"/>
      <c r="H158"/>
      <c r="I158"/>
      <c r="J158" s="56"/>
      <c r="K158" s="61"/>
      <c r="L158" s="61"/>
    </row>
    <row r="159" spans="1:12" ht="12.75" x14ac:dyDescent="0.2">
      <c r="A159"/>
      <c r="B159"/>
      <c r="C159"/>
      <c r="D159"/>
      <c r="E159"/>
      <c r="F159"/>
      <c r="G159"/>
      <c r="H159"/>
      <c r="I159"/>
      <c r="J159" s="56"/>
      <c r="K159" s="61"/>
      <c r="L159" s="61"/>
    </row>
    <row r="160" spans="1:12" ht="12.75" x14ac:dyDescent="0.2">
      <c r="A160"/>
      <c r="B160"/>
      <c r="C160"/>
      <c r="D160"/>
      <c r="E160"/>
      <c r="F160"/>
      <c r="G160"/>
      <c r="H160"/>
      <c r="I160"/>
      <c r="J160" s="56"/>
      <c r="K160" s="61"/>
      <c r="L160" s="61"/>
    </row>
    <row r="161" spans="1:12" ht="12.75" x14ac:dyDescent="0.2">
      <c r="A161"/>
      <c r="B161"/>
      <c r="C161"/>
      <c r="D161"/>
      <c r="E161"/>
      <c r="F161"/>
      <c r="G161"/>
      <c r="H161"/>
      <c r="I161"/>
      <c r="J161" s="56"/>
      <c r="K161" s="61"/>
      <c r="L161" s="61"/>
    </row>
    <row r="162" spans="1:12" ht="12.75" x14ac:dyDescent="0.2">
      <c r="A162"/>
      <c r="B162"/>
      <c r="C162"/>
      <c r="D162"/>
      <c r="E162"/>
      <c r="F162"/>
      <c r="G162"/>
      <c r="H162"/>
      <c r="I162"/>
      <c r="J162" s="56"/>
      <c r="K162" s="61"/>
      <c r="L162" s="61"/>
    </row>
    <row r="163" spans="1:12" ht="12.75" x14ac:dyDescent="0.2">
      <c r="A163"/>
      <c r="B163"/>
      <c r="C163"/>
      <c r="D163"/>
      <c r="E163"/>
      <c r="F163"/>
      <c r="G163"/>
      <c r="H163"/>
      <c r="I163"/>
      <c r="J163" s="56"/>
      <c r="K163" s="61"/>
      <c r="L163" s="61"/>
    </row>
    <row r="164" spans="1:12" ht="12.75" x14ac:dyDescent="0.2">
      <c r="A164"/>
      <c r="B164"/>
      <c r="C164"/>
      <c r="D164"/>
      <c r="E164"/>
      <c r="F164"/>
      <c r="G164"/>
      <c r="H164"/>
      <c r="I164"/>
      <c r="J164" s="56"/>
      <c r="K164" s="61"/>
      <c r="L164" s="61"/>
    </row>
    <row r="165" spans="1:12" ht="12.75" x14ac:dyDescent="0.2">
      <c r="A165"/>
      <c r="B165"/>
      <c r="C165"/>
      <c r="D165"/>
      <c r="E165"/>
      <c r="F165"/>
      <c r="G165"/>
      <c r="H165"/>
      <c r="I165"/>
      <c r="J165" s="56"/>
      <c r="K165" s="61"/>
      <c r="L165" s="61"/>
    </row>
    <row r="166" spans="1:12" ht="12.75" x14ac:dyDescent="0.2">
      <c r="A166"/>
      <c r="B166"/>
      <c r="C166"/>
      <c r="D166"/>
      <c r="E166"/>
      <c r="F166"/>
      <c r="G166"/>
      <c r="H166"/>
      <c r="I166"/>
      <c r="J166" s="56"/>
      <c r="K166" s="61"/>
      <c r="L166" s="61"/>
    </row>
    <row r="167" spans="1:12" ht="12.75" x14ac:dyDescent="0.2">
      <c r="A167"/>
      <c r="B167"/>
      <c r="C167"/>
      <c r="D167"/>
      <c r="E167"/>
      <c r="F167"/>
      <c r="G167"/>
      <c r="H167"/>
      <c r="I167"/>
      <c r="J167" s="56"/>
      <c r="K167" s="61"/>
      <c r="L167" s="61"/>
    </row>
    <row r="168" spans="1:12" ht="12.75" x14ac:dyDescent="0.2">
      <c r="A168"/>
      <c r="B168"/>
      <c r="C168"/>
      <c r="D168"/>
      <c r="E168"/>
      <c r="F168"/>
      <c r="G168"/>
      <c r="H168"/>
      <c r="I168"/>
      <c r="J168" s="56"/>
      <c r="K168" s="61"/>
      <c r="L168" s="61"/>
    </row>
    <row r="169" spans="1:12" ht="12.75" x14ac:dyDescent="0.2">
      <c r="A169"/>
      <c r="B169"/>
      <c r="C169"/>
      <c r="D169"/>
      <c r="E169"/>
      <c r="F169"/>
      <c r="G169"/>
      <c r="H169"/>
      <c r="I169"/>
      <c r="J169" s="56"/>
      <c r="K169" s="61"/>
      <c r="L169" s="61"/>
    </row>
    <row r="170" spans="1:12" ht="12.75" x14ac:dyDescent="0.2">
      <c r="A170"/>
      <c r="B170"/>
      <c r="C170"/>
      <c r="D170"/>
      <c r="E170"/>
      <c r="F170"/>
      <c r="G170"/>
      <c r="H170"/>
      <c r="I170"/>
      <c r="J170" s="56"/>
      <c r="K170" s="61"/>
      <c r="L170" s="61"/>
    </row>
    <row r="171" spans="1:12" ht="12.75" x14ac:dyDescent="0.2">
      <c r="A171"/>
      <c r="B171"/>
      <c r="C171"/>
      <c r="D171"/>
      <c r="E171"/>
      <c r="F171"/>
      <c r="G171"/>
      <c r="H171"/>
      <c r="I171"/>
      <c r="J171" s="56"/>
      <c r="K171" s="61"/>
      <c r="L171" s="61"/>
    </row>
    <row r="172" spans="1:12" ht="12.75" x14ac:dyDescent="0.2">
      <c r="A172"/>
      <c r="B172"/>
      <c r="C172"/>
      <c r="D172"/>
      <c r="E172"/>
      <c r="F172"/>
      <c r="G172"/>
      <c r="H172"/>
      <c r="I172"/>
      <c r="J172" s="56"/>
      <c r="K172" s="61"/>
      <c r="L172" s="61"/>
    </row>
    <row r="173" spans="1:12" ht="12.75" x14ac:dyDescent="0.2">
      <c r="A173"/>
      <c r="B173"/>
      <c r="C173"/>
      <c r="D173"/>
      <c r="E173"/>
      <c r="F173"/>
      <c r="G173"/>
      <c r="H173"/>
      <c r="I173"/>
      <c r="J173" s="56"/>
      <c r="K173" s="61"/>
      <c r="L173" s="61"/>
    </row>
    <row r="174" spans="1:12" ht="12.75" x14ac:dyDescent="0.2">
      <c r="A174"/>
      <c r="B174"/>
      <c r="C174"/>
      <c r="D174"/>
      <c r="E174"/>
      <c r="F174"/>
      <c r="G174"/>
      <c r="H174"/>
      <c r="I174"/>
      <c r="J174" s="56"/>
      <c r="K174" s="61"/>
      <c r="L174" s="61"/>
    </row>
    <row r="175" spans="1:12" ht="12.75" x14ac:dyDescent="0.2">
      <c r="A175"/>
      <c r="B175"/>
      <c r="C175"/>
      <c r="D175"/>
      <c r="E175"/>
      <c r="F175"/>
      <c r="G175"/>
      <c r="H175"/>
      <c r="I175"/>
      <c r="J175" s="56"/>
      <c r="K175" s="61"/>
      <c r="L175" s="61"/>
    </row>
    <row r="176" spans="1:12" ht="12.75" x14ac:dyDescent="0.2">
      <c r="A176"/>
      <c r="B176"/>
      <c r="C176"/>
      <c r="D176"/>
      <c r="E176"/>
      <c r="F176"/>
      <c r="G176"/>
      <c r="H176"/>
      <c r="I176"/>
      <c r="J176" s="56"/>
      <c r="K176" s="61"/>
      <c r="L176" s="61"/>
    </row>
    <row r="177" spans="1:12" ht="12.75" x14ac:dyDescent="0.2">
      <c r="A177"/>
      <c r="B177"/>
      <c r="C177"/>
      <c r="D177"/>
      <c r="E177"/>
      <c r="F177"/>
      <c r="G177"/>
      <c r="H177"/>
      <c r="I177"/>
      <c r="J177" s="56"/>
      <c r="K177" s="61"/>
      <c r="L177" s="61"/>
    </row>
    <row r="178" spans="1:12" ht="12.75" x14ac:dyDescent="0.2">
      <c r="A178"/>
      <c r="B178"/>
      <c r="C178"/>
      <c r="D178"/>
      <c r="E178"/>
      <c r="F178"/>
      <c r="G178"/>
      <c r="H178"/>
      <c r="I178"/>
      <c r="J178" s="56"/>
      <c r="K178" s="61"/>
      <c r="L178" s="61"/>
    </row>
    <row r="179" spans="1:12" ht="12.75" x14ac:dyDescent="0.2">
      <c r="A179"/>
      <c r="B179"/>
      <c r="C179"/>
      <c r="D179"/>
      <c r="E179"/>
      <c r="F179"/>
      <c r="G179"/>
      <c r="H179"/>
      <c r="I179"/>
      <c r="J179" s="56"/>
      <c r="K179" s="61"/>
      <c r="L179" s="61"/>
    </row>
    <row r="180" spans="1:12" ht="12.75" x14ac:dyDescent="0.2">
      <c r="A180"/>
      <c r="B180"/>
      <c r="C180"/>
      <c r="D180"/>
      <c r="E180"/>
      <c r="F180"/>
      <c r="G180"/>
      <c r="H180"/>
      <c r="I180"/>
      <c r="J180" s="56"/>
      <c r="K180" s="61"/>
      <c r="L180" s="61"/>
    </row>
    <row r="181" spans="1:12" ht="12.75" x14ac:dyDescent="0.2">
      <c r="A181"/>
      <c r="B181"/>
      <c r="C181"/>
      <c r="D181"/>
      <c r="E181"/>
      <c r="F181"/>
      <c r="G181"/>
      <c r="H181"/>
      <c r="I181"/>
      <c r="J181" s="56"/>
      <c r="K181" s="61"/>
      <c r="L181" s="61"/>
    </row>
    <row r="182" spans="1:12" ht="12.75" x14ac:dyDescent="0.2">
      <c r="A182"/>
      <c r="B182"/>
      <c r="C182"/>
      <c r="D182"/>
      <c r="E182"/>
      <c r="F182"/>
      <c r="G182"/>
      <c r="H182"/>
      <c r="I182"/>
      <c r="J182" s="56"/>
      <c r="K182" s="61"/>
      <c r="L182" s="61"/>
    </row>
    <row r="183" spans="1:12" ht="12.75" x14ac:dyDescent="0.2">
      <c r="A183"/>
      <c r="B183"/>
      <c r="C183"/>
      <c r="D183"/>
      <c r="E183"/>
      <c r="F183"/>
      <c r="G183"/>
      <c r="H183"/>
      <c r="I183"/>
      <c r="J183" s="56"/>
      <c r="K183" s="61"/>
      <c r="L183" s="61"/>
    </row>
    <row r="184" spans="1:12" ht="12.75" x14ac:dyDescent="0.2">
      <c r="A184"/>
      <c r="B184"/>
      <c r="C184"/>
      <c r="D184"/>
      <c r="E184"/>
      <c r="F184"/>
      <c r="G184"/>
      <c r="H184"/>
      <c r="I184"/>
      <c r="J184" s="56"/>
      <c r="K184" s="61"/>
      <c r="L184" s="61"/>
    </row>
    <row r="185" spans="1:12" ht="12.75" x14ac:dyDescent="0.2">
      <c r="A185"/>
      <c r="B185"/>
      <c r="C185"/>
      <c r="D185"/>
      <c r="E185"/>
      <c r="F185"/>
      <c r="G185"/>
      <c r="H185"/>
      <c r="I185"/>
      <c r="J185" s="56"/>
      <c r="K185" s="61"/>
      <c r="L185" s="61"/>
    </row>
    <row r="186" spans="1:12" ht="12.75" x14ac:dyDescent="0.2">
      <c r="A186"/>
      <c r="B186"/>
      <c r="C186"/>
      <c r="D186"/>
      <c r="E186"/>
      <c r="F186"/>
      <c r="G186"/>
      <c r="H186"/>
      <c r="I186"/>
      <c r="J186" s="56"/>
      <c r="K186" s="61"/>
      <c r="L186" s="61"/>
    </row>
    <row r="187" spans="1:12" ht="12.75" x14ac:dyDescent="0.2">
      <c r="A187"/>
      <c r="B187"/>
      <c r="C187"/>
      <c r="D187"/>
      <c r="E187"/>
      <c r="F187"/>
      <c r="G187"/>
      <c r="H187"/>
      <c r="I187"/>
      <c r="J187" s="56"/>
      <c r="K187" s="61"/>
      <c r="L187" s="61"/>
    </row>
    <row r="188" spans="1:12" ht="12.75" x14ac:dyDescent="0.2">
      <c r="A188"/>
      <c r="B188"/>
      <c r="C188"/>
      <c r="D188"/>
      <c r="E188"/>
      <c r="F188"/>
      <c r="G188"/>
      <c r="H188"/>
      <c r="I188"/>
      <c r="J188" s="56"/>
      <c r="K188" s="61"/>
      <c r="L188" s="61"/>
    </row>
    <row r="189" spans="1:12" ht="12.75" x14ac:dyDescent="0.2">
      <c r="A189"/>
      <c r="B189"/>
      <c r="C189"/>
      <c r="D189"/>
      <c r="E189"/>
      <c r="F189"/>
      <c r="G189"/>
      <c r="H189"/>
      <c r="I189"/>
      <c r="J189" s="56"/>
      <c r="K189" s="61"/>
      <c r="L189" s="61"/>
    </row>
    <row r="190" spans="1:12" ht="12.75" x14ac:dyDescent="0.2">
      <c r="A190"/>
      <c r="B190"/>
      <c r="C190"/>
      <c r="D190"/>
      <c r="E190"/>
      <c r="F190"/>
      <c r="G190"/>
      <c r="H190"/>
      <c r="I190"/>
      <c r="J190" s="56"/>
      <c r="K190" s="61"/>
      <c r="L190" s="61"/>
    </row>
    <row r="191" spans="1:12" ht="12.75" x14ac:dyDescent="0.2">
      <c r="A191"/>
      <c r="B191"/>
      <c r="C191"/>
      <c r="D191"/>
      <c r="E191"/>
      <c r="F191"/>
      <c r="G191"/>
      <c r="H191"/>
      <c r="I191"/>
      <c r="J191" s="56"/>
      <c r="K191" s="61"/>
      <c r="L191" s="61"/>
    </row>
    <row r="192" spans="1:12" ht="12.75" x14ac:dyDescent="0.2">
      <c r="A192"/>
      <c r="B192"/>
      <c r="C192"/>
      <c r="D192"/>
      <c r="E192"/>
      <c r="F192"/>
      <c r="G192"/>
      <c r="H192"/>
      <c r="I192"/>
      <c r="J192" s="56"/>
      <c r="K192" s="61"/>
      <c r="L192" s="61"/>
    </row>
    <row r="193" spans="1:12" ht="12.75" x14ac:dyDescent="0.2">
      <c r="A193"/>
      <c r="B193"/>
      <c r="C193"/>
      <c r="D193"/>
      <c r="E193"/>
      <c r="F193"/>
      <c r="G193"/>
      <c r="H193"/>
      <c r="I193"/>
      <c r="J193" s="56"/>
      <c r="K193" s="61"/>
      <c r="L193" s="61"/>
    </row>
    <row r="194" spans="1:12" ht="12.75" x14ac:dyDescent="0.2">
      <c r="A194"/>
      <c r="B194"/>
      <c r="C194"/>
      <c r="D194"/>
      <c r="E194"/>
      <c r="F194"/>
      <c r="G194"/>
      <c r="H194"/>
      <c r="I194"/>
      <c r="J194" s="56"/>
      <c r="K194" s="61"/>
      <c r="L194" s="61"/>
    </row>
    <row r="195" spans="1:12" ht="12.75" x14ac:dyDescent="0.2">
      <c r="A195"/>
      <c r="B195"/>
      <c r="C195"/>
      <c r="D195"/>
      <c r="E195"/>
      <c r="F195"/>
      <c r="G195"/>
      <c r="H195"/>
      <c r="I195"/>
      <c r="J195" s="56"/>
      <c r="K195" s="61"/>
      <c r="L195" s="61"/>
    </row>
    <row r="196" spans="1:12" ht="12.75" x14ac:dyDescent="0.2">
      <c r="A196"/>
      <c r="B196"/>
      <c r="C196"/>
      <c r="D196"/>
      <c r="E196"/>
      <c r="F196"/>
      <c r="G196"/>
      <c r="H196"/>
      <c r="I196"/>
      <c r="J196" s="56"/>
      <c r="K196" s="61"/>
      <c r="L196" s="61"/>
    </row>
    <row r="197" spans="1:12" ht="12.75" x14ac:dyDescent="0.2">
      <c r="A197"/>
      <c r="B197"/>
      <c r="C197"/>
      <c r="D197"/>
      <c r="E197"/>
      <c r="F197"/>
      <c r="G197"/>
      <c r="H197"/>
      <c r="I197"/>
      <c r="J197" s="56"/>
      <c r="K197" s="61"/>
      <c r="L197" s="61"/>
    </row>
    <row r="198" spans="1:12" ht="12.75" x14ac:dyDescent="0.2">
      <c r="A198"/>
      <c r="B198"/>
      <c r="C198"/>
      <c r="D198"/>
      <c r="E198"/>
      <c r="F198"/>
      <c r="G198"/>
      <c r="H198"/>
      <c r="I198"/>
      <c r="J198" s="56"/>
      <c r="K198" s="61"/>
      <c r="L198" s="61"/>
    </row>
    <row r="199" spans="1:12" ht="12.75" x14ac:dyDescent="0.2">
      <c r="A199"/>
      <c r="B199"/>
      <c r="C199"/>
      <c r="D199"/>
      <c r="E199"/>
      <c r="F199"/>
      <c r="G199"/>
      <c r="H199"/>
      <c r="I199"/>
      <c r="J199" s="56"/>
      <c r="K199" s="61"/>
      <c r="L199" s="61"/>
    </row>
    <row r="200" spans="1:12" ht="12.75" x14ac:dyDescent="0.2">
      <c r="A200"/>
      <c r="B200"/>
      <c r="C200"/>
      <c r="D200"/>
      <c r="E200"/>
      <c r="F200"/>
      <c r="G200"/>
      <c r="H200"/>
      <c r="I200"/>
      <c r="J200" s="56"/>
      <c r="K200" s="61"/>
      <c r="L200" s="61"/>
    </row>
    <row r="201" spans="1:12" ht="12.75" x14ac:dyDescent="0.2">
      <c r="A201"/>
      <c r="B201"/>
      <c r="C201"/>
      <c r="D201"/>
      <c r="E201"/>
      <c r="F201"/>
      <c r="G201"/>
      <c r="H201"/>
      <c r="I201"/>
      <c r="J201" s="56"/>
      <c r="K201" s="61"/>
      <c r="L201" s="61"/>
    </row>
    <row r="202" spans="1:12" ht="12.75" x14ac:dyDescent="0.2">
      <c r="A202"/>
      <c r="B202"/>
      <c r="C202"/>
      <c r="D202"/>
      <c r="E202"/>
      <c r="F202"/>
      <c r="G202"/>
      <c r="H202"/>
      <c r="I202"/>
      <c r="J202" s="56"/>
      <c r="K202" s="61"/>
      <c r="L202" s="61"/>
    </row>
    <row r="203" spans="1:12" ht="12.75" x14ac:dyDescent="0.2">
      <c r="A203"/>
      <c r="B203"/>
      <c r="C203"/>
      <c r="D203"/>
      <c r="E203"/>
      <c r="F203"/>
      <c r="G203"/>
      <c r="H203"/>
      <c r="I203"/>
      <c r="J203" s="56"/>
      <c r="K203" s="61"/>
      <c r="L203" s="61"/>
    </row>
    <row r="204" spans="1:12" ht="12.75" x14ac:dyDescent="0.2">
      <c r="A204"/>
      <c r="B204"/>
      <c r="C204"/>
      <c r="D204"/>
      <c r="E204"/>
      <c r="F204"/>
      <c r="G204"/>
      <c r="H204"/>
      <c r="I204"/>
      <c r="J204" s="56"/>
      <c r="K204" s="61"/>
      <c r="L204" s="61"/>
    </row>
    <row r="205" spans="1:12" ht="12.75" x14ac:dyDescent="0.2">
      <c r="A205"/>
      <c r="B205"/>
      <c r="C205"/>
      <c r="D205"/>
      <c r="E205"/>
      <c r="F205"/>
      <c r="G205"/>
      <c r="H205"/>
      <c r="I205"/>
      <c r="J205" s="56"/>
      <c r="K205" s="61"/>
      <c r="L205" s="61"/>
    </row>
    <row r="206" spans="1:12" ht="12.75" x14ac:dyDescent="0.2">
      <c r="A206"/>
      <c r="B206"/>
      <c r="C206"/>
      <c r="D206"/>
      <c r="E206"/>
      <c r="F206"/>
      <c r="G206"/>
      <c r="H206"/>
      <c r="I206"/>
      <c r="J206" s="56"/>
      <c r="K206" s="61"/>
      <c r="L206" s="61"/>
    </row>
    <row r="207" spans="1:12" ht="12.75" x14ac:dyDescent="0.2">
      <c r="A207"/>
      <c r="B207"/>
      <c r="C207"/>
      <c r="D207"/>
      <c r="E207"/>
      <c r="F207"/>
      <c r="G207"/>
      <c r="H207"/>
      <c r="I207"/>
      <c r="J207" s="56"/>
      <c r="K207" s="61"/>
      <c r="L207" s="61"/>
    </row>
    <row r="208" spans="1:12" ht="12.75" x14ac:dyDescent="0.2">
      <c r="A208"/>
      <c r="B208"/>
      <c r="C208"/>
      <c r="D208"/>
      <c r="E208"/>
      <c r="F208"/>
      <c r="G208"/>
      <c r="H208"/>
      <c r="I208"/>
      <c r="J208" s="56"/>
      <c r="K208" s="61"/>
      <c r="L208" s="61"/>
    </row>
    <row r="209" spans="1:12" ht="12.75" x14ac:dyDescent="0.2">
      <c r="A209"/>
      <c r="B209"/>
      <c r="C209"/>
      <c r="D209"/>
      <c r="E209"/>
      <c r="F209"/>
      <c r="G209"/>
      <c r="H209"/>
      <c r="I209"/>
      <c r="J209" s="56"/>
      <c r="K209" s="61"/>
      <c r="L209" s="61"/>
    </row>
    <row r="210" spans="1:12" ht="12.75" x14ac:dyDescent="0.2">
      <c r="A210"/>
      <c r="B210"/>
      <c r="C210"/>
      <c r="D210"/>
      <c r="E210"/>
      <c r="F210"/>
      <c r="G210"/>
      <c r="H210"/>
      <c r="I210"/>
      <c r="J210" s="56"/>
      <c r="K210" s="61"/>
      <c r="L210" s="61"/>
    </row>
    <row r="211" spans="1:12" ht="12.75" x14ac:dyDescent="0.2">
      <c r="A211"/>
      <c r="B211"/>
      <c r="C211"/>
      <c r="D211"/>
      <c r="E211"/>
      <c r="F211"/>
      <c r="G211"/>
      <c r="H211"/>
      <c r="I211"/>
      <c r="J211" s="56"/>
      <c r="K211" s="61"/>
      <c r="L211" s="61"/>
    </row>
    <row r="212" spans="1:12" ht="12.75" x14ac:dyDescent="0.2">
      <c r="A212"/>
      <c r="B212"/>
      <c r="C212"/>
      <c r="D212"/>
      <c r="E212"/>
      <c r="F212"/>
      <c r="G212"/>
      <c r="H212"/>
      <c r="I212"/>
      <c r="J212" s="56"/>
      <c r="K212" s="61"/>
      <c r="L212" s="61"/>
    </row>
    <row r="213" spans="1:12" ht="12.75" x14ac:dyDescent="0.2">
      <c r="A213"/>
      <c r="B213"/>
      <c r="C213"/>
      <c r="D213"/>
      <c r="E213"/>
      <c r="F213"/>
      <c r="G213"/>
      <c r="H213"/>
      <c r="I213"/>
      <c r="J213" s="56"/>
      <c r="K213" s="61"/>
      <c r="L213" s="61"/>
    </row>
    <row r="214" spans="1:12" ht="12.75" x14ac:dyDescent="0.2">
      <c r="A214"/>
      <c r="B214"/>
      <c r="C214"/>
      <c r="D214"/>
      <c r="E214"/>
      <c r="F214"/>
      <c r="G214"/>
      <c r="H214"/>
      <c r="I214"/>
      <c r="J214" s="56"/>
      <c r="K214" s="61"/>
      <c r="L214" s="61"/>
    </row>
    <row r="215" spans="1:12" ht="12.75" x14ac:dyDescent="0.2">
      <c r="A215"/>
      <c r="B215"/>
      <c r="C215"/>
      <c r="D215"/>
      <c r="E215"/>
      <c r="F215"/>
      <c r="G215"/>
      <c r="H215"/>
      <c r="I215"/>
      <c r="J215" s="56"/>
      <c r="K215" s="61"/>
      <c r="L215" s="61"/>
    </row>
    <row r="216" spans="1:12" ht="12.75" x14ac:dyDescent="0.2">
      <c r="A216"/>
      <c r="B216"/>
      <c r="C216"/>
      <c r="D216"/>
      <c r="E216"/>
      <c r="F216"/>
      <c r="G216"/>
      <c r="H216"/>
      <c r="I216"/>
      <c r="J216" s="56"/>
      <c r="K216" s="61"/>
      <c r="L216" s="61"/>
    </row>
    <row r="217" spans="1:12" ht="12.75" x14ac:dyDescent="0.2">
      <c r="A217"/>
      <c r="B217"/>
      <c r="C217"/>
      <c r="D217"/>
      <c r="E217"/>
      <c r="F217"/>
      <c r="G217"/>
      <c r="H217"/>
      <c r="I217"/>
      <c r="J217" s="56"/>
      <c r="K217" s="61"/>
      <c r="L217" s="61"/>
    </row>
    <row r="218" spans="1:12" ht="12.75" x14ac:dyDescent="0.2">
      <c r="A218"/>
      <c r="B218"/>
      <c r="C218"/>
      <c r="D218"/>
      <c r="E218"/>
      <c r="F218"/>
      <c r="G218"/>
      <c r="H218"/>
      <c r="I218"/>
      <c r="J218" s="56"/>
      <c r="K218" s="61"/>
      <c r="L218" s="61"/>
    </row>
    <row r="219" spans="1:12" ht="12.75" x14ac:dyDescent="0.2">
      <c r="A219"/>
      <c r="B219"/>
      <c r="C219"/>
      <c r="D219"/>
      <c r="E219"/>
      <c r="F219"/>
      <c r="G219"/>
      <c r="H219"/>
      <c r="I219"/>
      <c r="J219" s="56"/>
      <c r="K219" s="61"/>
      <c r="L219" s="61"/>
    </row>
    <row r="220" spans="1:12" ht="12.75" x14ac:dyDescent="0.2">
      <c r="A220"/>
      <c r="B220"/>
      <c r="C220"/>
      <c r="D220"/>
      <c r="E220"/>
      <c r="F220"/>
      <c r="G220"/>
      <c r="H220"/>
      <c r="I220"/>
      <c r="J220" s="56"/>
      <c r="K220" s="61"/>
      <c r="L220" s="61"/>
    </row>
    <row r="221" spans="1:12" ht="12.75" x14ac:dyDescent="0.2">
      <c r="A221"/>
      <c r="B221"/>
      <c r="C221"/>
      <c r="D221"/>
      <c r="E221"/>
      <c r="F221"/>
      <c r="G221"/>
      <c r="H221"/>
      <c r="I221"/>
      <c r="J221" s="56"/>
      <c r="K221" s="61"/>
      <c r="L221" s="61"/>
    </row>
    <row r="222" spans="1:12" ht="12.75" x14ac:dyDescent="0.2">
      <c r="A222"/>
      <c r="B222"/>
      <c r="C222"/>
      <c r="D222"/>
      <c r="E222"/>
      <c r="F222"/>
      <c r="G222"/>
      <c r="H222"/>
      <c r="I222"/>
      <c r="J222" s="56"/>
      <c r="K222" s="61"/>
      <c r="L222" s="61"/>
    </row>
    <row r="223" spans="1:12" ht="12.75" x14ac:dyDescent="0.2">
      <c r="A223"/>
      <c r="B223"/>
      <c r="C223"/>
      <c r="D223"/>
      <c r="E223"/>
      <c r="F223"/>
      <c r="G223"/>
      <c r="H223"/>
      <c r="I223"/>
      <c r="J223" s="56"/>
      <c r="K223" s="61"/>
      <c r="L223" s="61"/>
    </row>
    <row r="224" spans="1:12" ht="12.75" x14ac:dyDescent="0.2">
      <c r="A224"/>
      <c r="B224"/>
      <c r="C224"/>
      <c r="D224"/>
      <c r="E224"/>
      <c r="F224"/>
      <c r="G224"/>
      <c r="H224"/>
      <c r="I224"/>
      <c r="J224" s="56"/>
      <c r="K224" s="61"/>
      <c r="L224" s="61"/>
    </row>
    <row r="225" spans="1:12" ht="12.75" x14ac:dyDescent="0.2">
      <c r="A225"/>
      <c r="B225"/>
      <c r="C225"/>
      <c r="D225"/>
      <c r="E225"/>
      <c r="F225"/>
      <c r="G225"/>
      <c r="H225"/>
      <c r="I225"/>
      <c r="J225" s="56"/>
      <c r="K225" s="61"/>
      <c r="L225" s="61"/>
    </row>
    <row r="226" spans="1:12" ht="12.75" x14ac:dyDescent="0.2">
      <c r="A226"/>
      <c r="B226"/>
      <c r="C226"/>
      <c r="D226"/>
      <c r="E226"/>
      <c r="F226"/>
      <c r="G226"/>
      <c r="H226"/>
      <c r="I226"/>
      <c r="J226" s="56"/>
      <c r="K226" s="61"/>
      <c r="L226" s="61"/>
    </row>
    <row r="227" spans="1:12" ht="12.75" x14ac:dyDescent="0.2">
      <c r="A227"/>
      <c r="B227"/>
      <c r="C227"/>
      <c r="D227"/>
      <c r="E227"/>
      <c r="F227"/>
      <c r="G227"/>
      <c r="H227"/>
      <c r="I227"/>
      <c r="J227" s="56"/>
      <c r="K227" s="61"/>
      <c r="L227" s="61"/>
    </row>
    <row r="228" spans="1:12" ht="12.75" x14ac:dyDescent="0.2">
      <c r="A228"/>
      <c r="B228"/>
      <c r="C228"/>
      <c r="D228"/>
      <c r="E228"/>
      <c r="F228"/>
      <c r="G228"/>
      <c r="H228"/>
      <c r="I228"/>
      <c r="J228" s="56"/>
      <c r="K228" s="61"/>
      <c r="L228" s="61"/>
    </row>
    <row r="229" spans="1:12" ht="12.75" x14ac:dyDescent="0.2">
      <c r="A229"/>
      <c r="B229"/>
      <c r="C229"/>
      <c r="D229"/>
      <c r="E229"/>
      <c r="F229"/>
      <c r="G229"/>
      <c r="H229"/>
      <c r="I229"/>
      <c r="J229" s="56"/>
      <c r="K229" s="61"/>
      <c r="L229" s="61"/>
    </row>
    <row r="230" spans="1:12" ht="12.75" x14ac:dyDescent="0.2">
      <c r="A230"/>
      <c r="B230"/>
      <c r="C230"/>
      <c r="D230"/>
      <c r="E230"/>
      <c r="F230"/>
      <c r="G230"/>
      <c r="H230"/>
      <c r="I230"/>
      <c r="J230" s="56"/>
      <c r="K230" s="61"/>
      <c r="L230" s="61"/>
    </row>
    <row r="231" spans="1:12" ht="12.75" x14ac:dyDescent="0.2">
      <c r="A231"/>
      <c r="B231"/>
      <c r="C231"/>
      <c r="D231"/>
      <c r="E231"/>
      <c r="F231"/>
      <c r="G231"/>
      <c r="H231"/>
      <c r="I231"/>
      <c r="J231" s="56"/>
      <c r="K231" s="61"/>
      <c r="L231" s="61"/>
    </row>
    <row r="232" spans="1:12" ht="12.75" x14ac:dyDescent="0.2">
      <c r="A232"/>
      <c r="B232"/>
      <c r="C232"/>
      <c r="D232"/>
      <c r="E232"/>
      <c r="F232"/>
      <c r="G232"/>
      <c r="H232"/>
      <c r="I232"/>
      <c r="J232" s="56"/>
      <c r="K232" s="61"/>
      <c r="L232" s="61"/>
    </row>
    <row r="233" spans="1:12" ht="12.75" x14ac:dyDescent="0.2">
      <c r="A233"/>
      <c r="B233"/>
      <c r="C233"/>
      <c r="D233"/>
      <c r="E233"/>
      <c r="F233"/>
      <c r="G233"/>
      <c r="H233"/>
      <c r="I233"/>
      <c r="J233" s="56"/>
      <c r="K233" s="61"/>
      <c r="L233" s="61"/>
    </row>
    <row r="234" spans="1:12" ht="12.75" x14ac:dyDescent="0.2">
      <c r="A234"/>
      <c r="B234"/>
      <c r="C234"/>
      <c r="D234"/>
      <c r="E234"/>
      <c r="F234"/>
      <c r="G234"/>
      <c r="H234"/>
      <c r="I234"/>
      <c r="J234" s="56"/>
      <c r="K234" s="61"/>
      <c r="L234" s="61"/>
    </row>
    <row r="235" spans="1:12" ht="12.75" x14ac:dyDescent="0.2">
      <c r="A235"/>
      <c r="B235"/>
      <c r="C235"/>
      <c r="D235"/>
      <c r="E235"/>
      <c r="F235"/>
      <c r="G235"/>
      <c r="H235"/>
      <c r="I235"/>
      <c r="J235" s="56"/>
      <c r="K235" s="61"/>
      <c r="L235" s="61"/>
    </row>
    <row r="236" spans="1:12" ht="12.75" x14ac:dyDescent="0.2">
      <c r="A236"/>
      <c r="B236"/>
      <c r="C236"/>
      <c r="D236"/>
      <c r="E236"/>
      <c r="F236"/>
      <c r="G236"/>
      <c r="H236"/>
      <c r="I236"/>
      <c r="J236" s="56"/>
      <c r="K236" s="61"/>
      <c r="L236" s="61"/>
    </row>
    <row r="237" spans="1:12" ht="12.75" x14ac:dyDescent="0.2">
      <c r="A237"/>
      <c r="B237"/>
      <c r="C237"/>
      <c r="D237"/>
      <c r="E237"/>
      <c r="F237"/>
      <c r="G237"/>
      <c r="H237"/>
      <c r="I237"/>
      <c r="J237" s="56"/>
      <c r="K237" s="61"/>
      <c r="L237" s="61"/>
    </row>
    <row r="238" spans="1:12" ht="12.75" x14ac:dyDescent="0.2">
      <c r="A238"/>
      <c r="B238"/>
      <c r="C238"/>
      <c r="D238"/>
      <c r="E238"/>
      <c r="F238"/>
      <c r="G238"/>
      <c r="H238"/>
      <c r="I238"/>
      <c r="J238" s="56"/>
      <c r="K238" s="61"/>
      <c r="L238" s="61"/>
    </row>
    <row r="239" spans="1:12" ht="12.75" x14ac:dyDescent="0.2">
      <c r="A239"/>
      <c r="B239"/>
      <c r="C239"/>
      <c r="D239"/>
      <c r="E239"/>
      <c r="F239"/>
      <c r="G239"/>
      <c r="H239"/>
      <c r="I239"/>
      <c r="J239" s="56"/>
      <c r="K239" s="61"/>
      <c r="L239" s="61"/>
    </row>
    <row r="240" spans="1:12" ht="12.75" x14ac:dyDescent="0.2">
      <c r="A240"/>
      <c r="B240"/>
      <c r="C240"/>
      <c r="D240"/>
      <c r="E240"/>
      <c r="F240"/>
      <c r="G240"/>
      <c r="H240"/>
      <c r="I240"/>
      <c r="J240" s="56"/>
      <c r="K240" s="61"/>
      <c r="L240" s="61"/>
    </row>
    <row r="241" spans="1:12" ht="12.75" x14ac:dyDescent="0.2">
      <c r="A241"/>
      <c r="B241"/>
      <c r="C241"/>
      <c r="D241"/>
      <c r="E241"/>
      <c r="F241"/>
      <c r="G241"/>
      <c r="H241"/>
      <c r="I241"/>
      <c r="J241" s="56"/>
      <c r="K241" s="61"/>
      <c r="L241" s="61"/>
    </row>
    <row r="242" spans="1:12" ht="12.75" x14ac:dyDescent="0.2">
      <c r="A242"/>
      <c r="B242"/>
      <c r="C242"/>
      <c r="D242"/>
      <c r="E242"/>
      <c r="F242"/>
      <c r="G242"/>
      <c r="H242"/>
      <c r="I242"/>
      <c r="J242" s="56"/>
      <c r="K242" s="61"/>
      <c r="L242" s="61"/>
    </row>
    <row r="243" spans="1:12" ht="12.75" x14ac:dyDescent="0.2">
      <c r="A243"/>
      <c r="B243"/>
      <c r="C243"/>
      <c r="D243"/>
      <c r="E243"/>
      <c r="F243"/>
      <c r="G243"/>
      <c r="H243"/>
      <c r="I243"/>
      <c r="J243" s="56"/>
      <c r="K243" s="61"/>
      <c r="L243" s="61"/>
    </row>
    <row r="244" spans="1:12" ht="12.75" x14ac:dyDescent="0.2">
      <c r="A244"/>
      <c r="B244"/>
      <c r="C244"/>
      <c r="D244"/>
      <c r="E244"/>
      <c r="F244"/>
      <c r="G244"/>
      <c r="H244"/>
      <c r="I244"/>
      <c r="J244" s="56"/>
      <c r="K244" s="61"/>
      <c r="L244" s="61"/>
    </row>
    <row r="245" spans="1:12" ht="12.75" x14ac:dyDescent="0.2">
      <c r="A245"/>
      <c r="B245"/>
      <c r="C245"/>
      <c r="D245"/>
      <c r="E245"/>
      <c r="F245"/>
      <c r="G245"/>
      <c r="H245"/>
      <c r="I245"/>
      <c r="J245" s="56"/>
      <c r="K245" s="61"/>
      <c r="L245" s="61"/>
    </row>
    <row r="246" spans="1:12" ht="12.75" x14ac:dyDescent="0.2">
      <c r="A246"/>
      <c r="B246"/>
      <c r="C246"/>
      <c r="D246"/>
      <c r="E246"/>
      <c r="F246"/>
      <c r="G246"/>
      <c r="H246"/>
      <c r="I246"/>
      <c r="J246" s="56"/>
      <c r="K246" s="61"/>
      <c r="L246" s="61"/>
    </row>
    <row r="247" spans="1:12" ht="12.75" x14ac:dyDescent="0.2">
      <c r="A247"/>
      <c r="B247"/>
      <c r="C247"/>
      <c r="D247"/>
      <c r="E247"/>
      <c r="F247"/>
      <c r="G247"/>
      <c r="H247"/>
      <c r="I247"/>
      <c r="J247" s="56"/>
      <c r="K247" s="61"/>
      <c r="L247" s="61"/>
    </row>
    <row r="248" spans="1:12" ht="12.75" x14ac:dyDescent="0.2">
      <c r="A248"/>
      <c r="B248"/>
      <c r="C248"/>
      <c r="D248"/>
      <c r="E248"/>
      <c r="F248"/>
      <c r="G248"/>
      <c r="H248"/>
      <c r="I248"/>
      <c r="J248" s="56"/>
      <c r="K248" s="61"/>
      <c r="L248" s="61"/>
    </row>
    <row r="249" spans="1:12" ht="12.75" x14ac:dyDescent="0.2">
      <c r="A249"/>
      <c r="B249"/>
      <c r="C249"/>
      <c r="D249"/>
      <c r="E249"/>
      <c r="F249"/>
      <c r="G249"/>
      <c r="H249"/>
      <c r="I249"/>
      <c r="J249" s="56"/>
      <c r="K249" s="61"/>
      <c r="L249" s="61"/>
    </row>
    <row r="250" spans="1:12" ht="12.75" x14ac:dyDescent="0.2">
      <c r="A250"/>
      <c r="B250"/>
      <c r="C250"/>
      <c r="D250"/>
      <c r="E250"/>
      <c r="F250"/>
      <c r="G250"/>
      <c r="H250"/>
      <c r="I250"/>
      <c r="J250" s="56"/>
      <c r="K250" s="61"/>
      <c r="L250" s="61"/>
    </row>
    <row r="251" spans="1:12" ht="12.75" x14ac:dyDescent="0.2">
      <c r="A251"/>
      <c r="B251"/>
      <c r="C251"/>
      <c r="D251"/>
      <c r="E251"/>
      <c r="F251"/>
      <c r="G251"/>
      <c r="H251"/>
      <c r="I251"/>
      <c r="J251" s="56"/>
      <c r="K251" s="61"/>
      <c r="L251" s="61"/>
    </row>
    <row r="252" spans="1:12" ht="12.75" x14ac:dyDescent="0.2">
      <c r="A252"/>
      <c r="B252"/>
      <c r="C252"/>
      <c r="D252"/>
      <c r="E252"/>
      <c r="F252"/>
      <c r="G252"/>
      <c r="H252"/>
      <c r="I252"/>
      <c r="J252" s="56"/>
      <c r="K252" s="61"/>
      <c r="L252" s="61"/>
    </row>
    <row r="253" spans="1:12" ht="12.75" x14ac:dyDescent="0.2">
      <c r="A253"/>
      <c r="B253"/>
      <c r="C253"/>
      <c r="D253"/>
      <c r="E253"/>
      <c r="F253"/>
      <c r="G253"/>
      <c r="H253"/>
      <c r="I253"/>
      <c r="J253" s="56"/>
      <c r="K253" s="61"/>
      <c r="L253" s="61"/>
    </row>
    <row r="254" spans="1:12" ht="12.75" x14ac:dyDescent="0.2">
      <c r="A254"/>
      <c r="B254"/>
      <c r="C254"/>
      <c r="D254"/>
      <c r="E254"/>
      <c r="F254"/>
      <c r="G254"/>
      <c r="H254"/>
      <c r="I254"/>
      <c r="J254" s="56"/>
      <c r="K254" s="61"/>
      <c r="L254" s="61"/>
    </row>
    <row r="255" spans="1:12" ht="12.75" x14ac:dyDescent="0.2">
      <c r="A255"/>
      <c r="B255"/>
      <c r="C255"/>
      <c r="D255"/>
      <c r="E255"/>
      <c r="F255"/>
      <c r="G255"/>
      <c r="H255"/>
      <c r="I255"/>
      <c r="J255" s="56"/>
      <c r="K255" s="61"/>
      <c r="L255" s="61"/>
    </row>
    <row r="256" spans="1:12" ht="12.75" x14ac:dyDescent="0.2">
      <c r="A256"/>
      <c r="B256"/>
      <c r="C256"/>
      <c r="D256"/>
      <c r="E256"/>
      <c r="F256"/>
      <c r="G256"/>
      <c r="H256"/>
      <c r="I256"/>
      <c r="J256" s="56"/>
      <c r="K256" s="61"/>
      <c r="L256" s="61"/>
    </row>
    <row r="257" spans="1:12" ht="12.75" x14ac:dyDescent="0.2">
      <c r="A257"/>
      <c r="B257"/>
      <c r="C257"/>
      <c r="D257"/>
      <c r="E257"/>
      <c r="F257"/>
      <c r="G257"/>
      <c r="H257"/>
      <c r="I257"/>
      <c r="J257" s="56"/>
      <c r="K257" s="61"/>
      <c r="L257" s="61"/>
    </row>
    <row r="258" spans="1:12" ht="12.75" x14ac:dyDescent="0.2">
      <c r="A258"/>
      <c r="B258"/>
      <c r="C258"/>
      <c r="D258"/>
      <c r="E258"/>
      <c r="F258"/>
      <c r="G258"/>
      <c r="H258"/>
      <c r="I258"/>
      <c r="J258" s="56"/>
      <c r="K258" s="61"/>
      <c r="L258" s="61"/>
    </row>
    <row r="259" spans="1:12" ht="12.75" x14ac:dyDescent="0.2">
      <c r="A259"/>
      <c r="B259"/>
      <c r="C259"/>
      <c r="D259"/>
      <c r="E259"/>
      <c r="F259"/>
      <c r="G259"/>
      <c r="H259"/>
      <c r="I259"/>
      <c r="J259" s="56"/>
      <c r="K259" s="61"/>
      <c r="L259" s="61"/>
    </row>
    <row r="260" spans="1:12" ht="12.75" x14ac:dyDescent="0.2">
      <c r="A260"/>
      <c r="B260"/>
      <c r="C260"/>
      <c r="D260"/>
      <c r="E260"/>
      <c r="F260"/>
      <c r="G260"/>
      <c r="H260"/>
      <c r="I260"/>
      <c r="J260" s="56"/>
      <c r="K260" s="61"/>
      <c r="L260" s="61"/>
    </row>
    <row r="261" spans="1:12" ht="12.75" x14ac:dyDescent="0.2">
      <c r="A261"/>
      <c r="B261"/>
      <c r="C261"/>
      <c r="D261"/>
      <c r="E261"/>
      <c r="F261"/>
      <c r="G261"/>
      <c r="H261"/>
      <c r="I261"/>
      <c r="J261" s="56"/>
      <c r="K261" s="61"/>
      <c r="L261" s="61"/>
    </row>
    <row r="262" spans="1:12" ht="12.75" x14ac:dyDescent="0.2">
      <c r="A262"/>
      <c r="B262"/>
      <c r="C262"/>
      <c r="D262"/>
      <c r="E262"/>
      <c r="F262"/>
      <c r="G262"/>
      <c r="H262"/>
      <c r="I262"/>
      <c r="J262" s="56"/>
      <c r="K262" s="61"/>
      <c r="L262" s="61"/>
    </row>
    <row r="263" spans="1:12" ht="12.75" x14ac:dyDescent="0.2">
      <c r="A263"/>
      <c r="B263"/>
      <c r="C263"/>
      <c r="D263"/>
      <c r="E263"/>
      <c r="F263"/>
      <c r="G263"/>
      <c r="H263"/>
      <c r="I263"/>
      <c r="J263" s="56"/>
      <c r="K263" s="61"/>
      <c r="L263" s="61"/>
    </row>
    <row r="264" spans="1:12" ht="12.75" x14ac:dyDescent="0.2">
      <c r="A264"/>
      <c r="B264"/>
      <c r="C264"/>
      <c r="D264"/>
      <c r="E264"/>
      <c r="F264"/>
      <c r="G264"/>
      <c r="H264"/>
      <c r="I264"/>
      <c r="J264" s="56"/>
      <c r="K264" s="61"/>
      <c r="L264" s="61"/>
    </row>
    <row r="265" spans="1:12" ht="12.75" x14ac:dyDescent="0.2">
      <c r="A265"/>
      <c r="B265"/>
      <c r="C265"/>
      <c r="D265"/>
      <c r="E265"/>
      <c r="F265"/>
      <c r="G265"/>
      <c r="H265"/>
      <c r="I265"/>
      <c r="J265" s="56"/>
      <c r="K265" s="61"/>
      <c r="L265" s="61"/>
    </row>
    <row r="266" spans="1:12" ht="12.75" x14ac:dyDescent="0.2">
      <c r="A266"/>
      <c r="B266"/>
      <c r="C266"/>
      <c r="D266"/>
      <c r="E266"/>
      <c r="F266"/>
      <c r="G266"/>
      <c r="H266"/>
      <c r="I266"/>
      <c r="J266" s="56"/>
      <c r="K266" s="61"/>
      <c r="L266" s="61"/>
    </row>
    <row r="267" spans="1:12" ht="12.75" x14ac:dyDescent="0.2">
      <c r="A267"/>
      <c r="B267"/>
      <c r="C267"/>
      <c r="D267"/>
      <c r="E267"/>
      <c r="F267"/>
      <c r="G267"/>
      <c r="H267"/>
      <c r="I267"/>
      <c r="J267" s="56"/>
      <c r="K267" s="61"/>
      <c r="L267" s="61"/>
    </row>
    <row r="268" spans="1:12" ht="12.75" x14ac:dyDescent="0.2">
      <c r="A268"/>
      <c r="B268"/>
      <c r="C268"/>
      <c r="D268"/>
      <c r="E268"/>
      <c r="F268"/>
      <c r="G268"/>
      <c r="H268"/>
      <c r="I268"/>
      <c r="J268" s="56"/>
      <c r="K268" s="61"/>
      <c r="L268" s="61"/>
    </row>
    <row r="269" spans="1:12" ht="12.75" x14ac:dyDescent="0.2">
      <c r="A269"/>
      <c r="B269"/>
      <c r="C269"/>
      <c r="D269"/>
      <c r="E269"/>
      <c r="F269"/>
      <c r="G269"/>
      <c r="H269"/>
      <c r="I269"/>
      <c r="J269" s="56"/>
      <c r="K269" s="61"/>
      <c r="L269" s="61"/>
    </row>
    <row r="270" spans="1:12" ht="12.75" x14ac:dyDescent="0.2">
      <c r="A270"/>
      <c r="B270"/>
      <c r="C270"/>
      <c r="D270"/>
      <c r="E270"/>
      <c r="F270"/>
      <c r="G270"/>
      <c r="H270"/>
      <c r="I270"/>
      <c r="J270" s="56"/>
      <c r="K270" s="61"/>
      <c r="L270" s="61"/>
    </row>
    <row r="271" spans="1:12" ht="12.75" x14ac:dyDescent="0.2">
      <c r="A271"/>
      <c r="B271"/>
      <c r="C271"/>
      <c r="D271"/>
      <c r="E271"/>
      <c r="F271"/>
      <c r="G271"/>
      <c r="H271"/>
      <c r="I271"/>
      <c r="J271" s="56"/>
      <c r="K271" s="61"/>
      <c r="L271" s="61"/>
    </row>
    <row r="272" spans="1:12" ht="12.75" x14ac:dyDescent="0.2">
      <c r="A272"/>
      <c r="B272"/>
      <c r="C272"/>
      <c r="D272"/>
      <c r="E272"/>
      <c r="F272"/>
      <c r="G272"/>
      <c r="H272"/>
      <c r="I272"/>
      <c r="J272" s="56"/>
      <c r="K272" s="61"/>
      <c r="L272" s="61"/>
    </row>
    <row r="273" spans="1:12" ht="12.75" x14ac:dyDescent="0.2">
      <c r="A273"/>
      <c r="B273"/>
      <c r="C273"/>
      <c r="D273"/>
      <c r="E273"/>
      <c r="F273"/>
      <c r="G273"/>
      <c r="H273"/>
      <c r="I273"/>
      <c r="J273" s="56"/>
      <c r="K273" s="61"/>
      <c r="L273" s="61"/>
    </row>
    <row r="274" spans="1:12" ht="12.75" x14ac:dyDescent="0.2">
      <c r="A274"/>
      <c r="B274"/>
      <c r="C274"/>
      <c r="D274"/>
      <c r="E274"/>
      <c r="F274"/>
      <c r="G274"/>
      <c r="H274"/>
      <c r="I274"/>
      <c r="J274" s="56"/>
      <c r="K274" s="61"/>
      <c r="L274" s="61"/>
    </row>
    <row r="275" spans="1:12" ht="12.75" x14ac:dyDescent="0.2">
      <c r="A275"/>
      <c r="B275"/>
      <c r="C275"/>
      <c r="D275"/>
      <c r="E275"/>
      <c r="F275"/>
      <c r="G275"/>
      <c r="H275"/>
      <c r="I275"/>
      <c r="J275" s="56"/>
      <c r="K275" s="61"/>
      <c r="L275" s="61"/>
    </row>
    <row r="276" spans="1:12" ht="12.75" x14ac:dyDescent="0.2">
      <c r="A276"/>
      <c r="B276"/>
      <c r="C276"/>
      <c r="D276"/>
      <c r="E276"/>
      <c r="F276"/>
      <c r="G276"/>
      <c r="H276"/>
      <c r="I276"/>
      <c r="J276" s="56"/>
      <c r="K276" s="61"/>
      <c r="L276" s="61"/>
    </row>
    <row r="277" spans="1:12" ht="12.75" x14ac:dyDescent="0.2">
      <c r="A277"/>
      <c r="B277"/>
      <c r="C277"/>
      <c r="D277"/>
      <c r="E277"/>
      <c r="F277"/>
      <c r="G277"/>
      <c r="H277"/>
      <c r="I277"/>
      <c r="J277" s="56"/>
      <c r="K277" s="61"/>
      <c r="L277" s="61"/>
    </row>
    <row r="278" spans="1:12" ht="12.75" x14ac:dyDescent="0.2">
      <c r="A278"/>
      <c r="B278"/>
      <c r="C278"/>
      <c r="D278"/>
      <c r="E278"/>
      <c r="F278"/>
      <c r="G278"/>
      <c r="H278"/>
      <c r="I278"/>
      <c r="J278" s="56"/>
      <c r="K278" s="61"/>
      <c r="L278" s="61"/>
    </row>
    <row r="279" spans="1:12" ht="12.75" x14ac:dyDescent="0.2">
      <c r="A279"/>
      <c r="B279"/>
      <c r="C279"/>
      <c r="D279"/>
      <c r="E279"/>
      <c r="F279"/>
      <c r="G279"/>
      <c r="H279"/>
      <c r="I279"/>
      <c r="J279" s="56"/>
      <c r="K279" s="61"/>
      <c r="L279" s="61"/>
    </row>
    <row r="280" spans="1:12" ht="12.75" x14ac:dyDescent="0.2">
      <c r="A280"/>
      <c r="B280"/>
      <c r="C280"/>
      <c r="D280"/>
      <c r="E280"/>
      <c r="F280"/>
      <c r="G280"/>
      <c r="H280"/>
      <c r="I280"/>
      <c r="J280" s="56"/>
      <c r="K280" s="61"/>
      <c r="L280" s="61"/>
    </row>
    <row r="281" spans="1:12" ht="12.75" x14ac:dyDescent="0.2">
      <c r="A281"/>
      <c r="B281"/>
      <c r="C281"/>
      <c r="D281"/>
      <c r="E281"/>
      <c r="F281"/>
      <c r="G281"/>
      <c r="H281"/>
      <c r="I281"/>
      <c r="J281" s="56"/>
      <c r="K281" s="61"/>
      <c r="L281" s="61"/>
    </row>
    <row r="282" spans="1:12" ht="12.75" x14ac:dyDescent="0.2">
      <c r="A282"/>
      <c r="B282"/>
      <c r="C282"/>
      <c r="D282"/>
      <c r="E282"/>
      <c r="F282"/>
      <c r="G282"/>
      <c r="H282"/>
      <c r="I282"/>
      <c r="J282" s="56"/>
      <c r="K282" s="61"/>
      <c r="L282" s="61"/>
    </row>
    <row r="283" spans="1:12" ht="12.75" x14ac:dyDescent="0.2">
      <c r="A283"/>
      <c r="B283"/>
      <c r="C283"/>
      <c r="D283"/>
      <c r="E283"/>
      <c r="F283"/>
      <c r="G283"/>
      <c r="H283"/>
      <c r="I283"/>
      <c r="J283" s="56"/>
      <c r="K283" s="61"/>
      <c r="L283" s="61"/>
    </row>
    <row r="284" spans="1:12" ht="12.75" x14ac:dyDescent="0.2">
      <c r="A284"/>
      <c r="B284"/>
      <c r="C284"/>
      <c r="D284"/>
      <c r="E284"/>
      <c r="F284"/>
      <c r="G284"/>
      <c r="H284"/>
      <c r="I284"/>
      <c r="J284" s="56"/>
      <c r="K284" s="61"/>
      <c r="L284" s="61"/>
    </row>
    <row r="285" spans="1:12" ht="12.75" x14ac:dyDescent="0.2">
      <c r="A285"/>
      <c r="B285"/>
      <c r="C285"/>
      <c r="D285"/>
      <c r="E285"/>
      <c r="F285"/>
      <c r="G285"/>
      <c r="H285"/>
      <c r="I285"/>
      <c r="J285" s="56"/>
      <c r="K285" s="61"/>
      <c r="L285" s="61"/>
    </row>
    <row r="286" spans="1:12" ht="12.75" x14ac:dyDescent="0.2">
      <c r="A286"/>
      <c r="B286"/>
      <c r="C286"/>
      <c r="D286"/>
      <c r="E286"/>
      <c r="F286"/>
      <c r="G286"/>
      <c r="H286"/>
      <c r="I286"/>
      <c r="J286" s="56"/>
      <c r="K286" s="61"/>
      <c r="L286" s="61"/>
    </row>
    <row r="287" spans="1:12" ht="12.75" x14ac:dyDescent="0.2">
      <c r="A287"/>
      <c r="B287"/>
      <c r="C287"/>
      <c r="D287"/>
      <c r="E287"/>
      <c r="F287"/>
      <c r="G287"/>
      <c r="H287"/>
      <c r="I287"/>
      <c r="J287" s="56"/>
      <c r="K287" s="61"/>
      <c r="L287" s="61"/>
    </row>
    <row r="288" spans="1:12" ht="12.75" x14ac:dyDescent="0.2">
      <c r="A288"/>
      <c r="B288"/>
      <c r="C288"/>
      <c r="D288"/>
      <c r="E288"/>
      <c r="F288"/>
      <c r="G288"/>
      <c r="H288"/>
      <c r="I288"/>
      <c r="J288" s="56"/>
      <c r="K288" s="61"/>
      <c r="L288" s="61"/>
    </row>
    <row r="289" spans="1:12" ht="12.75" x14ac:dyDescent="0.2">
      <c r="A289"/>
      <c r="B289"/>
      <c r="C289"/>
      <c r="D289"/>
      <c r="E289"/>
      <c r="F289"/>
      <c r="G289"/>
      <c r="H289"/>
      <c r="I289"/>
      <c r="J289" s="56"/>
      <c r="K289" s="61"/>
      <c r="L289" s="61"/>
    </row>
    <row r="290" spans="1:12" ht="12.75" x14ac:dyDescent="0.2">
      <c r="A290"/>
      <c r="B290"/>
      <c r="C290"/>
      <c r="D290"/>
      <c r="E290"/>
      <c r="F290"/>
      <c r="G290"/>
      <c r="H290"/>
      <c r="I290"/>
      <c r="J290" s="56"/>
      <c r="K290" s="61"/>
      <c r="L290" s="61"/>
    </row>
    <row r="291" spans="1:12" ht="12.75" x14ac:dyDescent="0.2">
      <c r="A291"/>
      <c r="B291"/>
      <c r="C291"/>
      <c r="D291"/>
      <c r="E291"/>
      <c r="F291"/>
      <c r="G291"/>
      <c r="H291"/>
      <c r="I291"/>
      <c r="J291" s="56"/>
      <c r="K291" s="61"/>
      <c r="L291" s="61"/>
    </row>
    <row r="292" spans="1:12" ht="12.75" x14ac:dyDescent="0.2">
      <c r="A292"/>
      <c r="B292"/>
      <c r="C292"/>
      <c r="D292"/>
      <c r="E292"/>
      <c r="F292"/>
      <c r="G292"/>
      <c r="H292"/>
      <c r="I292"/>
      <c r="J292" s="56"/>
      <c r="K292" s="61"/>
      <c r="L292" s="61"/>
    </row>
    <row r="293" spans="1:12" ht="12.75" x14ac:dyDescent="0.2">
      <c r="A293"/>
      <c r="B293"/>
      <c r="C293"/>
      <c r="D293"/>
      <c r="E293"/>
      <c r="F293"/>
      <c r="G293"/>
      <c r="H293"/>
      <c r="I293"/>
      <c r="J293" s="56"/>
      <c r="K293" s="61"/>
      <c r="L293" s="61"/>
    </row>
    <row r="294" spans="1:12" ht="12.75" x14ac:dyDescent="0.2">
      <c r="A294"/>
      <c r="B294"/>
      <c r="C294"/>
      <c r="D294"/>
      <c r="E294"/>
      <c r="F294"/>
      <c r="G294"/>
      <c r="H294"/>
      <c r="I294"/>
      <c r="J294" s="56"/>
      <c r="K294" s="61"/>
      <c r="L294" s="61"/>
    </row>
    <row r="295" spans="1:12" ht="12.75" x14ac:dyDescent="0.2">
      <c r="A295"/>
      <c r="B295"/>
      <c r="C295"/>
      <c r="D295"/>
      <c r="E295"/>
      <c r="F295"/>
      <c r="G295"/>
      <c r="H295"/>
      <c r="I295"/>
      <c r="J295" s="56"/>
      <c r="K295" s="61"/>
      <c r="L295" s="61"/>
    </row>
    <row r="296" spans="1:12" ht="12.75" x14ac:dyDescent="0.2">
      <c r="A296"/>
      <c r="B296"/>
      <c r="C296"/>
      <c r="D296"/>
      <c r="E296"/>
      <c r="F296"/>
      <c r="G296"/>
      <c r="H296"/>
      <c r="I296"/>
      <c r="J296" s="56"/>
      <c r="K296" s="61"/>
      <c r="L296" s="61"/>
    </row>
    <row r="297" spans="1:12" ht="12.75" x14ac:dyDescent="0.2">
      <c r="A297"/>
      <c r="B297"/>
      <c r="C297"/>
      <c r="D297"/>
      <c r="E297"/>
      <c r="F297"/>
      <c r="G297"/>
      <c r="H297"/>
      <c r="I297"/>
      <c r="J297" s="56"/>
      <c r="K297" s="61"/>
      <c r="L297" s="61"/>
    </row>
    <row r="298" spans="1:12" ht="12.75" x14ac:dyDescent="0.2">
      <c r="A298"/>
      <c r="B298"/>
      <c r="C298"/>
      <c r="D298"/>
      <c r="E298"/>
      <c r="F298"/>
      <c r="G298"/>
      <c r="H298"/>
      <c r="I298"/>
      <c r="J298" s="56"/>
      <c r="K298" s="61"/>
      <c r="L298" s="61"/>
    </row>
    <row r="299" spans="1:12" ht="12.75" x14ac:dyDescent="0.2">
      <c r="A299"/>
      <c r="B299"/>
      <c r="C299"/>
      <c r="D299"/>
      <c r="E299"/>
      <c r="F299"/>
      <c r="G299"/>
      <c r="H299"/>
      <c r="I299"/>
      <c r="J299" s="56"/>
      <c r="K299" s="61"/>
      <c r="L299" s="61"/>
    </row>
    <row r="300" spans="1:12" ht="12.75" x14ac:dyDescent="0.2">
      <c r="A300"/>
      <c r="B300"/>
      <c r="C300"/>
      <c r="D300"/>
      <c r="E300"/>
      <c r="F300"/>
      <c r="G300"/>
      <c r="H300"/>
      <c r="I300"/>
      <c r="J300" s="56"/>
      <c r="K300" s="61"/>
      <c r="L300" s="61"/>
    </row>
    <row r="301" spans="1:12" ht="12.75" x14ac:dyDescent="0.2">
      <c r="A301"/>
      <c r="B301"/>
      <c r="C301"/>
      <c r="D301"/>
      <c r="E301"/>
      <c r="F301"/>
      <c r="G301"/>
      <c r="H301"/>
      <c r="I301"/>
      <c r="J301" s="56"/>
      <c r="K301" s="61"/>
      <c r="L301" s="61"/>
    </row>
    <row r="302" spans="1:12" ht="12.75" x14ac:dyDescent="0.2">
      <c r="A302"/>
      <c r="B302"/>
      <c r="C302"/>
      <c r="D302"/>
      <c r="E302"/>
      <c r="F302"/>
      <c r="G302"/>
      <c r="H302"/>
      <c r="I302"/>
      <c r="J302" s="56"/>
      <c r="K302" s="61"/>
      <c r="L302" s="61"/>
    </row>
    <row r="303" spans="1:12" ht="12.75" x14ac:dyDescent="0.2">
      <c r="A303"/>
      <c r="B303"/>
      <c r="C303"/>
      <c r="D303"/>
      <c r="E303"/>
      <c r="F303"/>
      <c r="G303"/>
      <c r="H303"/>
      <c r="I303"/>
      <c r="J303" s="56"/>
      <c r="K303" s="61"/>
      <c r="L303" s="61"/>
    </row>
    <row r="304" spans="1:12" ht="12.75" x14ac:dyDescent="0.2">
      <c r="A304"/>
      <c r="B304"/>
      <c r="C304"/>
      <c r="D304"/>
      <c r="E304"/>
      <c r="F304"/>
      <c r="G304"/>
      <c r="H304"/>
      <c r="I304"/>
      <c r="J304" s="56"/>
      <c r="K304" s="61"/>
      <c r="L304" s="61"/>
    </row>
    <row r="305" spans="1:12" ht="12.75" x14ac:dyDescent="0.2">
      <c r="A305"/>
      <c r="B305"/>
      <c r="C305"/>
      <c r="D305"/>
      <c r="E305"/>
      <c r="F305"/>
      <c r="G305"/>
      <c r="H305"/>
      <c r="I305"/>
      <c r="J305" s="56"/>
      <c r="K305" s="61"/>
      <c r="L305" s="61"/>
    </row>
    <row r="306" spans="1:12" ht="12.75" x14ac:dyDescent="0.2">
      <c r="A306"/>
      <c r="B306"/>
      <c r="C306"/>
      <c r="D306"/>
      <c r="E306"/>
      <c r="F306"/>
      <c r="G306"/>
      <c r="H306"/>
      <c r="I306"/>
      <c r="J306" s="56"/>
      <c r="K306" s="61"/>
      <c r="L306" s="61"/>
    </row>
    <row r="307" spans="1:12" ht="12.75" x14ac:dyDescent="0.2">
      <c r="A307"/>
      <c r="B307"/>
      <c r="C307"/>
      <c r="D307"/>
      <c r="E307"/>
      <c r="F307"/>
      <c r="G307"/>
      <c r="H307"/>
      <c r="I307"/>
      <c r="J307" s="56"/>
      <c r="K307" s="61"/>
      <c r="L307" s="61"/>
    </row>
    <row r="308" spans="1:12" ht="12.75" x14ac:dyDescent="0.2">
      <c r="A308"/>
      <c r="B308"/>
      <c r="C308"/>
      <c r="D308"/>
      <c r="E308"/>
      <c r="F308"/>
      <c r="G308"/>
      <c r="H308"/>
      <c r="I308"/>
      <c r="J308" s="56"/>
      <c r="K308" s="61"/>
      <c r="L308" s="61"/>
    </row>
    <row r="309" spans="1:12" ht="12.75" x14ac:dyDescent="0.2">
      <c r="A309"/>
      <c r="B309"/>
      <c r="C309"/>
      <c r="D309"/>
      <c r="E309"/>
      <c r="F309"/>
      <c r="G309"/>
      <c r="H309"/>
      <c r="I309"/>
      <c r="J309" s="56"/>
      <c r="K309" s="61"/>
      <c r="L309" s="61"/>
    </row>
    <row r="310" spans="1:12" ht="12.75" x14ac:dyDescent="0.2">
      <c r="A310"/>
      <c r="B310"/>
      <c r="C310"/>
      <c r="D310"/>
      <c r="E310"/>
      <c r="F310"/>
      <c r="G310"/>
      <c r="H310"/>
      <c r="I310"/>
      <c r="J310" s="56"/>
      <c r="K310" s="61"/>
      <c r="L310" s="61"/>
    </row>
    <row r="311" spans="1:12" ht="12.75" x14ac:dyDescent="0.2">
      <c r="A311"/>
      <c r="B311"/>
      <c r="C311"/>
      <c r="D311"/>
      <c r="E311"/>
      <c r="F311"/>
      <c r="G311"/>
      <c r="H311"/>
      <c r="I311"/>
      <c r="J311" s="56"/>
      <c r="K311" s="61"/>
      <c r="L311" s="61"/>
    </row>
    <row r="312" spans="1:12" ht="12.75" x14ac:dyDescent="0.2">
      <c r="A312"/>
      <c r="B312"/>
      <c r="C312"/>
      <c r="D312"/>
      <c r="E312"/>
      <c r="F312"/>
      <c r="G312"/>
      <c r="H312"/>
      <c r="I312"/>
      <c r="J312" s="56"/>
      <c r="K312" s="61"/>
      <c r="L312" s="61"/>
    </row>
    <row r="313" spans="1:12" ht="12.75" x14ac:dyDescent="0.2">
      <c r="A313"/>
      <c r="B313"/>
      <c r="C313"/>
      <c r="D313"/>
      <c r="E313"/>
      <c r="F313"/>
      <c r="G313"/>
      <c r="H313"/>
      <c r="I313"/>
      <c r="J313" s="56"/>
      <c r="K313" s="61"/>
      <c r="L313" s="61"/>
    </row>
    <row r="314" spans="1:12" ht="12.75" x14ac:dyDescent="0.2">
      <c r="A314"/>
      <c r="B314"/>
      <c r="C314"/>
      <c r="D314"/>
      <c r="E314"/>
      <c r="F314"/>
      <c r="G314"/>
      <c r="H314"/>
      <c r="I314"/>
      <c r="J314" s="56"/>
      <c r="K314" s="61"/>
      <c r="L314" s="61"/>
    </row>
    <row r="315" spans="1:12" ht="12.75" x14ac:dyDescent="0.2">
      <c r="A315"/>
      <c r="B315"/>
      <c r="C315"/>
      <c r="D315"/>
      <c r="E315"/>
      <c r="F315"/>
      <c r="G315"/>
      <c r="H315"/>
      <c r="I315"/>
      <c r="J315" s="56"/>
      <c r="K315" s="61"/>
      <c r="L315" s="61"/>
    </row>
    <row r="316" spans="1:12" ht="12.75" x14ac:dyDescent="0.2">
      <c r="A316"/>
      <c r="B316"/>
      <c r="C316"/>
      <c r="D316"/>
      <c r="E316"/>
      <c r="F316"/>
      <c r="G316"/>
      <c r="H316"/>
      <c r="I316"/>
      <c r="J316" s="56"/>
      <c r="K316" s="61"/>
      <c r="L316" s="61"/>
    </row>
    <row r="317" spans="1:12" ht="12.75" x14ac:dyDescent="0.2">
      <c r="A317"/>
      <c r="B317"/>
      <c r="C317"/>
      <c r="D317"/>
      <c r="E317"/>
      <c r="F317"/>
      <c r="G317"/>
      <c r="H317"/>
      <c r="I317"/>
      <c r="J317" s="56"/>
      <c r="K317" s="61"/>
      <c r="L317" s="61"/>
    </row>
    <row r="318" spans="1:12" ht="12.75" x14ac:dyDescent="0.2">
      <c r="A318"/>
      <c r="B318"/>
      <c r="C318"/>
      <c r="D318"/>
      <c r="E318"/>
      <c r="F318"/>
      <c r="G318"/>
      <c r="H318"/>
      <c r="I318"/>
      <c r="J318" s="56"/>
      <c r="K318" s="61"/>
      <c r="L318" s="61"/>
    </row>
    <row r="319" spans="1:12" ht="12.75" x14ac:dyDescent="0.2">
      <c r="A319"/>
      <c r="B319"/>
      <c r="C319"/>
      <c r="D319"/>
      <c r="E319"/>
      <c r="F319"/>
      <c r="G319"/>
      <c r="H319"/>
      <c r="I319"/>
      <c r="J319" s="56"/>
      <c r="K319" s="61"/>
      <c r="L319" s="61"/>
    </row>
    <row r="320" spans="1:12" ht="12.75" x14ac:dyDescent="0.2">
      <c r="A320"/>
      <c r="B320"/>
      <c r="C320"/>
      <c r="D320"/>
      <c r="E320"/>
      <c r="F320"/>
      <c r="G320"/>
      <c r="H320"/>
      <c r="I320"/>
      <c r="J320" s="56"/>
      <c r="K320" s="61"/>
      <c r="L320" s="61"/>
    </row>
    <row r="321" spans="1:12" ht="12.75" x14ac:dyDescent="0.2">
      <c r="A321"/>
      <c r="B321"/>
      <c r="C321"/>
      <c r="D321"/>
      <c r="E321"/>
      <c r="F321"/>
      <c r="G321"/>
      <c r="H321"/>
      <c r="I321"/>
      <c r="J321" s="56"/>
      <c r="K321" s="61"/>
      <c r="L321" s="61"/>
    </row>
    <row r="322" spans="1:12" ht="12.75" x14ac:dyDescent="0.2">
      <c r="A322"/>
      <c r="B322"/>
      <c r="C322"/>
      <c r="D322"/>
      <c r="E322"/>
      <c r="F322"/>
      <c r="G322"/>
      <c r="H322"/>
      <c r="I322"/>
      <c r="J322" s="56"/>
      <c r="K322" s="61"/>
      <c r="L322" s="61"/>
    </row>
    <row r="323" spans="1:12" ht="12.75" x14ac:dyDescent="0.2">
      <c r="A323"/>
      <c r="B323"/>
      <c r="C323"/>
      <c r="D323"/>
      <c r="E323"/>
      <c r="F323"/>
      <c r="G323"/>
      <c r="H323"/>
      <c r="I323"/>
      <c r="J323" s="56"/>
      <c r="K323" s="61"/>
      <c r="L323" s="61"/>
    </row>
    <row r="324" spans="1:12" ht="12.75" x14ac:dyDescent="0.2">
      <c r="A324"/>
      <c r="B324"/>
      <c r="C324"/>
      <c r="D324"/>
      <c r="E324"/>
      <c r="F324"/>
      <c r="G324"/>
      <c r="H324"/>
      <c r="I324"/>
      <c r="J324" s="56"/>
      <c r="K324" s="61"/>
      <c r="L324" s="61"/>
    </row>
    <row r="325" spans="1:12" ht="12.75" x14ac:dyDescent="0.2">
      <c r="A325"/>
      <c r="B325"/>
      <c r="C325"/>
      <c r="D325"/>
      <c r="E325"/>
      <c r="F325"/>
      <c r="G325"/>
      <c r="H325"/>
      <c r="I325"/>
      <c r="J325" s="56"/>
      <c r="K325" s="61"/>
      <c r="L325" s="61"/>
    </row>
    <row r="326" spans="1:12" ht="12.75" x14ac:dyDescent="0.2">
      <c r="A326"/>
      <c r="B326"/>
      <c r="C326"/>
      <c r="D326"/>
      <c r="E326"/>
      <c r="F326"/>
      <c r="G326"/>
      <c r="H326"/>
      <c r="I326"/>
      <c r="J326" s="56"/>
      <c r="K326" s="61"/>
      <c r="L326" s="61"/>
    </row>
    <row r="327" spans="1:12" ht="12.75" x14ac:dyDescent="0.2">
      <c r="A327"/>
      <c r="B327"/>
      <c r="C327"/>
      <c r="D327"/>
      <c r="E327"/>
      <c r="F327"/>
      <c r="G327"/>
      <c r="H327"/>
      <c r="I327"/>
      <c r="J327" s="56"/>
      <c r="K327" s="61"/>
      <c r="L327" s="61"/>
    </row>
    <row r="328" spans="1:12" ht="12.75" x14ac:dyDescent="0.2">
      <c r="A328"/>
      <c r="B328"/>
      <c r="C328"/>
      <c r="D328"/>
      <c r="E328"/>
      <c r="F328"/>
      <c r="G328"/>
      <c r="H328"/>
      <c r="I328"/>
      <c r="J328" s="56"/>
      <c r="K328" s="61"/>
      <c r="L328" s="61"/>
    </row>
    <row r="329" spans="1:12" ht="12.75" x14ac:dyDescent="0.2">
      <c r="A329"/>
      <c r="B329"/>
      <c r="C329"/>
      <c r="D329"/>
      <c r="E329"/>
      <c r="F329"/>
      <c r="G329"/>
      <c r="H329"/>
      <c r="I329"/>
      <c r="J329" s="56"/>
      <c r="K329" s="61"/>
      <c r="L329" s="61"/>
    </row>
    <row r="330" spans="1:12" ht="12.75" x14ac:dyDescent="0.2">
      <c r="A330"/>
      <c r="B330"/>
      <c r="C330"/>
      <c r="D330"/>
      <c r="E330"/>
      <c r="F330"/>
      <c r="G330"/>
      <c r="H330"/>
      <c r="I330"/>
      <c r="J330" s="56"/>
      <c r="K330" s="61"/>
      <c r="L330" s="61"/>
    </row>
    <row r="331" spans="1:12" ht="12.75" x14ac:dyDescent="0.2">
      <c r="A331"/>
      <c r="B331"/>
      <c r="C331"/>
      <c r="D331"/>
      <c r="E331"/>
      <c r="F331"/>
      <c r="G331"/>
      <c r="H331"/>
      <c r="I331"/>
      <c r="J331" s="56"/>
      <c r="K331" s="61"/>
      <c r="L331" s="61"/>
    </row>
    <row r="332" spans="1:12" ht="12.75" x14ac:dyDescent="0.2">
      <c r="A332"/>
      <c r="B332"/>
      <c r="C332"/>
      <c r="D332"/>
      <c r="E332"/>
      <c r="F332"/>
      <c r="G332"/>
      <c r="H332"/>
      <c r="I332"/>
      <c r="J332" s="56"/>
      <c r="K332" s="61"/>
      <c r="L332" s="61"/>
    </row>
    <row r="333" spans="1:12" ht="12.75" x14ac:dyDescent="0.2">
      <c r="A333"/>
      <c r="B333"/>
      <c r="C333"/>
      <c r="D333"/>
      <c r="E333"/>
      <c r="F333"/>
      <c r="G333"/>
      <c r="H333"/>
      <c r="I333"/>
      <c r="J333" s="56"/>
      <c r="K333" s="61"/>
      <c r="L333" s="61"/>
    </row>
    <row r="334" spans="1:12" ht="12.75" x14ac:dyDescent="0.2">
      <c r="A334"/>
      <c r="B334"/>
      <c r="C334"/>
      <c r="D334"/>
      <c r="E334"/>
      <c r="F334"/>
      <c r="G334"/>
      <c r="H334"/>
      <c r="I334"/>
      <c r="J334" s="56"/>
      <c r="K334" s="61"/>
      <c r="L334" s="61"/>
    </row>
    <row r="335" spans="1:12" ht="12.75" x14ac:dyDescent="0.2">
      <c r="A335"/>
      <c r="B335"/>
      <c r="C335"/>
      <c r="D335"/>
      <c r="E335"/>
      <c r="F335"/>
      <c r="G335"/>
      <c r="H335"/>
      <c r="I335"/>
      <c r="J335" s="56"/>
      <c r="K335" s="61"/>
      <c r="L335" s="61"/>
    </row>
    <row r="336" spans="1:12" ht="12.75" x14ac:dyDescent="0.2">
      <c r="A336"/>
      <c r="B336"/>
      <c r="C336"/>
      <c r="D336"/>
      <c r="E336"/>
      <c r="F336"/>
      <c r="G336"/>
      <c r="H336"/>
      <c r="I336"/>
      <c r="J336" s="56"/>
      <c r="K336" s="61"/>
      <c r="L336" s="61"/>
    </row>
    <row r="337" spans="1:12" ht="12.75" x14ac:dyDescent="0.2">
      <c r="A337"/>
      <c r="B337"/>
      <c r="C337"/>
      <c r="D337"/>
      <c r="E337"/>
      <c r="F337"/>
      <c r="G337"/>
      <c r="H337"/>
      <c r="I337"/>
      <c r="J337" s="56"/>
      <c r="K337" s="61"/>
      <c r="L337" s="61"/>
    </row>
    <row r="338" spans="1:12" ht="12.75" x14ac:dyDescent="0.2">
      <c r="A338"/>
      <c r="B338"/>
      <c r="C338"/>
      <c r="D338"/>
      <c r="E338"/>
      <c r="F338"/>
      <c r="G338"/>
      <c r="H338"/>
      <c r="I338"/>
      <c r="J338" s="56"/>
      <c r="K338" s="61"/>
      <c r="L338" s="61"/>
    </row>
    <row r="339" spans="1:12" ht="12.75" x14ac:dyDescent="0.2">
      <c r="A339"/>
      <c r="B339"/>
      <c r="C339"/>
      <c r="D339"/>
      <c r="E339"/>
      <c r="F339"/>
      <c r="G339"/>
      <c r="H339"/>
      <c r="I339"/>
      <c r="J339" s="56"/>
      <c r="K339" s="61"/>
      <c r="L339" s="61"/>
    </row>
    <row r="340" spans="1:12" ht="12.75" x14ac:dyDescent="0.2">
      <c r="A340"/>
      <c r="B340"/>
      <c r="C340"/>
      <c r="D340"/>
      <c r="E340"/>
      <c r="F340"/>
      <c r="G340"/>
      <c r="H340"/>
      <c r="I340"/>
      <c r="J340" s="56"/>
      <c r="K340" s="61"/>
      <c r="L340" s="61"/>
    </row>
    <row r="341" spans="1:12" ht="12.75" x14ac:dyDescent="0.2">
      <c r="A341"/>
      <c r="B341"/>
      <c r="C341"/>
      <c r="D341"/>
      <c r="E341"/>
      <c r="F341"/>
      <c r="G341"/>
      <c r="H341"/>
      <c r="I341"/>
      <c r="J341" s="56"/>
      <c r="K341" s="61"/>
      <c r="L341" s="61"/>
    </row>
    <row r="342" spans="1:12" ht="12.75" x14ac:dyDescent="0.2">
      <c r="A342"/>
      <c r="B342"/>
      <c r="C342"/>
      <c r="D342"/>
      <c r="E342"/>
      <c r="F342"/>
      <c r="G342"/>
      <c r="H342"/>
      <c r="I342"/>
      <c r="J342" s="56"/>
      <c r="K342" s="61"/>
      <c r="L342" s="61"/>
    </row>
    <row r="343" spans="1:12" ht="12.75" x14ac:dyDescent="0.2">
      <c r="A343"/>
      <c r="B343"/>
      <c r="C343"/>
      <c r="D343"/>
      <c r="E343"/>
      <c r="F343"/>
      <c r="G343"/>
      <c r="H343"/>
      <c r="I343"/>
      <c r="J343" s="56"/>
      <c r="K343" s="61"/>
      <c r="L343" s="61"/>
    </row>
    <row r="344" spans="1:12" ht="12.75" x14ac:dyDescent="0.2">
      <c r="A344"/>
      <c r="B344"/>
      <c r="C344"/>
      <c r="D344"/>
      <c r="E344"/>
      <c r="F344"/>
      <c r="G344"/>
      <c r="H344"/>
      <c r="I344"/>
      <c r="J344" s="56"/>
      <c r="K344" s="61"/>
      <c r="L344" s="61"/>
    </row>
    <row r="345" spans="1:12" ht="12.75" x14ac:dyDescent="0.2">
      <c r="A345"/>
      <c r="B345"/>
      <c r="C345"/>
      <c r="D345"/>
      <c r="E345"/>
      <c r="F345"/>
      <c r="G345"/>
      <c r="H345"/>
      <c r="I345"/>
      <c r="J345" s="56"/>
      <c r="K345" s="61"/>
      <c r="L345" s="61"/>
    </row>
    <row r="346" spans="1:12" ht="12.75" x14ac:dyDescent="0.2">
      <c r="A346"/>
      <c r="B346"/>
      <c r="C346"/>
      <c r="D346"/>
      <c r="E346"/>
      <c r="F346"/>
      <c r="G346"/>
      <c r="H346"/>
      <c r="I346"/>
      <c r="J346" s="56"/>
      <c r="K346" s="61"/>
      <c r="L346" s="61"/>
    </row>
    <row r="347" spans="1:12" ht="12.75" x14ac:dyDescent="0.2">
      <c r="A347"/>
      <c r="B347"/>
      <c r="C347"/>
      <c r="D347"/>
      <c r="E347"/>
      <c r="F347"/>
      <c r="G347"/>
      <c r="H347"/>
      <c r="I347"/>
      <c r="J347" s="56"/>
      <c r="K347" s="61"/>
      <c r="L347" s="61"/>
    </row>
    <row r="348" spans="1:12" ht="12.75" x14ac:dyDescent="0.2">
      <c r="A348"/>
      <c r="B348"/>
      <c r="C348"/>
      <c r="D348"/>
      <c r="E348"/>
      <c r="F348"/>
      <c r="G348"/>
      <c r="H348"/>
      <c r="I348"/>
      <c r="J348" s="56"/>
      <c r="K348" s="61"/>
      <c r="L348" s="61"/>
    </row>
    <row r="349" spans="1:12" ht="12.75" x14ac:dyDescent="0.2">
      <c r="A349"/>
      <c r="B349"/>
      <c r="C349"/>
      <c r="D349"/>
      <c r="E349"/>
      <c r="F349"/>
      <c r="G349"/>
      <c r="H349"/>
      <c r="I349"/>
      <c r="J349" s="56"/>
      <c r="K349" s="61"/>
      <c r="L349" s="61"/>
    </row>
    <row r="350" spans="1:12" ht="12.75" x14ac:dyDescent="0.2">
      <c r="A350"/>
      <c r="B350"/>
      <c r="C350"/>
      <c r="D350"/>
      <c r="E350"/>
      <c r="F350"/>
      <c r="G350"/>
      <c r="H350"/>
      <c r="I350"/>
      <c r="J350" s="56"/>
      <c r="K350" s="61"/>
      <c r="L350" s="61"/>
    </row>
    <row r="351" spans="1:12" ht="12.75" x14ac:dyDescent="0.2">
      <c r="A351"/>
      <c r="B351"/>
      <c r="C351"/>
      <c r="D351"/>
      <c r="E351"/>
      <c r="F351"/>
      <c r="G351"/>
      <c r="H351"/>
      <c r="I351"/>
      <c r="J351" s="56"/>
      <c r="K351" s="61"/>
      <c r="L351" s="61"/>
    </row>
    <row r="352" spans="1:12" ht="12.75" x14ac:dyDescent="0.2">
      <c r="A352"/>
      <c r="B352"/>
      <c r="C352"/>
      <c r="D352"/>
      <c r="E352"/>
      <c r="F352"/>
      <c r="G352"/>
      <c r="H352"/>
      <c r="I352"/>
      <c r="J352" s="56"/>
      <c r="K352" s="61"/>
      <c r="L352" s="61"/>
    </row>
    <row r="353" spans="1:12" ht="12.75" x14ac:dyDescent="0.2">
      <c r="A353"/>
      <c r="B353"/>
      <c r="C353"/>
      <c r="D353"/>
      <c r="E353"/>
      <c r="F353"/>
      <c r="G353"/>
      <c r="H353"/>
      <c r="I353"/>
      <c r="J353" s="56"/>
      <c r="K353" s="61"/>
      <c r="L353" s="61"/>
    </row>
    <row r="354" spans="1:12" ht="12.75" x14ac:dyDescent="0.2">
      <c r="A354"/>
      <c r="B354"/>
      <c r="C354"/>
      <c r="D354"/>
      <c r="E354"/>
      <c r="F354"/>
      <c r="G354"/>
      <c r="H354"/>
      <c r="I354"/>
      <c r="J354" s="56"/>
      <c r="K354" s="61"/>
      <c r="L354" s="61"/>
    </row>
    <row r="355" spans="1:12" ht="12.75" x14ac:dyDescent="0.2">
      <c r="A355"/>
      <c r="B355"/>
      <c r="C355"/>
      <c r="D355"/>
      <c r="E355"/>
      <c r="F355"/>
      <c r="G355"/>
      <c r="H355"/>
      <c r="I355"/>
      <c r="J355" s="56"/>
      <c r="K355" s="61"/>
      <c r="L355" s="61"/>
    </row>
    <row r="356" spans="1:12" ht="12.75" x14ac:dyDescent="0.2">
      <c r="A356"/>
      <c r="B356"/>
      <c r="C356"/>
      <c r="D356"/>
      <c r="E356"/>
      <c r="F356"/>
      <c r="G356"/>
      <c r="H356"/>
      <c r="I356"/>
      <c r="J356" s="56"/>
      <c r="K356" s="61"/>
      <c r="L356" s="61"/>
    </row>
    <row r="357" spans="1:12" ht="12.75" x14ac:dyDescent="0.2">
      <c r="A357"/>
      <c r="B357"/>
      <c r="C357"/>
      <c r="D357"/>
      <c r="E357"/>
      <c r="F357"/>
      <c r="G357"/>
      <c r="H357"/>
      <c r="I357"/>
      <c r="J357" s="56"/>
      <c r="K357" s="61"/>
      <c r="L357" s="61"/>
    </row>
    <row r="358" spans="1:12" ht="12.75" x14ac:dyDescent="0.2">
      <c r="A358"/>
      <c r="B358"/>
      <c r="C358"/>
      <c r="D358"/>
      <c r="E358"/>
      <c r="F358"/>
      <c r="G358"/>
      <c r="H358"/>
      <c r="I358"/>
      <c r="J358" s="56"/>
      <c r="K358" s="61"/>
      <c r="L358" s="61"/>
    </row>
    <row r="359" spans="1:12" ht="12.75" x14ac:dyDescent="0.2">
      <c r="A359"/>
      <c r="B359"/>
      <c r="C359"/>
      <c r="D359"/>
      <c r="E359"/>
      <c r="F359"/>
      <c r="G359"/>
      <c r="H359"/>
      <c r="I359"/>
      <c r="J359" s="56"/>
      <c r="K359" s="61"/>
      <c r="L359" s="61"/>
    </row>
    <row r="360" spans="1:12" ht="12.75" x14ac:dyDescent="0.2">
      <c r="A360"/>
      <c r="B360"/>
      <c r="C360"/>
      <c r="D360"/>
      <c r="E360"/>
      <c r="F360"/>
      <c r="G360"/>
      <c r="H360"/>
      <c r="I360"/>
      <c r="J360" s="56"/>
      <c r="K360" s="61"/>
      <c r="L360" s="61"/>
    </row>
    <row r="361" spans="1:12" ht="12.75" x14ac:dyDescent="0.2">
      <c r="A361"/>
      <c r="B361"/>
      <c r="C361"/>
      <c r="D361"/>
      <c r="E361"/>
      <c r="F361"/>
      <c r="G361"/>
      <c r="H361"/>
      <c r="I361"/>
      <c r="J361" s="56"/>
      <c r="K361" s="61"/>
      <c r="L361" s="61"/>
    </row>
    <row r="362" spans="1:12" ht="12.75" x14ac:dyDescent="0.2">
      <c r="A362"/>
      <c r="B362"/>
      <c r="C362"/>
      <c r="D362"/>
      <c r="E362"/>
      <c r="F362"/>
      <c r="G362"/>
      <c r="H362"/>
      <c r="I362"/>
      <c r="J362" s="56"/>
      <c r="K362" s="61"/>
      <c r="L362" s="61"/>
    </row>
    <row r="363" spans="1:12" ht="12.75" x14ac:dyDescent="0.2">
      <c r="A363"/>
      <c r="B363"/>
      <c r="C363"/>
      <c r="D363"/>
      <c r="E363"/>
      <c r="F363"/>
      <c r="G363"/>
      <c r="H363"/>
      <c r="I363"/>
      <c r="J363" s="56"/>
      <c r="K363" s="61"/>
      <c r="L363" s="61"/>
    </row>
    <row r="364" spans="1:12" ht="12.75" x14ac:dyDescent="0.2">
      <c r="A364"/>
      <c r="B364"/>
      <c r="C364"/>
      <c r="D364"/>
      <c r="E364"/>
      <c r="F364"/>
      <c r="G364"/>
      <c r="H364"/>
      <c r="I364"/>
      <c r="J364" s="56"/>
      <c r="K364" s="61"/>
      <c r="L364" s="61"/>
    </row>
    <row r="365" spans="1:12" ht="12.75" x14ac:dyDescent="0.2">
      <c r="A365"/>
      <c r="B365"/>
      <c r="C365"/>
      <c r="D365"/>
      <c r="E365"/>
      <c r="F365"/>
      <c r="G365"/>
      <c r="H365"/>
      <c r="I365"/>
      <c r="J365" s="56"/>
      <c r="K365" s="61"/>
      <c r="L365" s="61"/>
    </row>
    <row r="366" spans="1:12" ht="12.75" x14ac:dyDescent="0.2">
      <c r="A366"/>
      <c r="B366"/>
      <c r="C366"/>
      <c r="D366"/>
      <c r="E366"/>
      <c r="F366"/>
      <c r="G366"/>
      <c r="H366"/>
      <c r="I366"/>
      <c r="J366" s="56"/>
      <c r="K366" s="61"/>
      <c r="L366" s="61"/>
    </row>
    <row r="367" spans="1:12" ht="12.75" x14ac:dyDescent="0.2">
      <c r="A367"/>
      <c r="B367"/>
      <c r="C367"/>
      <c r="D367"/>
      <c r="E367"/>
      <c r="F367"/>
      <c r="G367"/>
      <c r="H367"/>
      <c r="I367"/>
      <c r="J367" s="56"/>
      <c r="K367" s="61"/>
      <c r="L367" s="61"/>
    </row>
    <row r="368" spans="1:12" ht="12.75" x14ac:dyDescent="0.2">
      <c r="A368"/>
      <c r="B368"/>
      <c r="C368"/>
      <c r="D368"/>
      <c r="E368"/>
      <c r="F368"/>
      <c r="G368"/>
      <c r="H368"/>
      <c r="I368"/>
      <c r="J368" s="56"/>
      <c r="K368" s="61"/>
      <c r="L368" s="61"/>
    </row>
    <row r="369" spans="1:12" ht="12.75" x14ac:dyDescent="0.2">
      <c r="A369"/>
      <c r="B369"/>
      <c r="C369"/>
      <c r="D369"/>
      <c r="E369"/>
      <c r="F369"/>
      <c r="G369"/>
      <c r="H369"/>
      <c r="I369"/>
      <c r="J369" s="56"/>
      <c r="K369" s="61"/>
      <c r="L369" s="61"/>
    </row>
    <row r="370" spans="1:12" ht="12.75" x14ac:dyDescent="0.2">
      <c r="A370"/>
      <c r="B370"/>
      <c r="C370"/>
      <c r="D370"/>
      <c r="E370"/>
      <c r="F370"/>
      <c r="G370"/>
      <c r="H370"/>
      <c r="I370"/>
      <c r="J370" s="56"/>
      <c r="K370" s="61"/>
      <c r="L370" s="61"/>
    </row>
    <row r="371" spans="1:12" ht="12.75" x14ac:dyDescent="0.2">
      <c r="A371"/>
      <c r="B371"/>
      <c r="C371"/>
      <c r="D371"/>
      <c r="E371"/>
      <c r="F371"/>
      <c r="G371"/>
      <c r="H371"/>
      <c r="I371"/>
      <c r="J371" s="56"/>
      <c r="K371" s="61"/>
      <c r="L371" s="61"/>
    </row>
    <row r="372" spans="1:12" ht="12.75" x14ac:dyDescent="0.2">
      <c r="A372"/>
      <c r="B372"/>
      <c r="C372"/>
      <c r="D372"/>
      <c r="E372"/>
      <c r="F372"/>
      <c r="G372"/>
      <c r="H372"/>
      <c r="I372"/>
      <c r="J372" s="56"/>
      <c r="K372" s="61"/>
      <c r="L372" s="61"/>
    </row>
    <row r="373" spans="1:12" ht="12.75" x14ac:dyDescent="0.2">
      <c r="A373"/>
      <c r="B373"/>
      <c r="C373"/>
      <c r="D373"/>
      <c r="E373"/>
      <c r="F373"/>
      <c r="G373"/>
      <c r="H373"/>
      <c r="I373"/>
      <c r="J373" s="56"/>
      <c r="K373" s="61"/>
      <c r="L373" s="61"/>
    </row>
    <row r="374" spans="1:12" ht="12.75" x14ac:dyDescent="0.2">
      <c r="A374"/>
      <c r="B374"/>
      <c r="C374"/>
      <c r="D374"/>
      <c r="E374"/>
      <c r="F374"/>
      <c r="G374"/>
      <c r="H374"/>
      <c r="I374"/>
      <c r="J374" s="56"/>
      <c r="K374" s="61"/>
      <c r="L374" s="61"/>
    </row>
    <row r="375" spans="1:12" ht="12.75" x14ac:dyDescent="0.2">
      <c r="A375"/>
      <c r="B375"/>
      <c r="C375"/>
      <c r="D375"/>
      <c r="E375"/>
      <c r="F375"/>
      <c r="G375"/>
      <c r="H375"/>
      <c r="I375"/>
      <c r="J375" s="56"/>
      <c r="K375" s="61"/>
      <c r="L375" s="61"/>
    </row>
    <row r="376" spans="1:12" ht="12.75" x14ac:dyDescent="0.2">
      <c r="A376"/>
      <c r="B376"/>
      <c r="C376"/>
      <c r="D376"/>
      <c r="E376"/>
      <c r="F376"/>
      <c r="G376"/>
      <c r="H376"/>
      <c r="I376"/>
      <c r="J376" s="56"/>
      <c r="K376" s="61"/>
      <c r="L376" s="61"/>
    </row>
    <row r="377" spans="1:12" ht="12.75" x14ac:dyDescent="0.2">
      <c r="A377"/>
      <c r="B377"/>
      <c r="C377"/>
      <c r="D377"/>
      <c r="E377"/>
      <c r="F377"/>
      <c r="G377"/>
      <c r="H377"/>
      <c r="I377"/>
      <c r="J377" s="56"/>
      <c r="K377" s="61"/>
      <c r="L377" s="61"/>
    </row>
    <row r="378" spans="1:12" ht="12.75" x14ac:dyDescent="0.2">
      <c r="A378"/>
      <c r="B378"/>
      <c r="C378"/>
      <c r="D378"/>
      <c r="E378"/>
      <c r="F378"/>
      <c r="G378"/>
      <c r="H378"/>
      <c r="I378"/>
      <c r="J378" s="56"/>
      <c r="K378" s="61"/>
      <c r="L378" s="61"/>
    </row>
    <row r="379" spans="1:12" ht="12.75" x14ac:dyDescent="0.2">
      <c r="A379"/>
      <c r="B379"/>
      <c r="C379"/>
      <c r="D379"/>
      <c r="E379"/>
      <c r="F379"/>
      <c r="G379"/>
      <c r="H379"/>
      <c r="I379"/>
      <c r="J379" s="56"/>
      <c r="K379" s="61"/>
      <c r="L379" s="61"/>
    </row>
    <row r="380" spans="1:12" ht="12.75" x14ac:dyDescent="0.2">
      <c r="A380"/>
      <c r="B380"/>
      <c r="C380"/>
      <c r="D380"/>
      <c r="E380"/>
      <c r="F380"/>
      <c r="G380"/>
      <c r="H380"/>
      <c r="I380"/>
      <c r="J380" s="56"/>
      <c r="K380" s="61"/>
      <c r="L380" s="61"/>
    </row>
    <row r="381" spans="1:12" ht="12.75" x14ac:dyDescent="0.2">
      <c r="A381"/>
      <c r="B381"/>
      <c r="C381"/>
      <c r="D381"/>
      <c r="E381"/>
      <c r="F381"/>
      <c r="G381"/>
      <c r="H381"/>
      <c r="I381"/>
      <c r="J381" s="56"/>
      <c r="K381" s="61"/>
      <c r="L381" s="61"/>
    </row>
    <row r="382" spans="1:12" ht="12.75" x14ac:dyDescent="0.2">
      <c r="A382"/>
      <c r="B382"/>
      <c r="C382"/>
      <c r="D382"/>
      <c r="E382"/>
      <c r="F382"/>
      <c r="G382"/>
      <c r="H382"/>
      <c r="I382"/>
      <c r="J382" s="56"/>
      <c r="K382" s="61"/>
      <c r="L382" s="61"/>
    </row>
    <row r="383" spans="1:12" ht="12.75" x14ac:dyDescent="0.2">
      <c r="A383"/>
      <c r="B383"/>
      <c r="C383"/>
      <c r="D383"/>
      <c r="E383"/>
      <c r="F383"/>
      <c r="G383"/>
      <c r="H383"/>
      <c r="I383"/>
      <c r="J383" s="56"/>
      <c r="K383" s="61"/>
      <c r="L383" s="61"/>
    </row>
    <row r="384" spans="1:12" ht="12.75" x14ac:dyDescent="0.2">
      <c r="A384"/>
      <c r="B384"/>
      <c r="C384"/>
      <c r="D384"/>
      <c r="E384"/>
      <c r="F384"/>
      <c r="G384"/>
      <c r="H384"/>
      <c r="I384"/>
      <c r="J384" s="56"/>
      <c r="K384" s="61"/>
      <c r="L384" s="61"/>
    </row>
    <row r="385" spans="1:12" ht="12.75" x14ac:dyDescent="0.2">
      <c r="A385"/>
      <c r="B385"/>
      <c r="C385"/>
      <c r="D385"/>
      <c r="E385"/>
      <c r="F385"/>
      <c r="G385"/>
      <c r="H385"/>
      <c r="I385"/>
      <c r="J385" s="56"/>
      <c r="K385" s="61"/>
      <c r="L385" s="61"/>
    </row>
    <row r="386" spans="1:12" ht="12.75" x14ac:dyDescent="0.2">
      <c r="A386"/>
      <c r="B386"/>
      <c r="C386"/>
      <c r="D386"/>
      <c r="E386"/>
      <c r="F386"/>
      <c r="G386"/>
      <c r="H386"/>
      <c r="I386"/>
      <c r="J386" s="56"/>
      <c r="K386" s="61"/>
      <c r="L386" s="61"/>
    </row>
    <row r="387" spans="1:12" ht="12.75" x14ac:dyDescent="0.2">
      <c r="A387"/>
      <c r="B387"/>
      <c r="C387"/>
      <c r="D387"/>
      <c r="E387"/>
      <c r="F387"/>
      <c r="G387"/>
      <c r="H387"/>
      <c r="I387"/>
      <c r="J387" s="56"/>
      <c r="K387" s="61"/>
      <c r="L387" s="61"/>
    </row>
    <row r="388" spans="1:12" ht="12.75" x14ac:dyDescent="0.2">
      <c r="A388"/>
      <c r="B388"/>
      <c r="C388"/>
      <c r="D388"/>
      <c r="E388"/>
      <c r="F388"/>
      <c r="G388"/>
      <c r="H388"/>
      <c r="I388"/>
      <c r="J388" s="56"/>
      <c r="K388" s="61"/>
      <c r="L388" s="61"/>
    </row>
    <row r="389" spans="1:12" ht="12.75" x14ac:dyDescent="0.2">
      <c r="A389"/>
      <c r="B389"/>
      <c r="C389"/>
      <c r="D389"/>
      <c r="E389"/>
      <c r="F389"/>
      <c r="G389"/>
      <c r="H389"/>
      <c r="I389"/>
      <c r="J389" s="56"/>
      <c r="K389" s="61"/>
      <c r="L389" s="61"/>
    </row>
    <row r="390" spans="1:12" ht="12.75" x14ac:dyDescent="0.2">
      <c r="A390"/>
      <c r="B390"/>
      <c r="C390"/>
      <c r="D390"/>
      <c r="E390"/>
      <c r="F390"/>
      <c r="G390"/>
      <c r="H390"/>
      <c r="I390"/>
      <c r="J390" s="56"/>
      <c r="K390" s="61"/>
      <c r="L390" s="61"/>
    </row>
    <row r="391" spans="1:12" ht="12.75" x14ac:dyDescent="0.2">
      <c r="A391"/>
      <c r="B391"/>
      <c r="C391"/>
      <c r="D391"/>
      <c r="E391"/>
      <c r="F391"/>
      <c r="G391"/>
      <c r="H391"/>
      <c r="I391"/>
      <c r="J391" s="56"/>
      <c r="K391" s="61"/>
      <c r="L391" s="61"/>
    </row>
    <row r="392" spans="1:12" ht="12.75" x14ac:dyDescent="0.2">
      <c r="A392"/>
      <c r="B392"/>
      <c r="C392"/>
      <c r="D392"/>
      <c r="E392"/>
      <c r="F392"/>
      <c r="G392"/>
      <c r="H392"/>
      <c r="I392"/>
      <c r="J392" s="56"/>
      <c r="K392" s="61"/>
      <c r="L392" s="61"/>
    </row>
    <row r="393" spans="1:12" ht="12.75" x14ac:dyDescent="0.2">
      <c r="A393"/>
      <c r="B393"/>
      <c r="C393"/>
      <c r="D393"/>
      <c r="E393"/>
      <c r="F393"/>
      <c r="G393"/>
      <c r="H393"/>
      <c r="I393"/>
      <c r="J393" s="56"/>
      <c r="K393" s="61"/>
      <c r="L393" s="61"/>
    </row>
    <row r="394" spans="1:12" ht="12.75" x14ac:dyDescent="0.2">
      <c r="A394"/>
      <c r="B394"/>
      <c r="C394"/>
      <c r="D394"/>
      <c r="E394"/>
      <c r="F394"/>
      <c r="G394"/>
      <c r="H394"/>
      <c r="I394"/>
      <c r="J394" s="56"/>
      <c r="K394" s="61"/>
      <c r="L394" s="61"/>
    </row>
    <row r="395" spans="1:12" ht="12.75" x14ac:dyDescent="0.2">
      <c r="A395"/>
      <c r="B395"/>
      <c r="C395"/>
      <c r="D395"/>
      <c r="E395"/>
      <c r="F395"/>
      <c r="G395"/>
      <c r="H395"/>
      <c r="I395"/>
      <c r="J395" s="56"/>
      <c r="K395" s="61"/>
      <c r="L395" s="61"/>
    </row>
    <row r="396" spans="1:12" ht="12.75" x14ac:dyDescent="0.2">
      <c r="A396"/>
      <c r="B396"/>
      <c r="C396"/>
      <c r="D396"/>
      <c r="E396"/>
      <c r="F396"/>
      <c r="G396"/>
      <c r="H396"/>
      <c r="I396"/>
      <c r="J396" s="56"/>
      <c r="K396" s="61"/>
      <c r="L396" s="61"/>
    </row>
    <row r="397" spans="1:12" ht="12.75" x14ac:dyDescent="0.2">
      <c r="A397"/>
      <c r="B397"/>
      <c r="C397"/>
      <c r="D397"/>
      <c r="E397"/>
      <c r="F397"/>
      <c r="G397"/>
      <c r="H397"/>
      <c r="I397"/>
      <c r="J397" s="56"/>
      <c r="K397" s="61"/>
      <c r="L397" s="61"/>
    </row>
    <row r="398" spans="1:12" ht="12.75" x14ac:dyDescent="0.2">
      <c r="A398"/>
      <c r="B398"/>
      <c r="C398"/>
      <c r="D398"/>
      <c r="E398"/>
      <c r="F398"/>
      <c r="G398"/>
      <c r="H398"/>
      <c r="I398"/>
      <c r="J398" s="56"/>
      <c r="K398" s="61"/>
      <c r="L398" s="61"/>
    </row>
    <row r="399" spans="1:12" ht="12.75" x14ac:dyDescent="0.2">
      <c r="A399"/>
      <c r="B399"/>
      <c r="C399"/>
      <c r="D399"/>
      <c r="E399"/>
      <c r="F399"/>
      <c r="G399"/>
      <c r="H399"/>
      <c r="I399"/>
      <c r="J399" s="56"/>
      <c r="K399" s="61"/>
      <c r="L399" s="61"/>
    </row>
    <row r="400" spans="1:12" ht="12.75" x14ac:dyDescent="0.2">
      <c r="A400"/>
      <c r="B400"/>
      <c r="C400"/>
      <c r="D400"/>
      <c r="E400"/>
      <c r="F400"/>
      <c r="G400"/>
      <c r="H400"/>
      <c r="I400"/>
      <c r="J400" s="56"/>
      <c r="K400" s="61"/>
      <c r="L400" s="61"/>
    </row>
    <row r="401" spans="1:12" ht="12.75" x14ac:dyDescent="0.2">
      <c r="A401"/>
      <c r="B401"/>
      <c r="C401"/>
      <c r="D401"/>
      <c r="E401"/>
      <c r="F401"/>
      <c r="G401"/>
      <c r="H401"/>
      <c r="I401"/>
      <c r="J401" s="56"/>
      <c r="K401" s="61"/>
      <c r="L401" s="61"/>
    </row>
    <row r="402" spans="1:12" ht="12.75" x14ac:dyDescent="0.2">
      <c r="A402"/>
      <c r="B402"/>
      <c r="C402"/>
      <c r="D402"/>
      <c r="E402"/>
      <c r="F402"/>
      <c r="G402"/>
      <c r="H402"/>
      <c r="I402"/>
      <c r="J402" s="56"/>
      <c r="K402" s="61"/>
      <c r="L402" s="61"/>
    </row>
    <row r="403" spans="1:12" ht="12.75" x14ac:dyDescent="0.2">
      <c r="A403"/>
      <c r="B403"/>
      <c r="C403"/>
      <c r="D403"/>
      <c r="E403"/>
      <c r="F403"/>
      <c r="G403"/>
      <c r="H403"/>
      <c r="I403"/>
      <c r="J403" s="56"/>
      <c r="K403" s="61"/>
      <c r="L403" s="61"/>
    </row>
    <row r="404" spans="1:12" ht="12.75" x14ac:dyDescent="0.2">
      <c r="A404"/>
      <c r="B404"/>
      <c r="C404"/>
      <c r="D404"/>
      <c r="E404"/>
      <c r="F404"/>
      <c r="G404"/>
      <c r="H404"/>
      <c r="I404"/>
      <c r="J404" s="56"/>
      <c r="K404" s="61"/>
      <c r="L404" s="61"/>
    </row>
    <row r="405" spans="1:12" ht="12.75" x14ac:dyDescent="0.2">
      <c r="A405"/>
      <c r="B405"/>
      <c r="C405"/>
      <c r="D405"/>
      <c r="E405"/>
      <c r="F405"/>
      <c r="G405"/>
      <c r="H405"/>
      <c r="I405"/>
      <c r="J405" s="56"/>
      <c r="K405" s="61"/>
      <c r="L405" s="61"/>
    </row>
    <row r="406" spans="1:12" ht="12.75" x14ac:dyDescent="0.2">
      <c r="A406"/>
      <c r="B406"/>
      <c r="C406"/>
      <c r="D406"/>
      <c r="E406"/>
      <c r="F406"/>
      <c r="G406"/>
      <c r="H406"/>
      <c r="I406"/>
      <c r="J406" s="56"/>
      <c r="K406" s="61"/>
      <c r="L406" s="61"/>
    </row>
    <row r="407" spans="1:12" ht="12.75" x14ac:dyDescent="0.2">
      <c r="A407"/>
      <c r="B407"/>
      <c r="C407"/>
      <c r="D407"/>
      <c r="E407"/>
      <c r="F407"/>
      <c r="G407"/>
      <c r="H407"/>
      <c r="I407"/>
      <c r="J407" s="56"/>
      <c r="K407" s="61"/>
      <c r="L407" s="61"/>
    </row>
    <row r="408" spans="1:12" ht="12.75" x14ac:dyDescent="0.2">
      <c r="A408"/>
      <c r="B408"/>
      <c r="C408"/>
      <c r="D408"/>
      <c r="E408"/>
      <c r="F408"/>
      <c r="G408"/>
      <c r="H408"/>
      <c r="I408"/>
      <c r="J408" s="56"/>
      <c r="K408" s="61"/>
      <c r="L408" s="61"/>
    </row>
    <row r="409" spans="1:12" ht="12.75" x14ac:dyDescent="0.2">
      <c r="A409"/>
      <c r="B409"/>
      <c r="C409"/>
      <c r="D409"/>
      <c r="E409"/>
      <c r="F409"/>
      <c r="G409"/>
      <c r="H409"/>
      <c r="I409"/>
      <c r="J409" s="56"/>
      <c r="K409" s="61"/>
      <c r="L409" s="61"/>
    </row>
    <row r="410" spans="1:12" ht="12.75" x14ac:dyDescent="0.2">
      <c r="A410"/>
      <c r="B410"/>
      <c r="C410"/>
      <c r="D410"/>
      <c r="E410"/>
      <c r="F410"/>
      <c r="G410"/>
      <c r="H410"/>
      <c r="I410"/>
      <c r="J410" s="56"/>
      <c r="K410" s="61"/>
      <c r="L410" s="61"/>
    </row>
    <row r="411" spans="1:12" ht="12.75" x14ac:dyDescent="0.2">
      <c r="A411"/>
      <c r="B411"/>
      <c r="C411"/>
      <c r="D411"/>
      <c r="E411"/>
      <c r="F411"/>
      <c r="G411"/>
      <c r="H411"/>
      <c r="I411"/>
      <c r="J411" s="56"/>
      <c r="K411" s="61"/>
      <c r="L411" s="61"/>
    </row>
    <row r="412" spans="1:12" ht="12.75" x14ac:dyDescent="0.2">
      <c r="A412"/>
      <c r="B412"/>
      <c r="C412"/>
      <c r="D412"/>
      <c r="E412"/>
      <c r="F412"/>
      <c r="G412"/>
      <c r="H412"/>
      <c r="I412"/>
      <c r="J412" s="56"/>
      <c r="K412" s="61"/>
      <c r="L412" s="61"/>
    </row>
    <row r="413" spans="1:12" ht="12.75" x14ac:dyDescent="0.2">
      <c r="A413"/>
      <c r="B413"/>
      <c r="C413"/>
      <c r="D413"/>
      <c r="E413"/>
      <c r="F413"/>
      <c r="G413"/>
      <c r="H413"/>
      <c r="I413"/>
      <c r="J413" s="56"/>
      <c r="K413" s="61"/>
      <c r="L413" s="61"/>
    </row>
    <row r="414" spans="1:12" ht="12.75" x14ac:dyDescent="0.2">
      <c r="A414"/>
      <c r="B414"/>
      <c r="C414"/>
      <c r="D414"/>
      <c r="E414"/>
      <c r="F414"/>
      <c r="G414"/>
      <c r="H414"/>
      <c r="I414"/>
      <c r="J414" s="56"/>
      <c r="K414" s="61"/>
      <c r="L414" s="61"/>
    </row>
    <row r="415" spans="1:12" ht="12.75" x14ac:dyDescent="0.2">
      <c r="A415"/>
      <c r="B415"/>
      <c r="C415"/>
      <c r="D415"/>
      <c r="E415"/>
      <c r="F415"/>
      <c r="G415"/>
      <c r="H415"/>
      <c r="I415"/>
      <c r="J415" s="56"/>
      <c r="K415" s="61"/>
      <c r="L415" s="61"/>
    </row>
    <row r="416" spans="1:12" ht="12.75" x14ac:dyDescent="0.2">
      <c r="A416"/>
      <c r="B416"/>
      <c r="C416"/>
      <c r="D416"/>
      <c r="E416"/>
      <c r="F416"/>
      <c r="G416"/>
      <c r="H416"/>
      <c r="I416"/>
      <c r="J416" s="56"/>
      <c r="K416" s="61"/>
      <c r="L416" s="61"/>
    </row>
    <row r="417" spans="1:12" ht="12.75" x14ac:dyDescent="0.2">
      <c r="A417"/>
      <c r="B417"/>
      <c r="C417"/>
      <c r="D417"/>
      <c r="E417"/>
      <c r="F417"/>
      <c r="G417"/>
      <c r="H417"/>
      <c r="I417"/>
      <c r="J417" s="56"/>
      <c r="K417" s="61"/>
      <c r="L417" s="61"/>
    </row>
    <row r="418" spans="1:12" ht="12.75" x14ac:dyDescent="0.2">
      <c r="A418"/>
      <c r="B418"/>
      <c r="C418"/>
      <c r="D418"/>
      <c r="E418"/>
      <c r="F418"/>
      <c r="G418"/>
      <c r="H418"/>
      <c r="I418"/>
      <c r="J418" s="56"/>
      <c r="K418" s="61"/>
      <c r="L418" s="61"/>
    </row>
    <row r="419" spans="1:12" ht="12.75" x14ac:dyDescent="0.2">
      <c r="A419"/>
      <c r="B419"/>
      <c r="C419"/>
      <c r="D419"/>
      <c r="E419"/>
      <c r="F419"/>
      <c r="G419"/>
      <c r="H419"/>
      <c r="I419"/>
      <c r="J419" s="56"/>
      <c r="K419" s="61"/>
      <c r="L419" s="61"/>
    </row>
    <row r="420" spans="1:12" ht="12.75" x14ac:dyDescent="0.2">
      <c r="A420"/>
      <c r="B420"/>
      <c r="C420"/>
      <c r="D420"/>
      <c r="E420"/>
      <c r="F420"/>
      <c r="G420"/>
      <c r="H420"/>
      <c r="I420"/>
      <c r="J420" s="56"/>
      <c r="K420" s="61"/>
      <c r="L420" s="61"/>
    </row>
    <row r="421" spans="1:12" ht="12.75" x14ac:dyDescent="0.2">
      <c r="A421"/>
      <c r="B421"/>
      <c r="C421"/>
      <c r="D421"/>
      <c r="E421"/>
      <c r="F421"/>
      <c r="G421"/>
      <c r="H421"/>
      <c r="I421"/>
      <c r="J421" s="56"/>
      <c r="K421" s="61"/>
      <c r="L421" s="61"/>
    </row>
    <row r="422" spans="1:12" ht="12.75" x14ac:dyDescent="0.2">
      <c r="A422"/>
      <c r="B422"/>
      <c r="C422"/>
      <c r="D422"/>
      <c r="E422"/>
      <c r="F422"/>
      <c r="G422"/>
      <c r="H422"/>
      <c r="I422"/>
      <c r="J422" s="56"/>
      <c r="K422" s="61"/>
      <c r="L422" s="61"/>
    </row>
    <row r="423" spans="1:12" ht="12.75" x14ac:dyDescent="0.2">
      <c r="A423"/>
      <c r="B423"/>
      <c r="C423"/>
      <c r="D423"/>
      <c r="E423"/>
      <c r="F423"/>
      <c r="G423"/>
      <c r="H423"/>
      <c r="I423"/>
      <c r="J423" s="56"/>
      <c r="K423" s="61"/>
      <c r="L423" s="61"/>
    </row>
    <row r="424" spans="1:12" ht="12.75" x14ac:dyDescent="0.2">
      <c r="A424"/>
      <c r="B424"/>
      <c r="C424"/>
      <c r="D424"/>
      <c r="E424"/>
      <c r="F424"/>
      <c r="G424"/>
      <c r="H424"/>
      <c r="I424"/>
      <c r="J424" s="56"/>
      <c r="K424" s="61"/>
      <c r="L424" s="61"/>
    </row>
    <row r="425" spans="1:12" ht="12.75" x14ac:dyDescent="0.2">
      <c r="A425"/>
      <c r="B425"/>
      <c r="C425"/>
      <c r="D425"/>
      <c r="E425"/>
      <c r="F425"/>
      <c r="G425"/>
      <c r="H425"/>
      <c r="I425"/>
      <c r="J425" s="56"/>
      <c r="K425" s="61"/>
      <c r="L425" s="61"/>
    </row>
    <row r="426" spans="1:12" ht="12.75" x14ac:dyDescent="0.2">
      <c r="A426"/>
      <c r="B426"/>
      <c r="C426"/>
      <c r="D426"/>
      <c r="E426"/>
      <c r="F426"/>
      <c r="G426"/>
      <c r="H426"/>
      <c r="I426"/>
      <c r="J426" s="56"/>
      <c r="K426" s="61"/>
      <c r="L426" s="61"/>
    </row>
    <row r="427" spans="1:12" ht="12.75" x14ac:dyDescent="0.2">
      <c r="A427"/>
      <c r="B427"/>
      <c r="C427"/>
      <c r="D427"/>
      <c r="E427"/>
      <c r="F427"/>
      <c r="G427"/>
      <c r="H427"/>
      <c r="I427"/>
      <c r="J427" s="56"/>
      <c r="K427" s="61"/>
      <c r="L427" s="61"/>
    </row>
    <row r="428" spans="1:12" ht="12.75" x14ac:dyDescent="0.2">
      <c r="A428"/>
      <c r="B428"/>
      <c r="C428"/>
      <c r="D428"/>
      <c r="E428"/>
      <c r="F428"/>
      <c r="G428"/>
      <c r="H428"/>
      <c r="I428"/>
      <c r="J428" s="56"/>
      <c r="K428" s="61"/>
      <c r="L428" s="61"/>
    </row>
    <row r="429" spans="1:12" ht="12.75" x14ac:dyDescent="0.2">
      <c r="A429"/>
      <c r="B429"/>
      <c r="C429"/>
      <c r="D429"/>
      <c r="E429"/>
      <c r="F429"/>
      <c r="G429"/>
      <c r="H429"/>
      <c r="I429"/>
      <c r="J429" s="56"/>
      <c r="K429" s="61"/>
      <c r="L429" s="61"/>
    </row>
    <row r="430" spans="1:12" ht="12.75" x14ac:dyDescent="0.2">
      <c r="A430"/>
      <c r="B430"/>
      <c r="C430"/>
      <c r="D430"/>
      <c r="E430"/>
      <c r="F430"/>
      <c r="G430"/>
      <c r="H430"/>
      <c r="I430"/>
      <c r="J430" s="56"/>
      <c r="K430" s="61"/>
      <c r="L430" s="61"/>
    </row>
    <row r="431" spans="1:12" ht="12.75" x14ac:dyDescent="0.2">
      <c r="A431"/>
      <c r="B431"/>
      <c r="C431"/>
      <c r="D431"/>
      <c r="E431"/>
      <c r="F431"/>
      <c r="G431"/>
      <c r="H431"/>
      <c r="I431"/>
      <c r="J431" s="56"/>
      <c r="K431" s="61"/>
      <c r="L431" s="61"/>
    </row>
    <row r="432" spans="1:12" ht="12.75" x14ac:dyDescent="0.2">
      <c r="A432"/>
      <c r="B432"/>
      <c r="C432"/>
      <c r="D432"/>
      <c r="E432"/>
      <c r="F432"/>
      <c r="G432"/>
      <c r="H432"/>
      <c r="I432"/>
      <c r="J432" s="56"/>
      <c r="K432" s="61"/>
      <c r="L432" s="61"/>
    </row>
    <row r="433" spans="1:12" ht="12.75" x14ac:dyDescent="0.2">
      <c r="A433"/>
      <c r="B433"/>
      <c r="C433"/>
      <c r="D433"/>
      <c r="E433"/>
      <c r="F433"/>
      <c r="G433"/>
      <c r="H433"/>
      <c r="I433"/>
      <c r="J433" s="56"/>
      <c r="K433" s="61"/>
      <c r="L433" s="61"/>
    </row>
    <row r="434" spans="1:12" ht="12.75" x14ac:dyDescent="0.2">
      <c r="A434"/>
      <c r="B434"/>
      <c r="C434"/>
      <c r="D434"/>
      <c r="E434"/>
      <c r="F434"/>
      <c r="G434"/>
      <c r="H434"/>
      <c r="I434"/>
      <c r="J434" s="56"/>
      <c r="K434" s="61"/>
      <c r="L434" s="61"/>
    </row>
    <row r="435" spans="1:12" ht="12.75" x14ac:dyDescent="0.2">
      <c r="A435"/>
      <c r="B435"/>
      <c r="C435"/>
      <c r="D435"/>
      <c r="E435"/>
      <c r="F435"/>
      <c r="G435"/>
      <c r="H435"/>
      <c r="I435"/>
      <c r="J435" s="56"/>
      <c r="K435" s="61"/>
      <c r="L435" s="61"/>
    </row>
    <row r="436" spans="1:12" ht="12.75" x14ac:dyDescent="0.2">
      <c r="A436"/>
      <c r="B436"/>
      <c r="C436"/>
      <c r="D436"/>
      <c r="E436"/>
      <c r="F436"/>
      <c r="G436"/>
      <c r="H436"/>
      <c r="I436"/>
      <c r="J436" s="56"/>
      <c r="K436" s="61"/>
      <c r="L436" s="61"/>
    </row>
    <row r="437" spans="1:12" ht="12.75" x14ac:dyDescent="0.2">
      <c r="A437"/>
      <c r="B437"/>
      <c r="C437"/>
      <c r="D437"/>
      <c r="E437"/>
      <c r="F437"/>
      <c r="G437"/>
      <c r="H437"/>
      <c r="I437"/>
      <c r="J437" s="56"/>
      <c r="K437" s="61"/>
      <c r="L437" s="61"/>
    </row>
    <row r="438" spans="1:12" ht="12.75" x14ac:dyDescent="0.2">
      <c r="A438"/>
      <c r="B438"/>
      <c r="C438"/>
      <c r="D438"/>
      <c r="E438"/>
      <c r="F438"/>
      <c r="G438"/>
      <c r="H438"/>
      <c r="I438"/>
      <c r="J438" s="56"/>
      <c r="K438" s="61"/>
      <c r="L438" s="61"/>
    </row>
    <row r="439" spans="1:12" ht="12.75" x14ac:dyDescent="0.2">
      <c r="A439"/>
      <c r="B439"/>
      <c r="C439"/>
      <c r="D439"/>
      <c r="E439"/>
      <c r="F439"/>
      <c r="G439"/>
      <c r="H439"/>
      <c r="I439"/>
      <c r="J439" s="56"/>
      <c r="K439" s="61"/>
      <c r="L439" s="61"/>
    </row>
    <row r="440" spans="1:12" ht="12.75" x14ac:dyDescent="0.2">
      <c r="A440"/>
      <c r="B440"/>
      <c r="C440"/>
      <c r="D440"/>
      <c r="E440"/>
      <c r="F440"/>
      <c r="G440"/>
      <c r="H440"/>
      <c r="I440"/>
      <c r="J440" s="56"/>
      <c r="K440" s="61"/>
      <c r="L440" s="61"/>
    </row>
    <row r="441" spans="1:12" ht="12.75" x14ac:dyDescent="0.2">
      <c r="A441"/>
      <c r="B441"/>
      <c r="C441"/>
      <c r="D441"/>
      <c r="E441"/>
      <c r="F441"/>
      <c r="G441"/>
      <c r="H441"/>
      <c r="I441"/>
      <c r="J441" s="56"/>
      <c r="K441" s="61"/>
      <c r="L441" s="61"/>
    </row>
    <row r="442" spans="1:12" ht="12.75" x14ac:dyDescent="0.2">
      <c r="A442"/>
      <c r="B442"/>
      <c r="C442"/>
      <c r="D442"/>
      <c r="E442"/>
      <c r="F442"/>
      <c r="G442"/>
      <c r="H442"/>
      <c r="I442"/>
      <c r="J442" s="56"/>
      <c r="K442" s="61"/>
      <c r="L442" s="61"/>
    </row>
    <row r="443" spans="1:12" ht="12.75" x14ac:dyDescent="0.2">
      <c r="A443"/>
      <c r="B443"/>
      <c r="C443"/>
      <c r="D443"/>
      <c r="E443"/>
      <c r="F443"/>
      <c r="G443"/>
      <c r="H443"/>
      <c r="I443"/>
      <c r="J443" s="56"/>
      <c r="K443" s="61"/>
      <c r="L443" s="61"/>
    </row>
    <row r="444" spans="1:12" ht="12.75" x14ac:dyDescent="0.2">
      <c r="A444"/>
      <c r="B444"/>
      <c r="C444"/>
      <c r="D444"/>
      <c r="E444"/>
      <c r="F444"/>
      <c r="G444"/>
      <c r="H444"/>
      <c r="I444"/>
      <c r="J444" s="56"/>
      <c r="K444" s="61"/>
      <c r="L444" s="61"/>
    </row>
    <row r="445" spans="1:12" ht="12.75" x14ac:dyDescent="0.2">
      <c r="A445"/>
      <c r="B445"/>
      <c r="C445"/>
      <c r="D445"/>
      <c r="E445"/>
      <c r="F445"/>
      <c r="G445"/>
      <c r="H445"/>
      <c r="I445"/>
      <c r="J445" s="56"/>
      <c r="K445" s="61"/>
      <c r="L445" s="61"/>
    </row>
    <row r="446" spans="1:12" ht="12.75" x14ac:dyDescent="0.2">
      <c r="A446"/>
      <c r="B446"/>
      <c r="C446"/>
      <c r="D446"/>
      <c r="E446"/>
      <c r="F446"/>
      <c r="G446"/>
      <c r="H446"/>
      <c r="I446"/>
      <c r="J446" s="56"/>
      <c r="K446" s="61"/>
      <c r="L446" s="61"/>
    </row>
    <row r="447" spans="1:12" ht="12.75" x14ac:dyDescent="0.2">
      <c r="A447"/>
      <c r="B447"/>
      <c r="C447"/>
      <c r="D447"/>
      <c r="E447"/>
      <c r="F447"/>
      <c r="G447"/>
      <c r="H447"/>
      <c r="I447"/>
      <c r="J447" s="56"/>
      <c r="K447" s="61"/>
      <c r="L447" s="61"/>
    </row>
    <row r="448" spans="1:12" ht="12.75" x14ac:dyDescent="0.2">
      <c r="A448"/>
      <c r="B448"/>
      <c r="C448"/>
      <c r="D448"/>
      <c r="E448"/>
      <c r="F448"/>
      <c r="G448"/>
      <c r="H448"/>
      <c r="I448"/>
      <c r="J448" s="56"/>
      <c r="K448" s="61"/>
      <c r="L448" s="61"/>
    </row>
    <row r="449" spans="1:12" ht="12.75" x14ac:dyDescent="0.2">
      <c r="A449"/>
      <c r="B449"/>
      <c r="C449"/>
      <c r="D449"/>
      <c r="E449"/>
      <c r="F449"/>
      <c r="G449"/>
      <c r="H449"/>
      <c r="I449"/>
      <c r="J449" s="56"/>
      <c r="K449" s="61"/>
      <c r="L449" s="61"/>
    </row>
    <row r="450" spans="1:12" ht="12.75" x14ac:dyDescent="0.2">
      <c r="A450"/>
      <c r="B450"/>
      <c r="C450"/>
      <c r="D450"/>
      <c r="E450"/>
      <c r="F450"/>
      <c r="G450"/>
      <c r="H450"/>
      <c r="I450"/>
      <c r="J450" s="56"/>
      <c r="K450" s="61"/>
      <c r="L450" s="61"/>
    </row>
    <row r="451" spans="1:12" ht="12.75" x14ac:dyDescent="0.2">
      <c r="A451"/>
      <c r="B451"/>
      <c r="C451"/>
      <c r="D451"/>
      <c r="E451"/>
      <c r="F451"/>
      <c r="G451"/>
      <c r="H451"/>
      <c r="I451"/>
      <c r="J451" s="56"/>
      <c r="K451" s="61"/>
      <c r="L451" s="61"/>
    </row>
    <row r="452" spans="1:12" ht="12.75" x14ac:dyDescent="0.2">
      <c r="A452"/>
      <c r="B452"/>
      <c r="C452"/>
      <c r="D452"/>
      <c r="E452"/>
      <c r="F452"/>
      <c r="G452"/>
      <c r="H452"/>
      <c r="I452"/>
      <c r="J452" s="56"/>
      <c r="K452" s="61"/>
      <c r="L452" s="61"/>
    </row>
    <row r="453" spans="1:12" ht="12.75" x14ac:dyDescent="0.2">
      <c r="A453"/>
      <c r="B453"/>
      <c r="C453"/>
      <c r="D453"/>
      <c r="E453"/>
      <c r="F453"/>
      <c r="G453"/>
      <c r="H453"/>
      <c r="I453"/>
      <c r="J453" s="56"/>
      <c r="K453" s="61"/>
      <c r="L453" s="61"/>
    </row>
    <row r="454" spans="1:12" ht="12.75" x14ac:dyDescent="0.2">
      <c r="A454"/>
      <c r="B454"/>
      <c r="C454"/>
      <c r="D454"/>
      <c r="E454"/>
      <c r="F454"/>
      <c r="G454"/>
      <c r="H454"/>
      <c r="I454"/>
      <c r="J454" s="56"/>
      <c r="K454" s="61"/>
      <c r="L454" s="61"/>
    </row>
    <row r="455" spans="1:12" ht="12.75" x14ac:dyDescent="0.2">
      <c r="A455"/>
      <c r="B455"/>
      <c r="C455"/>
      <c r="D455"/>
      <c r="E455"/>
      <c r="F455"/>
      <c r="G455"/>
      <c r="H455"/>
      <c r="I455"/>
      <c r="J455" s="56"/>
      <c r="K455" s="61"/>
      <c r="L455" s="61"/>
    </row>
    <row r="456" spans="1:12" ht="12.75" x14ac:dyDescent="0.2">
      <c r="A456"/>
      <c r="B456"/>
      <c r="C456"/>
      <c r="D456"/>
      <c r="E456"/>
      <c r="F456"/>
      <c r="G456"/>
      <c r="H456"/>
      <c r="I456"/>
      <c r="J456" s="56"/>
      <c r="K456" s="61"/>
      <c r="L456" s="61"/>
    </row>
    <row r="457" spans="1:12" ht="12.75" x14ac:dyDescent="0.2">
      <c r="A457"/>
      <c r="B457"/>
      <c r="C457"/>
      <c r="D457"/>
      <c r="E457"/>
      <c r="F457"/>
      <c r="G457"/>
      <c r="H457"/>
      <c r="I457"/>
      <c r="J457" s="56"/>
      <c r="K457" s="61"/>
      <c r="L457" s="61"/>
    </row>
    <row r="458" spans="1:12" ht="12.75" x14ac:dyDescent="0.2">
      <c r="A458"/>
      <c r="B458"/>
      <c r="C458"/>
      <c r="D458"/>
      <c r="E458"/>
      <c r="F458"/>
      <c r="G458"/>
      <c r="H458"/>
      <c r="I458"/>
      <c r="J458" s="56"/>
      <c r="K458" s="61"/>
      <c r="L458" s="61"/>
    </row>
    <row r="459" spans="1:12" ht="12.75" x14ac:dyDescent="0.2">
      <c r="A459"/>
      <c r="B459"/>
      <c r="C459"/>
      <c r="D459"/>
      <c r="E459"/>
      <c r="F459"/>
      <c r="G459"/>
      <c r="H459"/>
      <c r="I459"/>
      <c r="J459" s="56"/>
      <c r="K459" s="61"/>
      <c r="L459" s="61"/>
    </row>
    <row r="460" spans="1:12" ht="12.75" x14ac:dyDescent="0.2">
      <c r="A460"/>
      <c r="B460"/>
      <c r="C460"/>
      <c r="D460"/>
      <c r="E460"/>
      <c r="F460"/>
      <c r="G460"/>
      <c r="H460"/>
      <c r="I460"/>
      <c r="J460" s="56"/>
      <c r="K460" s="61"/>
      <c r="L460" s="61"/>
    </row>
    <row r="461" spans="1:12" ht="12.75" x14ac:dyDescent="0.2">
      <c r="A461"/>
      <c r="B461"/>
      <c r="C461"/>
      <c r="D461"/>
      <c r="E461"/>
      <c r="F461"/>
      <c r="G461"/>
      <c r="H461"/>
      <c r="I461"/>
      <c r="J461" s="56"/>
      <c r="K461" s="61"/>
      <c r="L461" s="61"/>
    </row>
    <row r="462" spans="1:12" ht="12.75" x14ac:dyDescent="0.2">
      <c r="A462"/>
      <c r="B462"/>
      <c r="C462"/>
      <c r="D462"/>
      <c r="E462"/>
      <c r="F462"/>
      <c r="G462"/>
      <c r="H462"/>
      <c r="I462"/>
      <c r="J462" s="56"/>
      <c r="K462" s="61"/>
      <c r="L462" s="61"/>
    </row>
    <row r="463" spans="1:12" ht="12.75" x14ac:dyDescent="0.2">
      <c r="A463"/>
      <c r="B463"/>
      <c r="C463"/>
      <c r="D463"/>
      <c r="E463"/>
      <c r="F463"/>
      <c r="G463"/>
      <c r="H463"/>
      <c r="I463"/>
      <c r="J463" s="56"/>
      <c r="K463" s="61"/>
      <c r="L463" s="61"/>
    </row>
  </sheetData>
  <phoneticPr fontId="0" type="noConversion"/>
  <printOptions gridLines="1"/>
  <pageMargins left="0.24" right="0.15748031496062992" top="0.59055118110236227" bottom="0.78740157480314965" header="0.31496062992125984" footer="0.51181102362204722"/>
  <pageSetup paperSize="9" scale="82" orientation="portrait" verticalDpi="300" r:id="rId1"/>
  <headerFooter alignWithMargins="0">
    <oddFooter>&amp;L&amp;"Arial,Italic"&amp;9&amp;D, &amp;T&amp;R&amp;9&amp;P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214</vt:i4>
      </vt:variant>
    </vt:vector>
  </HeadingPairs>
  <TitlesOfParts>
    <vt:vector size="269" baseType="lpstr">
      <vt:lpstr>Sheet1</vt:lpstr>
      <vt:lpstr>Sheet2</vt:lpstr>
      <vt:lpstr>Transactions</vt:lpstr>
      <vt:lpstr>Date_Lup</vt:lpstr>
      <vt:lpstr>GLCat</vt:lpstr>
      <vt:lpstr>GLCatPivot</vt:lpstr>
      <vt:lpstr>Categories</vt:lpstr>
      <vt:lpstr>Lookup</vt:lpstr>
      <vt:lpstr>Ledger Transaction Details</vt:lpstr>
      <vt:lpstr>Instructions</vt:lpstr>
      <vt:lpstr>MENU</vt:lpstr>
      <vt:lpstr>Date_Lup2</vt:lpstr>
      <vt:lpstr>admin exp</vt:lpstr>
      <vt:lpstr>Detail Income</vt:lpstr>
      <vt:lpstr>Summ Income</vt:lpstr>
      <vt:lpstr>Accounts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30</vt:lpstr>
      <vt:lpstr>31</vt:lpstr>
      <vt:lpstr>32</vt:lpstr>
      <vt:lpstr>Sheet3</vt:lpstr>
      <vt:lpstr>33</vt:lpstr>
      <vt:lpstr>Sheet4</vt:lpstr>
      <vt:lpstr>Sheet5</vt:lpstr>
      <vt:lpstr>Sheet6</vt:lpstr>
      <vt:lpstr>Sheet7</vt:lpstr>
      <vt:lpstr>Accpac BS</vt:lpstr>
      <vt:lpstr>Balance Summary</vt:lpstr>
      <vt:lpstr>Sheet1!ACCOUNTEXSEG</vt:lpstr>
      <vt:lpstr>Transactions!ACCOUNTEXSEG</vt:lpstr>
      <vt:lpstr>AccountGroupCode</vt:lpstr>
      <vt:lpstr>Sheet1!ACCOUNTNAME</vt:lpstr>
      <vt:lpstr>Transactions!ACCOUNTNAME</vt:lpstr>
      <vt:lpstr>Sheet1!ACCOUNTNO</vt:lpstr>
      <vt:lpstr>Transactions!ACCOUNTNO</vt:lpstr>
      <vt:lpstr>Sheet1!ACCTBAL</vt:lpstr>
      <vt:lpstr>Sheet4!ACCTDESC</vt:lpstr>
      <vt:lpstr>Sheet5!ACCTDESC</vt:lpstr>
      <vt:lpstr>Sheet4!ACCTFMTTD</vt:lpstr>
      <vt:lpstr>Sheet5!ACCTFMTTD</vt:lpstr>
      <vt:lpstr>GLCat!ACCTGRPCOD</vt:lpstr>
      <vt:lpstr>GLCat!ACCTGRPDES</vt:lpstr>
      <vt:lpstr>Sheet6!ACCTID</vt:lpstr>
      <vt:lpstr>Sheet1!ACCTTYPE</vt:lpstr>
      <vt:lpstr>Transactions!ACCTTYPE</vt:lpstr>
      <vt:lpstr>Actual_1</vt:lpstr>
      <vt:lpstr>Actual_10</vt:lpstr>
      <vt:lpstr>Actual_11</vt:lpstr>
      <vt:lpstr>Actual_12</vt:lpstr>
      <vt:lpstr>Actual_2</vt:lpstr>
      <vt:lpstr>Actual_3</vt:lpstr>
      <vt:lpstr>Actual_4</vt:lpstr>
      <vt:lpstr>Actual_5</vt:lpstr>
      <vt:lpstr>Actual_6</vt:lpstr>
      <vt:lpstr>Actual_7</vt:lpstr>
      <vt:lpstr>Actual_8</vt:lpstr>
      <vt:lpstr>Actual_9</vt:lpstr>
      <vt:lpstr>Actual_Mnth</vt:lpstr>
      <vt:lpstr>Actual_Qtr1</vt:lpstr>
      <vt:lpstr>Actual_Qtr2</vt:lpstr>
      <vt:lpstr>Actual_Qtr3</vt:lpstr>
      <vt:lpstr>Actual_Qtr4</vt:lpstr>
      <vt:lpstr>Actual_YTD</vt:lpstr>
      <vt:lpstr>Sheet1!ACTUAL01</vt:lpstr>
      <vt:lpstr>Sheet1!ACTUAL02</vt:lpstr>
      <vt:lpstr>Sheet1!ACTUAL03</vt:lpstr>
      <vt:lpstr>Sheet1!ACTUAL04</vt:lpstr>
      <vt:lpstr>Sheet1!ACTUAL05</vt:lpstr>
      <vt:lpstr>Sheet1!ACTUAL06</vt:lpstr>
      <vt:lpstr>Sheet1!ACTUAL07</vt:lpstr>
      <vt:lpstr>Sheet1!ACTUAL08</vt:lpstr>
      <vt:lpstr>Sheet1!ACTUAL09</vt:lpstr>
      <vt:lpstr>Sheet1!ACTUAL10</vt:lpstr>
      <vt:lpstr>Sheet1!ACTUAL11</vt:lpstr>
      <vt:lpstr>Sheet1!ACTUAL12</vt:lpstr>
      <vt:lpstr>Sheet1!ACTUAL13</vt:lpstr>
      <vt:lpstr>AllocationsRequired</vt:lpstr>
      <vt:lpstr>Transactions!AUDITDATE</vt:lpstr>
      <vt:lpstr>Transactions!AUDITUSER</vt:lpstr>
      <vt:lpstr>Sheet1!AUDTORG</vt:lpstr>
      <vt:lpstr>Sheet7!Bal</vt:lpstr>
      <vt:lpstr>Transactions!BATCHNO</vt:lpstr>
      <vt:lpstr>Budget_1</vt:lpstr>
      <vt:lpstr>Budget_10</vt:lpstr>
      <vt:lpstr>Budget_11</vt:lpstr>
      <vt:lpstr>Budget_12</vt:lpstr>
      <vt:lpstr>Budget_2</vt:lpstr>
      <vt:lpstr>Budget_3</vt:lpstr>
      <vt:lpstr>Budget_4</vt:lpstr>
      <vt:lpstr>Budget_5</vt:lpstr>
      <vt:lpstr>Budget_6</vt:lpstr>
      <vt:lpstr>Budget_7</vt:lpstr>
      <vt:lpstr>Budget_8</vt:lpstr>
      <vt:lpstr>Budget_9</vt:lpstr>
      <vt:lpstr>Budget_Mnth</vt:lpstr>
      <vt:lpstr>Budget_YTD</vt:lpstr>
      <vt:lpstr>Sheet1!BUDGET01</vt:lpstr>
      <vt:lpstr>Sheet1!BUDGET02</vt:lpstr>
      <vt:lpstr>Sheet1!BUDGET03</vt:lpstr>
      <vt:lpstr>Sheet1!BUDGET04</vt:lpstr>
      <vt:lpstr>Sheet1!BUDGET05</vt:lpstr>
      <vt:lpstr>Sheet1!BUDGET06</vt:lpstr>
      <vt:lpstr>Sheet1!BUDGET07</vt:lpstr>
      <vt:lpstr>Sheet1!BUDGET08</vt:lpstr>
      <vt:lpstr>Sheet1!BUDGET09</vt:lpstr>
      <vt:lpstr>Sheet1!BUDGET10</vt:lpstr>
      <vt:lpstr>Sheet1!BUDGET11</vt:lpstr>
      <vt:lpstr>Sheet1!BUDGET12</vt:lpstr>
      <vt:lpstr>Sheet1!BUDGET13</vt:lpstr>
      <vt:lpstr>Sheet1!CLyear</vt:lpstr>
      <vt:lpstr>Sheet6!CLyearB</vt:lpstr>
      <vt:lpstr>Sheet1!COMPANYNAME</vt:lpstr>
      <vt:lpstr>Consol_YN</vt:lpstr>
      <vt:lpstr>Transactions!CREDIT</vt:lpstr>
      <vt:lpstr>'Ledger Transaction Details'!Criteria</vt:lpstr>
      <vt:lpstr>CriteriaValue</vt:lpstr>
      <vt:lpstr>Transactions!DATE</vt:lpstr>
      <vt:lpstr>Transactions!DEBIT</vt:lpstr>
      <vt:lpstr>Transactions!DESCRIPTION</vt:lpstr>
      <vt:lpstr>'Ledger Transaction Details'!Extract</vt:lpstr>
      <vt:lpstr>Transactions!FC_AMOUNT</vt:lpstr>
      <vt:lpstr>Transactions!FC_CODE</vt:lpstr>
      <vt:lpstr>Sheet1!FIRSTPERIOD</vt:lpstr>
      <vt:lpstr>Sheet7!FSCSYR</vt:lpstr>
      <vt:lpstr>GL_Account_Description</vt:lpstr>
      <vt:lpstr>GL_Cat_Code</vt:lpstr>
      <vt:lpstr>GL_Cat_Description</vt:lpstr>
      <vt:lpstr>Sheet1!GLCATCODE</vt:lpstr>
      <vt:lpstr>Sheet1!GLCATDESC</vt:lpstr>
      <vt:lpstr>Sheet1!GROUP</vt:lpstr>
      <vt:lpstr>Sheet4!Group</vt:lpstr>
      <vt:lpstr>Sheet5!Group</vt:lpstr>
      <vt:lpstr>Sheet1!GROUPTYPE</vt:lpstr>
      <vt:lpstr>Transactions!HC_CODE</vt:lpstr>
      <vt:lpstr>Sheet1!LASTYR01</vt:lpstr>
      <vt:lpstr>Sheet1!LASTYR02</vt:lpstr>
      <vt:lpstr>Sheet1!LASTYR03</vt:lpstr>
      <vt:lpstr>Sheet1!LASTYR04</vt:lpstr>
      <vt:lpstr>Sheet1!LASTYR05</vt:lpstr>
      <vt:lpstr>Sheet1!LASTYR06</vt:lpstr>
      <vt:lpstr>Sheet1!LASTYR07</vt:lpstr>
      <vt:lpstr>Sheet1!LASTYR08</vt:lpstr>
      <vt:lpstr>Sheet1!LASTYR09</vt:lpstr>
      <vt:lpstr>Sheet1!LASTYR10</vt:lpstr>
      <vt:lpstr>Sheet1!LASTYR11</vt:lpstr>
      <vt:lpstr>Sheet1!LASTYR12</vt:lpstr>
      <vt:lpstr>Sheet1!LASTYR13</vt:lpstr>
      <vt:lpstr>Lookup_Formulae2</vt:lpstr>
      <vt:lpstr>Lookup_GL_Account</vt:lpstr>
      <vt:lpstr>LookupFormulae</vt:lpstr>
      <vt:lpstr>Date_Lup2!Months</vt:lpstr>
      <vt:lpstr>MENU!Months</vt:lpstr>
      <vt:lpstr>Months</vt:lpstr>
      <vt:lpstr>Sheet1!N_OpenBal</vt:lpstr>
      <vt:lpstr>Sheet6!N_OpenBal</vt:lpstr>
      <vt:lpstr>Sheet1!OpenBal</vt:lpstr>
      <vt:lpstr>Sheet1!OPENBAL_LAST</vt:lpstr>
      <vt:lpstr>Sheet1!OPENBAL_THIS</vt:lpstr>
      <vt:lpstr>Sheet1!OPENBALN</vt:lpstr>
      <vt:lpstr>Opening_Bal</vt:lpstr>
      <vt:lpstr>Sheet2!PARAM_DATA_CATALOG</vt:lpstr>
      <vt:lpstr>Sheet2!PARAM_EXE_PATH</vt:lpstr>
      <vt:lpstr>Sheet2!PARAM_INSTANCE_ID</vt:lpstr>
      <vt:lpstr>Sheet2!PARAM_INSTANCE_NAME</vt:lpstr>
      <vt:lpstr>Sheet2!PARAM_REPORT_ID</vt:lpstr>
      <vt:lpstr>Sheet2!PARAM_REPORT_NAME</vt:lpstr>
      <vt:lpstr>Sheet2!PARAM_RUN_ON</vt:lpstr>
      <vt:lpstr>Param_Year</vt:lpstr>
      <vt:lpstr>Date_Lup2!Period</vt:lpstr>
      <vt:lpstr>Transactions!PERIOD</vt:lpstr>
      <vt:lpstr>Period</vt:lpstr>
      <vt:lpstr>Transactions!POSTINGSEQ</vt:lpstr>
      <vt:lpstr>'Accpac BS'!Print_Area</vt:lpstr>
      <vt:lpstr>Instructions!Print_Area</vt:lpstr>
      <vt:lpstr>Instructions!Print_Titles</vt:lpstr>
      <vt:lpstr>'Ledger Transaction Details'!Print_Titles</vt:lpstr>
      <vt:lpstr>Prior_1</vt:lpstr>
      <vt:lpstr>Prior_10</vt:lpstr>
      <vt:lpstr>Prior_11</vt:lpstr>
      <vt:lpstr>Prior_12</vt:lpstr>
      <vt:lpstr>Prior_2</vt:lpstr>
      <vt:lpstr>Prior_3</vt:lpstr>
      <vt:lpstr>Prior_4</vt:lpstr>
      <vt:lpstr>Prior_5</vt:lpstr>
      <vt:lpstr>Prior_6</vt:lpstr>
      <vt:lpstr>Prior_7</vt:lpstr>
      <vt:lpstr>Prior_8</vt:lpstr>
      <vt:lpstr>Prior_9</vt:lpstr>
      <vt:lpstr>Prior_Mnth</vt:lpstr>
      <vt:lpstr>Prior_YTD</vt:lpstr>
      <vt:lpstr>GLCat!RawData</vt:lpstr>
      <vt:lpstr>Sheet1!RawData</vt:lpstr>
      <vt:lpstr>Sheet4!RawData</vt:lpstr>
      <vt:lpstr>Sheet5!RawData</vt:lpstr>
      <vt:lpstr>Sheet6!RawData</vt:lpstr>
      <vt:lpstr>Sheet7!RawData</vt:lpstr>
      <vt:lpstr>Transactions!RawData</vt:lpstr>
      <vt:lpstr>GLCat!RawDataCols</vt:lpstr>
      <vt:lpstr>Sheet1!RawDataCols</vt:lpstr>
      <vt:lpstr>Sheet4!RawDataCols</vt:lpstr>
      <vt:lpstr>Sheet5!RawDataCols</vt:lpstr>
      <vt:lpstr>Sheet6!RawDataCols</vt:lpstr>
      <vt:lpstr>Sheet7!RawDataCols</vt:lpstr>
      <vt:lpstr>Transactions!RawDataCols</vt:lpstr>
      <vt:lpstr>Transactions!REFERENCE</vt:lpstr>
      <vt:lpstr>Sheet2!REP_REPORT_CODE</vt:lpstr>
      <vt:lpstr>Sheet2!REP_SYSTEM_CODE</vt:lpstr>
      <vt:lpstr>Sheet2!REP_SYSTEM_MODULE</vt:lpstr>
      <vt:lpstr>Date_Lup2!Retained_Earnings</vt:lpstr>
      <vt:lpstr>Retained_Earnings</vt:lpstr>
      <vt:lpstr>Sheet2!ROW_MASK_FILTER</vt:lpstr>
      <vt:lpstr>Sheet1!SEGMENT01</vt:lpstr>
      <vt:lpstr>Sheet1!SEGMENT02</vt:lpstr>
      <vt:lpstr>Sheet1!SEGMENT03</vt:lpstr>
      <vt:lpstr>Sheet1!SEGMENT04</vt:lpstr>
      <vt:lpstr>Sheet1!SEGMENT05</vt:lpstr>
      <vt:lpstr>Sheet1!SEGMENT06</vt:lpstr>
      <vt:lpstr>Sheet1!SEGMENT07</vt:lpstr>
      <vt:lpstr>Sheet1!SEGMENT08</vt:lpstr>
      <vt:lpstr>Sheet1!SEGMENT09</vt:lpstr>
      <vt:lpstr>MENU!SelectedDate</vt:lpstr>
      <vt:lpstr>SelectedDate</vt:lpstr>
      <vt:lpstr>SelectedPeriod</vt:lpstr>
      <vt:lpstr>SignCtrl</vt:lpstr>
      <vt:lpstr>Transactions!SRCE_CODE</vt:lpstr>
      <vt:lpstr>Start_Row2</vt:lpstr>
      <vt:lpstr>StartRow</vt:lpstr>
      <vt:lpstr>TransactionFilterHeadings</vt:lpstr>
      <vt:lpstr>Sheet1!TYPE</vt:lpstr>
      <vt:lpstr>Type</vt:lpstr>
      <vt:lpstr>VarianceSign</vt:lpstr>
      <vt:lpstr>Transactions!YEAR</vt:lpstr>
      <vt:lpstr>YTD_1</vt:lpstr>
      <vt:lpstr>YTD_2</vt:lpstr>
      <vt:lpstr>YTD_3</vt:lpstr>
      <vt:lpstr>YTD_4</vt:lpstr>
      <vt:lpstr>YTD_B1</vt:lpstr>
      <vt:lpstr>Sheet1!YTD1YRAGO</vt:lpstr>
      <vt:lpstr>Sheet1!YTD2YRSAGO</vt:lpstr>
      <vt:lpstr>Sheet1!YTD3YRSAGO</vt:lpstr>
      <vt:lpstr>Sheet1!YTD4YRSAGO</vt:lpstr>
      <vt:lpstr>Sheet1!YTDBUDGET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Calander Year Financial Report F020_20210118_13_45_32_4545.xls</dc:title>
  <dc:creator>Sage 300 Intelligence Reporting</dc:creator>
  <dc:description>Report Parameters_x000d_
Financial Year : 2020</dc:description>
  <cp:lastModifiedBy>Evan Rickards</cp:lastModifiedBy>
  <cp:lastPrinted>2008-06-27T07:20:23Z</cp:lastPrinted>
  <dcterms:created xsi:type="dcterms:W3CDTF">2004-03-31T14:41:27Z</dcterms:created>
  <dcterms:modified xsi:type="dcterms:W3CDTF">2021-01-18T03:16:10Z</dcterms:modified>
</cp:coreProperties>
</file>