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Finance\General\Calender Year End Financial Reports\"/>
    </mc:Choice>
  </mc:AlternateContent>
  <xr:revisionPtr revIDLastSave="0" documentId="8_{1ABB302B-0671-462E-B7A1-2CD4893C1D2D}" xr6:coauthVersionLast="46" xr6:coauthVersionMax="46" xr10:uidLastSave="{00000000-0000-0000-0000-000000000000}"/>
  <bookViews>
    <workbookView xWindow="630" yWindow="660" windowWidth="24570" windowHeight="14490" tabRatio="829" firstSheet="13" activeTab="13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BS Acct 01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IS Acct 01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Sheet8" sheetId="81" state="hidden" r:id="rId55"/>
    <sheet name="Sheet9" sheetId="82" state="hidden" r:id="rId56"/>
    <sheet name="IS Acct 02" sheetId="83" state="hidden" r:id="rId57"/>
    <sheet name="IS Acct 03" sheetId="84" state="hidden" r:id="rId58"/>
    <sheet name="IS Acct 04" sheetId="85" state="hidden" r:id="rId59"/>
    <sheet name="IS Acct 05" sheetId="86" state="hidden" r:id="rId60"/>
    <sheet name="IS Acct 06" sheetId="87" state="hidden" r:id="rId61"/>
    <sheet name="IS Acct 07" sheetId="88" state="hidden" r:id="rId62"/>
    <sheet name="IS Acct 08" sheetId="89" state="hidden" r:id="rId63"/>
    <sheet name="IS Acct 09" sheetId="90" state="hidden" r:id="rId64"/>
    <sheet name="IS Acct 10" sheetId="91" state="hidden" r:id="rId65"/>
    <sheet name="IS Acct 11" sheetId="92" state="hidden" r:id="rId66"/>
    <sheet name="IS Acct 12" sheetId="93" state="hidden" r:id="rId67"/>
    <sheet name="IS Acct 13" sheetId="94" state="hidden" r:id="rId68"/>
    <sheet name="IS Acct 14" sheetId="95" state="hidden" r:id="rId69"/>
    <sheet name="53" sheetId="99" state="hidden" r:id="rId70"/>
    <sheet name="IS Acct 15" sheetId="96" state="hidden" r:id="rId71"/>
    <sheet name="Sheet18" sheetId="97" state="hidden" r:id="rId72"/>
    <sheet name="Balance Summary" sheetId="98" r:id="rId73"/>
  </sheets>
  <externalReferences>
    <externalReference r:id="rId74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'07'!$A$2:$B$12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7" hidden="1">Lookup!$A$1:$BV$8</definedName>
    <definedName name="_xlnm._FilterDatabase" localSheetId="50" hidden="1">Sheet5!$A$1:$D$1400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'IS Acct 01'!$C:$C</definedName>
    <definedName name="ACCTDESC" localSheetId="50">Sheet5!$C:$C</definedName>
    <definedName name="ACCTFMTTD" localSheetId="49">'IS Acct 01'!$A:$A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"03304607806909007007804105406903605007512408806908207007809310206807907707006207504805306112513207706608809408107006505312912809512112110611810611710207306608707408209507808206507010010011609710305512513210211311411411909812110107207106707409306508008"</definedName>
    <definedName name="ENG_BI_EXEC_CMD_ARGS_2" hidden="1">"40720620740480530611251321021131141141190981211010720710850920780820650701001001160971031301231041191151051270981171060680700850650920920870830870690620870670860700770670580550590580530550640550590640530640680560520640500530590590530600520680560570560"</definedName>
    <definedName name="ENG_BI_EXEC_CMD_ARGS_3" hidden="1">"68051053060059054058050068066052063056054060054054063057050068056058048068058056064049055054059064060059054055058060054054057064049063057060053061060054054059053062051134132095116122099109109099080070078080074080068078062102115125127100112126107108109"</definedName>
    <definedName name="ENG_BI_EXEC_CMD_ARGS_4" hidden="1">"104066068071080069072068075091090080078062054130123099117117107117105103070068068084065071081079080086079085092070083066069090070078134132079086073070083073068084070082074084084061058126"</definedName>
    <definedName name="ENG_BI_GEN_LIC" hidden="1">"0"</definedName>
    <definedName name="ENG_BI_GEN_LIC_WS" hidden="1">"False"</definedName>
    <definedName name="ENG_BI_LANG_CODE" hidden="1">"en"</definedName>
    <definedName name="ENG_BI_LBI" hidden="1">"6LF8IPDD3U"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"170;132;159;202;106;28;59;258;211;226;241;15;108;206;206;177;228;64;212;172;140;245;37;114;169;132;225;27;245;189;278;163"</definedName>
    <definedName name="ENG_BI_TLA2" hidden="1">"53;153;166;172;26;191;236;59;88;4;73;165;175;185;68;142;78;135;35;117;169;152;30;223;180;149;178;70;153;136;127;22"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49">'IS Acct 01'!$B:$B</definedName>
    <definedName name="GROUP" localSheetId="0">Sheet1!$BS:$BS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F018_20210118_13_56_58_5656.xls"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F018_20190204_10_38_37_3838.xls"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F018"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BS'!$A$1:$E$401</definedName>
    <definedName name="_xlnm.Print_Area" localSheetId="13">'Detail Income'!$C$1:$L$362</definedName>
    <definedName name="_xlnm.Print_Area" localSheetId="9">Instructions!$B$2:$D$166</definedName>
    <definedName name="_xlnm.Print_Titles" localSheetId="53">'Accpac BS'!$3:$5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GLCat!$A$1:$B$34</definedName>
    <definedName name="RawData" localSheetId="49">'IS Acct 01'!$A$1:$C$1146</definedName>
    <definedName name="RawData" localSheetId="0">Sheet1!$A$1:$BT$43</definedName>
    <definedName name="RawData" localSheetId="50">Sheet5!$A$1:$D$145</definedName>
    <definedName name="RawData" localSheetId="51">Sheet6!$A$1:$C$145</definedName>
    <definedName name="RawData" localSheetId="52">Sheet7!$A$1:$F$8</definedName>
    <definedName name="RawData" localSheetId="2">Transactions!$A$1:$S$98</definedName>
    <definedName name="RawDataCols" localSheetId="4">GLCat!$A:$B</definedName>
    <definedName name="RawDataCols" localSheetId="49">'IS Acct 01'!$A:$C</definedName>
    <definedName name="RawDataCols" localSheetId="0">Sheet1!$A:$BT</definedName>
    <definedName name="RawDataCols" localSheetId="50">Sheet5!$A:$D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"F018"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F018"</definedName>
    <definedName name="SV_REPOSCODE">""</definedName>
    <definedName name="SV_SOLUTION_ID">"33"</definedName>
    <definedName name="SV_TENANT_CODE">"F018"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24" r:id="rId75"/>
  </pivotCaches>
</workbook>
</file>

<file path=xl/calcChain.xml><?xml version="1.0" encoding="utf-8"?>
<calcChain xmlns="http://schemas.openxmlformats.org/spreadsheetml/2006/main">
  <c r="BV144" i="4" l="1"/>
  <c r="BU144" i="4"/>
  <c r="C144" i="4"/>
  <c r="B144" i="4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E42" i="1"/>
  <c r="E43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D43" i="1"/>
  <c r="E34" i="81"/>
  <c r="D34" i="81"/>
  <c r="E33" i="81"/>
  <c r="D33" i="81"/>
  <c r="E32" i="81"/>
  <c r="D32" i="81"/>
  <c r="E31" i="81"/>
  <c r="D31" i="81"/>
  <c r="E30" i="81"/>
  <c r="D30" i="81"/>
  <c r="E29" i="81"/>
  <c r="D29" i="81"/>
  <c r="E28" i="81"/>
  <c r="D28" i="81"/>
  <c r="E27" i="81"/>
  <c r="D27" i="81"/>
  <c r="E26" i="81"/>
  <c r="D26" i="81"/>
  <c r="E25" i="81"/>
  <c r="D25" i="81"/>
  <c r="E24" i="81"/>
  <c r="D24" i="81"/>
  <c r="E23" i="81"/>
  <c r="D23" i="81"/>
  <c r="E22" i="81"/>
  <c r="D22" i="81"/>
  <c r="E21" i="81"/>
  <c r="D21" i="81"/>
  <c r="E20" i="81"/>
  <c r="D20" i="81"/>
  <c r="E19" i="81"/>
  <c r="D19" i="81"/>
  <c r="E18" i="81"/>
  <c r="D18" i="81"/>
  <c r="E17" i="81"/>
  <c r="D17" i="81"/>
  <c r="E16" i="81"/>
  <c r="D16" i="81"/>
  <c r="E15" i="81"/>
  <c r="D15" i="81"/>
  <c r="E14" i="81"/>
  <c r="D14" i="81"/>
  <c r="E13" i="81"/>
  <c r="D13" i="81"/>
  <c r="E12" i="81"/>
  <c r="D12" i="81"/>
  <c r="E11" i="81"/>
  <c r="D11" i="81"/>
  <c r="E10" i="81"/>
  <c r="D10" i="81"/>
  <c r="E9" i="81"/>
  <c r="D9" i="81"/>
  <c r="E8" i="81"/>
  <c r="D8" i="81"/>
  <c r="E7" i="81"/>
  <c r="D7" i="81"/>
  <c r="E2" i="81"/>
  <c r="D2" i="81"/>
  <c r="E153" i="82"/>
  <c r="D153" i="82"/>
  <c r="E152" i="82"/>
  <c r="D152" i="82"/>
  <c r="E151" i="82"/>
  <c r="D151" i="82"/>
  <c r="E150" i="82"/>
  <c r="D150" i="82"/>
  <c r="E149" i="82"/>
  <c r="D149" i="82"/>
  <c r="E148" i="82"/>
  <c r="D148" i="82"/>
  <c r="E147" i="82"/>
  <c r="D147" i="82"/>
  <c r="E146" i="82"/>
  <c r="D146" i="82"/>
  <c r="E145" i="82"/>
  <c r="D145" i="82"/>
  <c r="E144" i="82"/>
  <c r="D144" i="82"/>
  <c r="E143" i="82"/>
  <c r="D143" i="82"/>
  <c r="E142" i="82"/>
  <c r="D142" i="82"/>
  <c r="E141" i="82"/>
  <c r="D141" i="82"/>
  <c r="E140" i="82"/>
  <c r="D140" i="82"/>
  <c r="E139" i="82"/>
  <c r="D139" i="82"/>
  <c r="E138" i="82"/>
  <c r="D138" i="82"/>
  <c r="E137" i="82"/>
  <c r="D137" i="82"/>
  <c r="E136" i="82"/>
  <c r="D136" i="82"/>
  <c r="E135" i="82"/>
  <c r="D135" i="82"/>
  <c r="E134" i="82"/>
  <c r="D134" i="82"/>
  <c r="E133" i="82"/>
  <c r="D133" i="82"/>
  <c r="E132" i="82"/>
  <c r="D132" i="82"/>
  <c r="E131" i="82"/>
  <c r="D131" i="82"/>
  <c r="E130" i="82"/>
  <c r="D130" i="82"/>
  <c r="E129" i="82"/>
  <c r="D129" i="82"/>
  <c r="E128" i="82"/>
  <c r="D128" i="82"/>
  <c r="E127" i="82"/>
  <c r="D127" i="82"/>
  <c r="E126" i="82"/>
  <c r="D126" i="82"/>
  <c r="E125" i="82"/>
  <c r="D125" i="82"/>
  <c r="E124" i="82"/>
  <c r="D124" i="82"/>
  <c r="E123" i="82"/>
  <c r="D123" i="82"/>
  <c r="E122" i="82"/>
  <c r="D122" i="82"/>
  <c r="E121" i="82"/>
  <c r="D121" i="82"/>
  <c r="E120" i="82"/>
  <c r="D120" i="82"/>
  <c r="E119" i="82"/>
  <c r="D119" i="82"/>
  <c r="E118" i="82"/>
  <c r="D118" i="82"/>
  <c r="E117" i="82"/>
  <c r="D117" i="82"/>
  <c r="E116" i="82"/>
  <c r="D116" i="82"/>
  <c r="E115" i="82"/>
  <c r="D115" i="82"/>
  <c r="E114" i="82"/>
  <c r="D114" i="82"/>
  <c r="E113" i="82"/>
  <c r="D113" i="82"/>
  <c r="E112" i="82"/>
  <c r="D112" i="82"/>
  <c r="E111" i="82"/>
  <c r="D111" i="82"/>
  <c r="E110" i="82"/>
  <c r="D110" i="82"/>
  <c r="E109" i="82"/>
  <c r="D109" i="82"/>
  <c r="E108" i="82"/>
  <c r="D108" i="82"/>
  <c r="E107" i="82"/>
  <c r="D107" i="82"/>
  <c r="E106" i="82"/>
  <c r="D106" i="82"/>
  <c r="E105" i="82"/>
  <c r="D105" i="82"/>
  <c r="E104" i="82"/>
  <c r="D104" i="82"/>
  <c r="E103" i="82"/>
  <c r="D103" i="82"/>
  <c r="E102" i="82"/>
  <c r="D102" i="82"/>
  <c r="E101" i="82"/>
  <c r="D101" i="82"/>
  <c r="E100" i="82"/>
  <c r="D100" i="82"/>
  <c r="E99" i="82"/>
  <c r="D99" i="82"/>
  <c r="E98" i="82"/>
  <c r="D98" i="82"/>
  <c r="E97" i="82"/>
  <c r="D97" i="82"/>
  <c r="E96" i="82"/>
  <c r="D96" i="82"/>
  <c r="E95" i="82"/>
  <c r="D95" i="82"/>
  <c r="E94" i="82"/>
  <c r="D94" i="82"/>
  <c r="E93" i="82"/>
  <c r="D93" i="82"/>
  <c r="E92" i="82"/>
  <c r="D92" i="82"/>
  <c r="E91" i="82"/>
  <c r="D91" i="82"/>
  <c r="E90" i="82"/>
  <c r="D90" i="82"/>
  <c r="E89" i="82"/>
  <c r="D89" i="82"/>
  <c r="E88" i="82"/>
  <c r="D88" i="82"/>
  <c r="E87" i="82"/>
  <c r="D87" i="82"/>
  <c r="E86" i="82"/>
  <c r="D86" i="82"/>
  <c r="E85" i="82"/>
  <c r="D85" i="82"/>
  <c r="E84" i="82"/>
  <c r="D84" i="82"/>
  <c r="E83" i="82"/>
  <c r="D83" i="82"/>
  <c r="E82" i="82"/>
  <c r="D82" i="82"/>
  <c r="E81" i="82"/>
  <c r="D81" i="82"/>
  <c r="E80" i="82"/>
  <c r="D80" i="82"/>
  <c r="E79" i="82"/>
  <c r="D79" i="82"/>
  <c r="E78" i="82"/>
  <c r="D78" i="82"/>
  <c r="E77" i="82"/>
  <c r="D77" i="82"/>
  <c r="E76" i="82"/>
  <c r="D76" i="82"/>
  <c r="E75" i="82"/>
  <c r="D75" i="82"/>
  <c r="E74" i="82"/>
  <c r="D74" i="82"/>
  <c r="E73" i="82"/>
  <c r="D73" i="82"/>
  <c r="E72" i="82"/>
  <c r="D72" i="82"/>
  <c r="E71" i="82"/>
  <c r="D71" i="82"/>
  <c r="E70" i="82"/>
  <c r="D70" i="82"/>
  <c r="E69" i="82"/>
  <c r="D69" i="82"/>
  <c r="E68" i="82"/>
  <c r="D68" i="82"/>
  <c r="E67" i="82"/>
  <c r="D67" i="82"/>
  <c r="E66" i="82"/>
  <c r="D66" i="82"/>
  <c r="E65" i="82"/>
  <c r="D65" i="82"/>
  <c r="E64" i="82"/>
  <c r="D64" i="82"/>
  <c r="E63" i="82"/>
  <c r="D63" i="82"/>
  <c r="E62" i="82"/>
  <c r="D62" i="82"/>
  <c r="E61" i="82"/>
  <c r="D61" i="82"/>
  <c r="E60" i="82"/>
  <c r="D60" i="82"/>
  <c r="E59" i="82"/>
  <c r="D59" i="82"/>
  <c r="E58" i="82"/>
  <c r="D58" i="82"/>
  <c r="E57" i="82"/>
  <c r="D57" i="82"/>
  <c r="E56" i="82"/>
  <c r="D56" i="82"/>
  <c r="E55" i="82"/>
  <c r="D55" i="82"/>
  <c r="E54" i="82"/>
  <c r="D54" i="82"/>
  <c r="E53" i="82"/>
  <c r="D53" i="82"/>
  <c r="E52" i="82"/>
  <c r="D52" i="82"/>
  <c r="E51" i="82"/>
  <c r="D51" i="82"/>
  <c r="E50" i="82"/>
  <c r="D50" i="82"/>
  <c r="E49" i="82"/>
  <c r="D49" i="82"/>
  <c r="E48" i="82"/>
  <c r="D48" i="82"/>
  <c r="E47" i="82"/>
  <c r="D47" i="82"/>
  <c r="E46" i="82"/>
  <c r="D46" i="82"/>
  <c r="E45" i="82"/>
  <c r="D45" i="82"/>
  <c r="E44" i="82"/>
  <c r="D44" i="82"/>
  <c r="E43" i="82"/>
  <c r="D43" i="82"/>
  <c r="E42" i="82"/>
  <c r="D42" i="82"/>
  <c r="E41" i="82"/>
  <c r="D41" i="82"/>
  <c r="E40" i="82"/>
  <c r="D40" i="82"/>
  <c r="E39" i="82"/>
  <c r="D39" i="82"/>
  <c r="E38" i="82"/>
  <c r="D38" i="82"/>
  <c r="E37" i="82"/>
  <c r="D37" i="82"/>
  <c r="E36" i="82"/>
  <c r="D36" i="82"/>
  <c r="E35" i="82"/>
  <c r="D35" i="82"/>
  <c r="E34" i="82"/>
  <c r="D34" i="82"/>
  <c r="E33" i="82"/>
  <c r="D33" i="82"/>
  <c r="E32" i="82"/>
  <c r="D32" i="82"/>
  <c r="E31" i="82"/>
  <c r="D31" i="82"/>
  <c r="E30" i="82"/>
  <c r="D30" i="82"/>
  <c r="E29" i="82"/>
  <c r="D29" i="82"/>
  <c r="E28" i="82"/>
  <c r="D28" i="82"/>
  <c r="E27" i="82"/>
  <c r="D27" i="82"/>
  <c r="E26" i="82"/>
  <c r="D26" i="82"/>
  <c r="E25" i="82"/>
  <c r="D25" i="82"/>
  <c r="E24" i="82"/>
  <c r="D24" i="82"/>
  <c r="E23" i="82"/>
  <c r="D23" i="82"/>
  <c r="E22" i="82"/>
  <c r="D22" i="82"/>
  <c r="E21" i="82"/>
  <c r="D21" i="82"/>
  <c r="E20" i="82"/>
  <c r="D20" i="82"/>
  <c r="E18" i="82"/>
  <c r="D18" i="82"/>
  <c r="E16" i="82"/>
  <c r="D16" i="82"/>
  <c r="E14" i="82"/>
  <c r="D14" i="82"/>
  <c r="E12" i="82"/>
  <c r="D12" i="82"/>
  <c r="E11" i="82"/>
  <c r="D11" i="82"/>
  <c r="E10" i="82"/>
  <c r="D10" i="82"/>
  <c r="E9" i="82"/>
  <c r="D9" i="82"/>
  <c r="E8" i="82"/>
  <c r="D8" i="82"/>
  <c r="E7" i="82"/>
  <c r="D7" i="82"/>
  <c r="E6" i="82"/>
  <c r="D6" i="82"/>
  <c r="E5" i="82"/>
  <c r="D5" i="82"/>
  <c r="E4" i="82"/>
  <c r="D4" i="82"/>
  <c r="BV141" i="4"/>
  <c r="BU141" i="4"/>
  <c r="B141" i="4"/>
  <c r="C141" i="4" s="1"/>
  <c r="BV140" i="4"/>
  <c r="BU140" i="4"/>
  <c r="B140" i="4"/>
  <c r="C140" i="4" s="1"/>
  <c r="H140" i="4" s="1"/>
  <c r="BV139" i="4"/>
  <c r="BU139" i="4"/>
  <c r="B139" i="4"/>
  <c r="C139" i="4" s="1"/>
  <c r="BV138" i="4"/>
  <c r="BU138" i="4"/>
  <c r="B138" i="4"/>
  <c r="C138" i="4" s="1"/>
  <c r="BV137" i="4"/>
  <c r="BU137" i="4"/>
  <c r="B137" i="4"/>
  <c r="C137" i="4" s="1"/>
  <c r="BV136" i="4"/>
  <c r="BU136" i="4"/>
  <c r="B136" i="4"/>
  <c r="C136" i="4" s="1"/>
  <c r="BV135" i="4"/>
  <c r="BU135" i="4"/>
  <c r="B135" i="4"/>
  <c r="C135" i="4" s="1"/>
  <c r="BV134" i="4"/>
  <c r="BU134" i="4"/>
  <c r="B134" i="4"/>
  <c r="C134" i="4" s="1"/>
  <c r="E134" i="4" s="1"/>
  <c r="BV133" i="4"/>
  <c r="BU133" i="4"/>
  <c r="B133" i="4"/>
  <c r="C133" i="4" s="1"/>
  <c r="BV132" i="4"/>
  <c r="BU132" i="4"/>
  <c r="B132" i="4"/>
  <c r="C132" i="4" s="1"/>
  <c r="BV131" i="4"/>
  <c r="BU131" i="4"/>
  <c r="B131" i="4"/>
  <c r="C131" i="4" s="1"/>
  <c r="BV130" i="4"/>
  <c r="BU130" i="4"/>
  <c r="B130" i="4"/>
  <c r="C130" i="4" s="1"/>
  <c r="BV129" i="4"/>
  <c r="BU129" i="4"/>
  <c r="B129" i="4"/>
  <c r="C129" i="4" s="1"/>
  <c r="BV128" i="4"/>
  <c r="BU128" i="4"/>
  <c r="B128" i="4"/>
  <c r="C128" i="4" s="1"/>
  <c r="BV127" i="4"/>
  <c r="BU127" i="4"/>
  <c r="B127" i="4"/>
  <c r="C127" i="4" s="1"/>
  <c r="L127" i="4" s="1"/>
  <c r="BV126" i="4"/>
  <c r="BU126" i="4"/>
  <c r="B126" i="4"/>
  <c r="C126" i="4" s="1"/>
  <c r="BV125" i="4"/>
  <c r="BU125" i="4"/>
  <c r="B125" i="4"/>
  <c r="C125" i="4" s="1"/>
  <c r="BV124" i="4"/>
  <c r="BU124" i="4"/>
  <c r="B124" i="4"/>
  <c r="C124" i="4" s="1"/>
  <c r="BV123" i="4"/>
  <c r="BU123" i="4"/>
  <c r="B123" i="4"/>
  <c r="C123" i="4" s="1"/>
  <c r="BV122" i="4"/>
  <c r="BU122" i="4"/>
  <c r="B122" i="4"/>
  <c r="C122" i="4" s="1"/>
  <c r="BV121" i="4"/>
  <c r="BU121" i="4"/>
  <c r="B121" i="4"/>
  <c r="C121" i="4" s="1"/>
  <c r="A143" i="78"/>
  <c r="A144" i="78"/>
  <c r="B144" i="78" s="1"/>
  <c r="A145" i="78"/>
  <c r="C145" i="78" s="1"/>
  <c r="A146" i="78"/>
  <c r="A147" i="78"/>
  <c r="B147" i="78" s="1"/>
  <c r="A148" i="78"/>
  <c r="B148" i="78" s="1"/>
  <c r="A149" i="78"/>
  <c r="C149" i="78" s="1"/>
  <c r="A150" i="78"/>
  <c r="D150" i="78" s="1"/>
  <c r="A151" i="78"/>
  <c r="C151" i="78" s="1"/>
  <c r="A152" i="78"/>
  <c r="B152" i="78" s="1"/>
  <c r="A153" i="78"/>
  <c r="A154" i="78"/>
  <c r="D154" i="78" s="1"/>
  <c r="A155" i="78"/>
  <c r="A156" i="78"/>
  <c r="B156" i="78" s="1"/>
  <c r="A157" i="78"/>
  <c r="A158" i="78"/>
  <c r="D158" i="78" s="1"/>
  <c r="A159" i="78"/>
  <c r="A160" i="78"/>
  <c r="B160" i="78" s="1"/>
  <c r="A161" i="78"/>
  <c r="A162" i="78"/>
  <c r="D162" i="78" s="1"/>
  <c r="A163" i="78"/>
  <c r="A164" i="78"/>
  <c r="B164" i="78" s="1"/>
  <c r="A165" i="78"/>
  <c r="A166" i="78"/>
  <c r="A167" i="78"/>
  <c r="A168" i="78"/>
  <c r="B168" i="78" s="1"/>
  <c r="A169" i="78"/>
  <c r="C169" i="78" s="1"/>
  <c r="A170" i="78"/>
  <c r="D170" i="78" s="1"/>
  <c r="A171" i="78"/>
  <c r="A172" i="78"/>
  <c r="B172" i="78" s="1"/>
  <c r="A173" i="78"/>
  <c r="C173" i="78" s="1"/>
  <c r="A174" i="78"/>
  <c r="A142" i="78"/>
  <c r="B142" i="78" s="1"/>
  <c r="BV118" i="4"/>
  <c r="BU118" i="4"/>
  <c r="B118" i="4"/>
  <c r="C118" i="4" s="1"/>
  <c r="BV117" i="4"/>
  <c r="BU117" i="4"/>
  <c r="B117" i="4"/>
  <c r="C117" i="4" s="1"/>
  <c r="BV116" i="4"/>
  <c r="BU116" i="4"/>
  <c r="B116" i="4"/>
  <c r="C116" i="4" s="1"/>
  <c r="BV115" i="4"/>
  <c r="BU115" i="4"/>
  <c r="B115" i="4"/>
  <c r="C115" i="4" s="1"/>
  <c r="BV114" i="4"/>
  <c r="BU114" i="4"/>
  <c r="B114" i="4"/>
  <c r="C114" i="4" s="1"/>
  <c r="BV113" i="4"/>
  <c r="BU113" i="4"/>
  <c r="B113" i="4"/>
  <c r="C113" i="4" s="1"/>
  <c r="BV112" i="4"/>
  <c r="BU112" i="4"/>
  <c r="B112" i="4"/>
  <c r="C112" i="4" s="1"/>
  <c r="BV111" i="4"/>
  <c r="BU111" i="4"/>
  <c r="B111" i="4"/>
  <c r="C111" i="4" s="1"/>
  <c r="BV110" i="4"/>
  <c r="BU110" i="4"/>
  <c r="B110" i="4"/>
  <c r="C110" i="4" s="1"/>
  <c r="BV109" i="4"/>
  <c r="BU109" i="4"/>
  <c r="B109" i="4"/>
  <c r="C109" i="4" s="1"/>
  <c r="N109" i="4" s="1"/>
  <c r="BV108" i="4"/>
  <c r="BU108" i="4"/>
  <c r="B108" i="4"/>
  <c r="C108" i="4" s="1"/>
  <c r="G108" i="4" s="1"/>
  <c r="BV107" i="4"/>
  <c r="BU107" i="4"/>
  <c r="B107" i="4"/>
  <c r="C107" i="4" s="1"/>
  <c r="D107" i="4" s="1"/>
  <c r="BV106" i="4"/>
  <c r="BU106" i="4"/>
  <c r="B106" i="4"/>
  <c r="C106" i="4" s="1"/>
  <c r="E106" i="4" s="1"/>
  <c r="BV105" i="4"/>
  <c r="BU105" i="4"/>
  <c r="B105" i="4"/>
  <c r="C105" i="4" s="1"/>
  <c r="E105" i="4" s="1"/>
  <c r="BV104" i="4"/>
  <c r="BU104" i="4"/>
  <c r="B104" i="4"/>
  <c r="C104" i="4" s="1"/>
  <c r="BV103" i="4"/>
  <c r="BU103" i="4"/>
  <c r="B103" i="4"/>
  <c r="C103" i="4" s="1"/>
  <c r="F39" i="19"/>
  <c r="D39" i="19"/>
  <c r="B39" i="19"/>
  <c r="C39" i="19" s="1"/>
  <c r="BV100" i="4"/>
  <c r="BU100" i="4"/>
  <c r="B100" i="4"/>
  <c r="C100" i="4" s="1"/>
  <c r="A3" i="78"/>
  <c r="D4" i="79"/>
  <c r="BV97" i="4"/>
  <c r="BU97" i="4"/>
  <c r="B97" i="4"/>
  <c r="C97" i="4" s="1"/>
  <c r="BV96" i="4"/>
  <c r="BU96" i="4"/>
  <c r="B96" i="4"/>
  <c r="C96" i="4" s="1"/>
  <c r="BV95" i="4"/>
  <c r="BU95" i="4"/>
  <c r="B95" i="4"/>
  <c r="C95" i="4" s="1"/>
  <c r="BV94" i="4"/>
  <c r="BU94" i="4"/>
  <c r="B94" i="4"/>
  <c r="C94" i="4" s="1"/>
  <c r="BV93" i="4"/>
  <c r="BU93" i="4"/>
  <c r="B93" i="4"/>
  <c r="C93" i="4" s="1"/>
  <c r="BV92" i="4"/>
  <c r="BU92" i="4"/>
  <c r="B92" i="4"/>
  <c r="C92" i="4" s="1"/>
  <c r="BV91" i="4"/>
  <c r="BU91" i="4"/>
  <c r="B91" i="4"/>
  <c r="C91" i="4" s="1"/>
  <c r="BV90" i="4"/>
  <c r="BU90" i="4"/>
  <c r="B90" i="4"/>
  <c r="C90" i="4" s="1"/>
  <c r="BV89" i="4"/>
  <c r="BU89" i="4"/>
  <c r="B89" i="4"/>
  <c r="C89" i="4" s="1"/>
  <c r="BV88" i="4"/>
  <c r="BU88" i="4"/>
  <c r="B88" i="4"/>
  <c r="C88" i="4" s="1"/>
  <c r="BV87" i="4"/>
  <c r="BU87" i="4"/>
  <c r="B87" i="4"/>
  <c r="C87" i="4" s="1"/>
  <c r="BV86" i="4"/>
  <c r="BU86" i="4"/>
  <c r="B86" i="4"/>
  <c r="C86" i="4" s="1"/>
  <c r="BV85" i="4"/>
  <c r="BU85" i="4"/>
  <c r="B85" i="4"/>
  <c r="C85" i="4" s="1"/>
  <c r="BV84" i="4"/>
  <c r="BU84" i="4"/>
  <c r="B84" i="4"/>
  <c r="C84" i="4" s="1"/>
  <c r="BV83" i="4"/>
  <c r="BU83" i="4"/>
  <c r="B83" i="4"/>
  <c r="C83" i="4" s="1"/>
  <c r="BV82" i="4"/>
  <c r="BU82" i="4"/>
  <c r="B82" i="4"/>
  <c r="C82" i="4" s="1"/>
  <c r="BV81" i="4"/>
  <c r="BU81" i="4"/>
  <c r="B81" i="4"/>
  <c r="C81" i="4" s="1"/>
  <c r="BV80" i="4"/>
  <c r="BU80" i="4"/>
  <c r="B80" i="4"/>
  <c r="C80" i="4" s="1"/>
  <c r="BV79" i="4"/>
  <c r="BU79" i="4"/>
  <c r="B79" i="4"/>
  <c r="C79" i="4" s="1"/>
  <c r="BV78" i="4"/>
  <c r="BU78" i="4"/>
  <c r="B78" i="4"/>
  <c r="C78" i="4" s="1"/>
  <c r="BV77" i="4"/>
  <c r="BU77" i="4"/>
  <c r="B77" i="4"/>
  <c r="C77" i="4" s="1"/>
  <c r="BV76" i="4"/>
  <c r="BU76" i="4"/>
  <c r="B76" i="4"/>
  <c r="C76" i="4" s="1"/>
  <c r="BV75" i="4"/>
  <c r="BU75" i="4"/>
  <c r="B75" i="4"/>
  <c r="C75" i="4" s="1"/>
  <c r="BV74" i="4"/>
  <c r="BU74" i="4"/>
  <c r="B74" i="4"/>
  <c r="C74" i="4" s="1"/>
  <c r="BV73" i="4"/>
  <c r="BU73" i="4"/>
  <c r="B73" i="4"/>
  <c r="C73" i="4" s="1"/>
  <c r="BV72" i="4"/>
  <c r="BU72" i="4"/>
  <c r="B72" i="4"/>
  <c r="C72" i="4" s="1"/>
  <c r="BV71" i="4"/>
  <c r="BU71" i="4"/>
  <c r="B71" i="4"/>
  <c r="C71" i="4" s="1"/>
  <c r="BV70" i="4"/>
  <c r="BU70" i="4"/>
  <c r="B70" i="4"/>
  <c r="C70" i="4" s="1"/>
  <c r="BV69" i="4"/>
  <c r="BU69" i="4"/>
  <c r="B69" i="4"/>
  <c r="C69" i="4" s="1"/>
  <c r="BV68" i="4"/>
  <c r="BU68" i="4"/>
  <c r="B68" i="4"/>
  <c r="C68" i="4" s="1"/>
  <c r="BV67" i="4"/>
  <c r="BU67" i="4"/>
  <c r="B67" i="4"/>
  <c r="C67" i="4" s="1"/>
  <c r="BV66" i="4"/>
  <c r="BU66" i="4"/>
  <c r="B66" i="4"/>
  <c r="C66" i="4" s="1"/>
  <c r="BV65" i="4"/>
  <c r="BU65" i="4"/>
  <c r="B65" i="4"/>
  <c r="C65" i="4" s="1"/>
  <c r="BV64" i="4"/>
  <c r="BU64" i="4"/>
  <c r="B64" i="4"/>
  <c r="C64" i="4" s="1"/>
  <c r="BV63" i="4"/>
  <c r="BU63" i="4"/>
  <c r="B63" i="4"/>
  <c r="C63" i="4" s="1"/>
  <c r="BV62" i="4"/>
  <c r="BU62" i="4"/>
  <c r="B62" i="4"/>
  <c r="C62" i="4" s="1"/>
  <c r="BV61" i="4"/>
  <c r="BU61" i="4"/>
  <c r="B61" i="4"/>
  <c r="C61" i="4" s="1"/>
  <c r="BV60" i="4"/>
  <c r="BU60" i="4"/>
  <c r="B60" i="4"/>
  <c r="C60" i="4" s="1"/>
  <c r="BV59" i="4"/>
  <c r="BU59" i="4"/>
  <c r="B59" i="4"/>
  <c r="C59" i="4" s="1"/>
  <c r="Q59" i="4" s="1"/>
  <c r="BV58" i="4"/>
  <c r="BU58" i="4"/>
  <c r="B58" i="4"/>
  <c r="C58" i="4" s="1"/>
  <c r="BV57" i="4"/>
  <c r="BU57" i="4"/>
  <c r="B57" i="4"/>
  <c r="C57" i="4" s="1"/>
  <c r="BV56" i="4"/>
  <c r="BU56" i="4"/>
  <c r="B56" i="4"/>
  <c r="C56" i="4" s="1"/>
  <c r="BV55" i="4"/>
  <c r="BU55" i="4"/>
  <c r="B55" i="4"/>
  <c r="C55" i="4" s="1"/>
  <c r="BV54" i="4"/>
  <c r="BU54" i="4"/>
  <c r="B54" i="4"/>
  <c r="C54" i="4" s="1"/>
  <c r="BV53" i="4"/>
  <c r="BU53" i="4"/>
  <c r="B53" i="4"/>
  <c r="C53" i="4" s="1"/>
  <c r="BV52" i="4"/>
  <c r="BU52" i="4"/>
  <c r="B52" i="4"/>
  <c r="C52" i="4" s="1"/>
  <c r="BV51" i="4"/>
  <c r="BU51" i="4"/>
  <c r="B51" i="4"/>
  <c r="C51" i="4" s="1"/>
  <c r="BV50" i="4"/>
  <c r="BU50" i="4"/>
  <c r="B50" i="4"/>
  <c r="C50" i="4" s="1"/>
  <c r="BV49" i="4"/>
  <c r="BU49" i="4"/>
  <c r="B49" i="4"/>
  <c r="C49" i="4" s="1"/>
  <c r="BV48" i="4"/>
  <c r="BU48" i="4"/>
  <c r="B48" i="4"/>
  <c r="C48" i="4" s="1"/>
  <c r="BV47" i="4"/>
  <c r="BU47" i="4"/>
  <c r="B47" i="4"/>
  <c r="C47" i="4" s="1"/>
  <c r="BV46" i="4"/>
  <c r="BU46" i="4"/>
  <c r="B46" i="4"/>
  <c r="C46" i="4" s="1"/>
  <c r="BV45" i="4"/>
  <c r="BU45" i="4"/>
  <c r="B45" i="4"/>
  <c r="C45" i="4" s="1"/>
  <c r="BV44" i="4"/>
  <c r="BU44" i="4"/>
  <c r="B44" i="4"/>
  <c r="C44" i="4" s="1"/>
  <c r="BV43" i="4"/>
  <c r="BU43" i="4"/>
  <c r="B43" i="4"/>
  <c r="C43" i="4" s="1"/>
  <c r="BV42" i="4"/>
  <c r="BU42" i="4"/>
  <c r="B42" i="4"/>
  <c r="C42" i="4" s="1"/>
  <c r="BV41" i="4"/>
  <c r="BU41" i="4"/>
  <c r="B41" i="4"/>
  <c r="C41" i="4" s="1"/>
  <c r="BV40" i="4"/>
  <c r="BU40" i="4"/>
  <c r="B40" i="4"/>
  <c r="C40" i="4" s="1"/>
  <c r="BV39" i="4"/>
  <c r="BU39" i="4"/>
  <c r="B39" i="4"/>
  <c r="C39" i="4" s="1"/>
  <c r="I39" i="4" s="1"/>
  <c r="BV38" i="4"/>
  <c r="BU38" i="4"/>
  <c r="B38" i="4"/>
  <c r="C38" i="4" s="1"/>
  <c r="BV37" i="4"/>
  <c r="BU37" i="4"/>
  <c r="B37" i="4"/>
  <c r="C37" i="4" s="1"/>
  <c r="BV36" i="4"/>
  <c r="BU36" i="4"/>
  <c r="B36" i="4"/>
  <c r="C36" i="4" s="1"/>
  <c r="BV35" i="4"/>
  <c r="BU35" i="4"/>
  <c r="B35" i="4"/>
  <c r="C35" i="4" s="1"/>
  <c r="BV34" i="4"/>
  <c r="BU34" i="4"/>
  <c r="B34" i="4"/>
  <c r="C34" i="4" s="1"/>
  <c r="BV33" i="4"/>
  <c r="BU33" i="4"/>
  <c r="B33" i="4"/>
  <c r="C33" i="4" s="1"/>
  <c r="BV32" i="4"/>
  <c r="BU32" i="4"/>
  <c r="B32" i="4"/>
  <c r="C32" i="4" s="1"/>
  <c r="BV31" i="4"/>
  <c r="BU31" i="4"/>
  <c r="B31" i="4"/>
  <c r="C31" i="4" s="1"/>
  <c r="BV30" i="4"/>
  <c r="BU30" i="4"/>
  <c r="B30" i="4"/>
  <c r="C30" i="4" s="1"/>
  <c r="BV29" i="4"/>
  <c r="BU29" i="4"/>
  <c r="B29" i="4"/>
  <c r="C29" i="4" s="1"/>
  <c r="BV28" i="4"/>
  <c r="BU28" i="4"/>
  <c r="B28" i="4"/>
  <c r="C28" i="4" s="1"/>
  <c r="BV27" i="4"/>
  <c r="BU27" i="4"/>
  <c r="B27" i="4"/>
  <c r="C27" i="4" s="1"/>
  <c r="BV26" i="4"/>
  <c r="BU26" i="4"/>
  <c r="B26" i="4"/>
  <c r="C26" i="4" s="1"/>
  <c r="BV25" i="4"/>
  <c r="BU25" i="4"/>
  <c r="B25" i="4"/>
  <c r="C25" i="4" s="1"/>
  <c r="BV24" i="4"/>
  <c r="BU24" i="4"/>
  <c r="B24" i="4"/>
  <c r="C24" i="4" s="1"/>
  <c r="BV23" i="4"/>
  <c r="BU23" i="4"/>
  <c r="B23" i="4"/>
  <c r="C23" i="4" s="1"/>
  <c r="BV22" i="4"/>
  <c r="BU22" i="4"/>
  <c r="B22" i="4"/>
  <c r="C22" i="4" s="1"/>
  <c r="BV21" i="4"/>
  <c r="BU21" i="4"/>
  <c r="B21" i="4"/>
  <c r="C21" i="4" s="1"/>
  <c r="BV20" i="4"/>
  <c r="BU20" i="4"/>
  <c r="B20" i="4"/>
  <c r="C20" i="4" s="1"/>
  <c r="BV19" i="4"/>
  <c r="BU19" i="4"/>
  <c r="B19" i="4"/>
  <c r="C19" i="4" s="1"/>
  <c r="BV18" i="4"/>
  <c r="BU18" i="4"/>
  <c r="B18" i="4"/>
  <c r="C18" i="4" s="1"/>
  <c r="BV17" i="4"/>
  <c r="BU17" i="4"/>
  <c r="B17" i="4"/>
  <c r="C17" i="4" s="1"/>
  <c r="BV16" i="4"/>
  <c r="BU16" i="4"/>
  <c r="B16" i="4"/>
  <c r="C16" i="4" s="1"/>
  <c r="BV15" i="4"/>
  <c r="BU15" i="4"/>
  <c r="B15" i="4"/>
  <c r="C15" i="4" s="1"/>
  <c r="D2" i="75"/>
  <c r="D3" i="75"/>
  <c r="D4" i="75"/>
  <c r="D5" i="75"/>
  <c r="D6" i="75"/>
  <c r="D7" i="75"/>
  <c r="D8" i="75"/>
  <c r="D9" i="75"/>
  <c r="D10" i="75"/>
  <c r="D11" i="75"/>
  <c r="D12" i="75"/>
  <c r="D13" i="75"/>
  <c r="D14" i="75"/>
  <c r="D15" i="75"/>
  <c r="D16" i="75"/>
  <c r="D17" i="75"/>
  <c r="D18" i="75"/>
  <c r="D19" i="75"/>
  <c r="D20" i="75"/>
  <c r="D21" i="75"/>
  <c r="D22" i="75"/>
  <c r="D23" i="75"/>
  <c r="D24" i="75"/>
  <c r="D25" i="75"/>
  <c r="D26" i="7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4" i="75"/>
  <c r="D65" i="75"/>
  <c r="D66" i="75"/>
  <c r="D67" i="75"/>
  <c r="D68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100" i="75"/>
  <c r="D101" i="75"/>
  <c r="D102" i="75"/>
  <c r="D103" i="75"/>
  <c r="D104" i="75"/>
  <c r="D105" i="75"/>
  <c r="D106" i="75"/>
  <c r="D107" i="75"/>
  <c r="D108" i="75"/>
  <c r="D109" i="75"/>
  <c r="D110" i="75"/>
  <c r="D111" i="75"/>
  <c r="D112" i="75"/>
  <c r="D113" i="75"/>
  <c r="D114" i="75"/>
  <c r="D115" i="75"/>
  <c r="D116" i="75"/>
  <c r="D117" i="75"/>
  <c r="D118" i="75"/>
  <c r="D119" i="75"/>
  <c r="D120" i="75"/>
  <c r="D121" i="75"/>
  <c r="D122" i="75"/>
  <c r="D123" i="75"/>
  <c r="D124" i="75"/>
  <c r="D125" i="75"/>
  <c r="D126" i="75"/>
  <c r="D127" i="75"/>
  <c r="D128" i="75"/>
  <c r="D129" i="75"/>
  <c r="D130" i="75"/>
  <c r="D131" i="75"/>
  <c r="D132" i="75"/>
  <c r="D133" i="75"/>
  <c r="D134" i="75"/>
  <c r="D135" i="75"/>
  <c r="D136" i="75"/>
  <c r="D137" i="75"/>
  <c r="D138" i="75"/>
  <c r="D139" i="75"/>
  <c r="D140" i="75"/>
  <c r="D141" i="75"/>
  <c r="D142" i="75"/>
  <c r="D143" i="75"/>
  <c r="D144" i="75"/>
  <c r="D145" i="75"/>
  <c r="D146" i="75"/>
  <c r="D147" i="75"/>
  <c r="D148" i="75"/>
  <c r="D149" i="75"/>
  <c r="D150" i="75"/>
  <c r="D151" i="75"/>
  <c r="D152" i="75"/>
  <c r="D153" i="75"/>
  <c r="D154" i="75"/>
  <c r="D155" i="75"/>
  <c r="D156" i="75"/>
  <c r="D157" i="75"/>
  <c r="D158" i="75"/>
  <c r="D159" i="75"/>
  <c r="D160" i="75"/>
  <c r="D161" i="75"/>
  <c r="D162" i="75"/>
  <c r="D163" i="75"/>
  <c r="D164" i="75"/>
  <c r="D165" i="75"/>
  <c r="D166" i="75"/>
  <c r="D167" i="75"/>
  <c r="D168" i="75"/>
  <c r="D169" i="75"/>
  <c r="D170" i="75"/>
  <c r="D171" i="75"/>
  <c r="D172" i="75"/>
  <c r="D173" i="75"/>
  <c r="D174" i="75"/>
  <c r="D175" i="75"/>
  <c r="D176" i="75"/>
  <c r="D177" i="75"/>
  <c r="D178" i="75"/>
  <c r="D179" i="75"/>
  <c r="D180" i="75"/>
  <c r="D181" i="75"/>
  <c r="D182" i="75"/>
  <c r="D183" i="75"/>
  <c r="D184" i="75"/>
  <c r="D185" i="75"/>
  <c r="D186" i="75"/>
  <c r="D187" i="75"/>
  <c r="D188" i="75"/>
  <c r="D189" i="75"/>
  <c r="D190" i="75"/>
  <c r="D191" i="75"/>
  <c r="D192" i="75"/>
  <c r="D193" i="75"/>
  <c r="D194" i="75"/>
  <c r="D195" i="75"/>
  <c r="D196" i="75"/>
  <c r="D197" i="75"/>
  <c r="D198" i="75"/>
  <c r="D199" i="75"/>
  <c r="D200" i="75"/>
  <c r="D201" i="75"/>
  <c r="D202" i="75"/>
  <c r="D203" i="75"/>
  <c r="D204" i="75"/>
  <c r="D205" i="75"/>
  <c r="D206" i="75"/>
  <c r="D207" i="75"/>
  <c r="D208" i="75"/>
  <c r="D209" i="75"/>
  <c r="D210" i="75"/>
  <c r="D211" i="75"/>
  <c r="D212" i="75"/>
  <c r="D213" i="75"/>
  <c r="D214" i="75"/>
  <c r="D215" i="75"/>
  <c r="D216" i="75"/>
  <c r="D217" i="75"/>
  <c r="D218" i="75"/>
  <c r="D219" i="75"/>
  <c r="D220" i="75"/>
  <c r="D221" i="75"/>
  <c r="D222" i="75"/>
  <c r="D223" i="75"/>
  <c r="D224" i="75"/>
  <c r="D225" i="75"/>
  <c r="D226" i="75"/>
  <c r="D227" i="75"/>
  <c r="D228" i="75"/>
  <c r="D229" i="75"/>
  <c r="D230" i="75"/>
  <c r="D231" i="75"/>
  <c r="D232" i="75"/>
  <c r="D233" i="75"/>
  <c r="D234" i="75"/>
  <c r="D235" i="75"/>
  <c r="D236" i="75"/>
  <c r="D237" i="75"/>
  <c r="D238" i="75"/>
  <c r="D239" i="75"/>
  <c r="D240" i="75"/>
  <c r="D241" i="75"/>
  <c r="D242" i="75"/>
  <c r="D243" i="75"/>
  <c r="D244" i="75"/>
  <c r="D245" i="75"/>
  <c r="D246" i="75"/>
  <c r="D247" i="75"/>
  <c r="D248" i="75"/>
  <c r="D249" i="75"/>
  <c r="D250" i="75"/>
  <c r="D251" i="75"/>
  <c r="D252" i="75"/>
  <c r="D253" i="75"/>
  <c r="D254" i="75"/>
  <c r="D255" i="75"/>
  <c r="D256" i="75"/>
  <c r="D257" i="75"/>
  <c r="D258" i="75"/>
  <c r="D259" i="75"/>
  <c r="BV13" i="4"/>
  <c r="BU13" i="4"/>
  <c r="B13" i="4"/>
  <c r="C13" i="4" s="1"/>
  <c r="A280" i="79"/>
  <c r="A281" i="79"/>
  <c r="A282" i="79"/>
  <c r="A271" i="79"/>
  <c r="A272" i="79"/>
  <c r="A273" i="79"/>
  <c r="A274" i="79"/>
  <c r="A275" i="79"/>
  <c r="A276" i="79"/>
  <c r="A277" i="79"/>
  <c r="A278" i="79"/>
  <c r="A279" i="79"/>
  <c r="A270" i="79"/>
  <c r="A261" i="79"/>
  <c r="A262" i="79"/>
  <c r="A263" i="79"/>
  <c r="A264" i="79"/>
  <c r="A265" i="79"/>
  <c r="A266" i="79"/>
  <c r="A267" i="79"/>
  <c r="A260" i="79"/>
  <c r="A250" i="79"/>
  <c r="F250" i="79" s="1"/>
  <c r="A251" i="79"/>
  <c r="J251" i="79" s="1"/>
  <c r="A252" i="79"/>
  <c r="F252" i="79" s="1"/>
  <c r="A253" i="79"/>
  <c r="J253" i="79" s="1"/>
  <c r="A254" i="79"/>
  <c r="F254" i="79" s="1"/>
  <c r="A255" i="79"/>
  <c r="J255" i="79" s="1"/>
  <c r="A256" i="79"/>
  <c r="F256" i="79" s="1"/>
  <c r="A257" i="79"/>
  <c r="D257" i="79" s="1"/>
  <c r="A234" i="79"/>
  <c r="F234" i="79" s="1"/>
  <c r="A235" i="79"/>
  <c r="A236" i="79"/>
  <c r="A237" i="79"/>
  <c r="J237" i="79" s="1"/>
  <c r="A238" i="79"/>
  <c r="F238" i="79" s="1"/>
  <c r="A239" i="79"/>
  <c r="J239" i="79" s="1"/>
  <c r="A240" i="79"/>
  <c r="F240" i="79" s="1"/>
  <c r="A241" i="79"/>
  <c r="J241" i="79" s="1"/>
  <c r="A242" i="79"/>
  <c r="F242" i="79" s="1"/>
  <c r="A243" i="79"/>
  <c r="J243" i="79" s="1"/>
  <c r="A244" i="79"/>
  <c r="F244" i="79" s="1"/>
  <c r="A245" i="79"/>
  <c r="A246" i="79"/>
  <c r="F246" i="79" s="1"/>
  <c r="A247" i="79"/>
  <c r="J247" i="79" s="1"/>
  <c r="A248" i="79"/>
  <c r="F248" i="79" s="1"/>
  <c r="A249" i="79"/>
  <c r="A233" i="79"/>
  <c r="J233" i="79" s="1"/>
  <c r="A207" i="79"/>
  <c r="J207" i="79" s="1"/>
  <c r="A208" i="79"/>
  <c r="F208" i="79" s="1"/>
  <c r="A209" i="79"/>
  <c r="A210" i="79"/>
  <c r="J210" i="79" s="1"/>
  <c r="A211" i="79"/>
  <c r="A212" i="79"/>
  <c r="F212" i="79" s="1"/>
  <c r="A213" i="79"/>
  <c r="A214" i="79"/>
  <c r="J214" i="79" s="1"/>
  <c r="A215" i="79"/>
  <c r="A216" i="79"/>
  <c r="J216" i="79" s="1"/>
  <c r="A217" i="79"/>
  <c r="F217" i="79" s="1"/>
  <c r="A218" i="79"/>
  <c r="J218" i="79" s="1"/>
  <c r="A219" i="79"/>
  <c r="F219" i="79" s="1"/>
  <c r="A220" i="79"/>
  <c r="J220" i="79" s="1"/>
  <c r="A221" i="79"/>
  <c r="A222" i="79"/>
  <c r="J222" i="79" s="1"/>
  <c r="A223" i="79"/>
  <c r="F223" i="79" s="1"/>
  <c r="A224" i="79"/>
  <c r="J224" i="79" s="1"/>
  <c r="A225" i="79"/>
  <c r="F225" i="79" s="1"/>
  <c r="A226" i="79"/>
  <c r="J226" i="79" s="1"/>
  <c r="A227" i="79"/>
  <c r="F227" i="79" s="1"/>
  <c r="A228" i="79"/>
  <c r="J228" i="79" s="1"/>
  <c r="A229" i="79"/>
  <c r="F229" i="79" s="1"/>
  <c r="A206" i="79"/>
  <c r="A181" i="79"/>
  <c r="A182" i="79"/>
  <c r="A183" i="79"/>
  <c r="A184" i="79"/>
  <c r="A185" i="79"/>
  <c r="J185" i="79" s="1"/>
  <c r="A186" i="79"/>
  <c r="F186" i="79" s="1"/>
  <c r="A187" i="79"/>
  <c r="A188" i="79"/>
  <c r="A189" i="79"/>
  <c r="A190" i="79"/>
  <c r="J190" i="79" s="1"/>
  <c r="A191" i="79"/>
  <c r="F191" i="79" s="1"/>
  <c r="A192" i="79"/>
  <c r="J192" i="79" s="1"/>
  <c r="A193" i="79"/>
  <c r="F193" i="79" s="1"/>
  <c r="A194" i="79"/>
  <c r="J194" i="79" s="1"/>
  <c r="A195" i="79"/>
  <c r="F195" i="79" s="1"/>
  <c r="A196" i="79"/>
  <c r="J196" i="79" s="1"/>
  <c r="A197" i="79"/>
  <c r="F197" i="79" s="1"/>
  <c r="A198" i="79"/>
  <c r="J198" i="79" s="1"/>
  <c r="A199" i="79"/>
  <c r="F199" i="79" s="1"/>
  <c r="A200" i="79"/>
  <c r="J200" i="79" s="1"/>
  <c r="A201" i="79"/>
  <c r="F201" i="79" s="1"/>
  <c r="A202" i="79"/>
  <c r="J202" i="79" s="1"/>
  <c r="A203" i="79"/>
  <c r="A180" i="79"/>
  <c r="A177" i="79"/>
  <c r="J177" i="79" s="1"/>
  <c r="A165" i="79"/>
  <c r="C165" i="79" s="1"/>
  <c r="A166" i="79"/>
  <c r="F166" i="79" s="1"/>
  <c r="A167" i="79"/>
  <c r="J167" i="79" s="1"/>
  <c r="A168" i="79"/>
  <c r="F168" i="79" s="1"/>
  <c r="A169" i="79"/>
  <c r="J169" i="79" s="1"/>
  <c r="A170" i="79"/>
  <c r="A171" i="79"/>
  <c r="J171" i="79" s="1"/>
  <c r="A172" i="79"/>
  <c r="F172" i="79" s="1"/>
  <c r="A173" i="79"/>
  <c r="J173" i="79" s="1"/>
  <c r="A174" i="79"/>
  <c r="F174" i="79" s="1"/>
  <c r="A175" i="79"/>
  <c r="J175" i="79" s="1"/>
  <c r="A176" i="79"/>
  <c r="F176" i="79" s="1"/>
  <c r="A161" i="79"/>
  <c r="A162" i="79"/>
  <c r="A163" i="79"/>
  <c r="A164" i="79"/>
  <c r="A145" i="79"/>
  <c r="F145" i="79" s="1"/>
  <c r="A146" i="79"/>
  <c r="J146" i="79" s="1"/>
  <c r="A147" i="79"/>
  <c r="A148" i="79"/>
  <c r="A149" i="79"/>
  <c r="A150" i="79"/>
  <c r="A151" i="79"/>
  <c r="A152" i="79"/>
  <c r="A153" i="79"/>
  <c r="A154" i="79"/>
  <c r="A155" i="79"/>
  <c r="F155" i="79" s="1"/>
  <c r="A156" i="79"/>
  <c r="A157" i="79"/>
  <c r="A158" i="79"/>
  <c r="A159" i="79"/>
  <c r="A160" i="79"/>
  <c r="A144" i="79"/>
  <c r="A133" i="79"/>
  <c r="F133" i="79" s="1"/>
  <c r="A134" i="79"/>
  <c r="J134" i="79" s="1"/>
  <c r="A135" i="79"/>
  <c r="F135" i="79" s="1"/>
  <c r="A136" i="79"/>
  <c r="J136" i="79" s="1"/>
  <c r="A137" i="79"/>
  <c r="F137" i="79" s="1"/>
  <c r="A138" i="79"/>
  <c r="J138" i="79" s="1"/>
  <c r="A139" i="79"/>
  <c r="F139" i="79" s="1"/>
  <c r="A140" i="79"/>
  <c r="J140" i="79" s="1"/>
  <c r="A132" i="79"/>
  <c r="A114" i="79"/>
  <c r="J114" i="79" s="1"/>
  <c r="A115" i="79"/>
  <c r="F115" i="79" s="1"/>
  <c r="A94" i="79"/>
  <c r="A95" i="79"/>
  <c r="A96" i="79"/>
  <c r="A97" i="79"/>
  <c r="A98" i="79"/>
  <c r="J98" i="79" s="1"/>
  <c r="A99" i="79"/>
  <c r="F99" i="79" s="1"/>
  <c r="A100" i="79"/>
  <c r="J100" i="79" s="1"/>
  <c r="A101" i="79"/>
  <c r="A102" i="79"/>
  <c r="A103" i="79"/>
  <c r="A104" i="79"/>
  <c r="A105" i="79"/>
  <c r="F105" i="79" s="1"/>
  <c r="A106" i="79"/>
  <c r="J106" i="79" s="1"/>
  <c r="A107" i="79"/>
  <c r="F107" i="79" s="1"/>
  <c r="A108" i="79"/>
  <c r="J108" i="79" s="1"/>
  <c r="A109" i="79"/>
  <c r="F109" i="79" s="1"/>
  <c r="A110" i="79"/>
  <c r="J110" i="79" s="1"/>
  <c r="A111" i="79"/>
  <c r="F111" i="79" s="1"/>
  <c r="A112" i="79"/>
  <c r="J112" i="79" s="1"/>
  <c r="A113" i="79"/>
  <c r="F113" i="79" s="1"/>
  <c r="A66" i="79"/>
  <c r="A67" i="79"/>
  <c r="A68" i="79"/>
  <c r="F68" i="79" s="1"/>
  <c r="A69" i="79"/>
  <c r="J69" i="79" s="1"/>
  <c r="A70" i="79"/>
  <c r="F70" i="79" s="1"/>
  <c r="A71" i="79"/>
  <c r="J71" i="79" s="1"/>
  <c r="A72" i="79"/>
  <c r="F72" i="79" s="1"/>
  <c r="A73" i="79"/>
  <c r="J73" i="79" s="1"/>
  <c r="A74" i="79"/>
  <c r="F74" i="79" s="1"/>
  <c r="A75" i="79"/>
  <c r="J75" i="79" s="1"/>
  <c r="A76" i="79"/>
  <c r="F76" i="79" s="1"/>
  <c r="A77" i="79"/>
  <c r="J77" i="79" s="1"/>
  <c r="A78" i="79"/>
  <c r="F78" i="79" s="1"/>
  <c r="A79" i="79"/>
  <c r="J79" i="79" s="1"/>
  <c r="A80" i="79"/>
  <c r="F80" i="79" s="1"/>
  <c r="A81" i="79"/>
  <c r="J81" i="79" s="1"/>
  <c r="A82" i="79"/>
  <c r="F82" i="79" s="1"/>
  <c r="A83" i="79"/>
  <c r="J83" i="79" s="1"/>
  <c r="A84" i="79"/>
  <c r="F84" i="79" s="1"/>
  <c r="A85" i="79"/>
  <c r="J85" i="79" s="1"/>
  <c r="A86" i="79"/>
  <c r="F86" i="79" s="1"/>
  <c r="A87" i="79"/>
  <c r="J87" i="79" s="1"/>
  <c r="A88" i="79"/>
  <c r="F88" i="79" s="1"/>
  <c r="A65" i="79"/>
  <c r="A51" i="79"/>
  <c r="A52" i="79"/>
  <c r="F52" i="79" s="1"/>
  <c r="A53" i="79"/>
  <c r="J53" i="79" s="1"/>
  <c r="A54" i="79"/>
  <c r="F54" i="79" s="1"/>
  <c r="A55" i="79"/>
  <c r="J55" i="79" s="1"/>
  <c r="A56" i="79"/>
  <c r="F56" i="79" s="1"/>
  <c r="A57" i="79"/>
  <c r="J57" i="79" s="1"/>
  <c r="A58" i="79"/>
  <c r="F58" i="79" s="1"/>
  <c r="A59" i="79"/>
  <c r="J59" i="79" s="1"/>
  <c r="A60" i="79"/>
  <c r="F60" i="79" s="1"/>
  <c r="A61" i="79"/>
  <c r="J61" i="79" s="1"/>
  <c r="A23" i="79"/>
  <c r="A24" i="79"/>
  <c r="A25" i="79"/>
  <c r="A26" i="79"/>
  <c r="A27" i="79"/>
  <c r="J27" i="79" s="1"/>
  <c r="A28" i="79"/>
  <c r="A29" i="79"/>
  <c r="A30" i="79"/>
  <c r="J30" i="79" s="1"/>
  <c r="A31" i="79"/>
  <c r="J31" i="79" s="1"/>
  <c r="A32" i="79"/>
  <c r="J32" i="79" s="1"/>
  <c r="A33" i="79"/>
  <c r="J33" i="79" s="1"/>
  <c r="A34" i="79"/>
  <c r="J34" i="79" s="1"/>
  <c r="A35" i="79"/>
  <c r="J35" i="79" s="1"/>
  <c r="A36" i="79"/>
  <c r="J36" i="79" s="1"/>
  <c r="A37" i="79"/>
  <c r="J37" i="79" s="1"/>
  <c r="A38" i="79"/>
  <c r="J38" i="79" s="1"/>
  <c r="A39" i="79"/>
  <c r="J39" i="79" s="1"/>
  <c r="A40" i="79"/>
  <c r="J40" i="79" s="1"/>
  <c r="A41" i="79"/>
  <c r="J41" i="79" s="1"/>
  <c r="A42" i="79"/>
  <c r="J42" i="79" s="1"/>
  <c r="A43" i="79"/>
  <c r="K43" i="79" s="1"/>
  <c r="A44" i="79"/>
  <c r="J44" i="79" s="1"/>
  <c r="A45" i="79"/>
  <c r="F45" i="79" s="1"/>
  <c r="A46" i="79"/>
  <c r="J46" i="79" s="1"/>
  <c r="A11" i="79"/>
  <c r="A12" i="79"/>
  <c r="J12" i="79" s="1"/>
  <c r="A13" i="79"/>
  <c r="J13" i="79" s="1"/>
  <c r="A14" i="79"/>
  <c r="J14" i="79" s="1"/>
  <c r="A15" i="79"/>
  <c r="J15" i="79" s="1"/>
  <c r="A16" i="79"/>
  <c r="J16" i="79" s="1"/>
  <c r="A17" i="79"/>
  <c r="J17" i="79" s="1"/>
  <c r="A18" i="79"/>
  <c r="J18" i="79" s="1"/>
  <c r="A19" i="79"/>
  <c r="J19" i="79" s="1"/>
  <c r="D2" i="43"/>
  <c r="D144" i="4" l="1"/>
  <c r="P144" i="4"/>
  <c r="E144" i="4"/>
  <c r="Q144" i="4"/>
  <c r="O144" i="4"/>
  <c r="F144" i="4"/>
  <c r="G144" i="4"/>
  <c r="H144" i="4"/>
  <c r="I144" i="4"/>
  <c r="J144" i="4"/>
  <c r="K144" i="4"/>
  <c r="L144" i="4"/>
  <c r="M144" i="4"/>
  <c r="N144" i="4"/>
  <c r="P131" i="4"/>
  <c r="P136" i="4"/>
  <c r="J134" i="4"/>
  <c r="P140" i="4"/>
  <c r="O132" i="4"/>
  <c r="R132" i="4" s="1"/>
  <c r="BN132" i="4" s="1"/>
  <c r="P132" i="4"/>
  <c r="G132" i="4"/>
  <c r="L124" i="4"/>
  <c r="O124" i="4"/>
  <c r="R124" i="4" s="1"/>
  <c r="BK124" i="4" s="1"/>
  <c r="Q127" i="4"/>
  <c r="E127" i="4"/>
  <c r="F127" i="4"/>
  <c r="D131" i="4"/>
  <c r="J127" i="4"/>
  <c r="L131" i="4"/>
  <c r="F138" i="4"/>
  <c r="H138" i="4"/>
  <c r="E139" i="4"/>
  <c r="I139" i="4"/>
  <c r="P127" i="4"/>
  <c r="E131" i="4"/>
  <c r="N131" i="4"/>
  <c r="F131" i="4"/>
  <c r="Q131" i="4"/>
  <c r="C84" i="79"/>
  <c r="J131" i="4"/>
  <c r="F122" i="4"/>
  <c r="E122" i="4"/>
  <c r="M122" i="4"/>
  <c r="N122" i="4"/>
  <c r="K121" i="4"/>
  <c r="J121" i="4"/>
  <c r="O121" i="4"/>
  <c r="R121" i="4" s="1"/>
  <c r="BL121" i="4" s="1"/>
  <c r="D121" i="4"/>
  <c r="P121" i="4"/>
  <c r="F121" i="4"/>
  <c r="O128" i="4"/>
  <c r="R128" i="4" s="1"/>
  <c r="BM128" i="4" s="1"/>
  <c r="M128" i="4"/>
  <c r="H128" i="4"/>
  <c r="G128" i="4"/>
  <c r="D124" i="4"/>
  <c r="I131" i="4"/>
  <c r="H132" i="4"/>
  <c r="P134" i="4"/>
  <c r="H136" i="4"/>
  <c r="K138" i="4"/>
  <c r="M139" i="4"/>
  <c r="G124" i="4"/>
  <c r="L132" i="4"/>
  <c r="P138" i="4"/>
  <c r="Q139" i="4"/>
  <c r="D132" i="4"/>
  <c r="P125" i="4"/>
  <c r="L125" i="4"/>
  <c r="H125" i="4"/>
  <c r="D125" i="4"/>
  <c r="Q125" i="4"/>
  <c r="M125" i="4"/>
  <c r="I125" i="4"/>
  <c r="E125" i="4"/>
  <c r="K125" i="4"/>
  <c r="J125" i="4"/>
  <c r="O125" i="4"/>
  <c r="G125" i="4"/>
  <c r="N125" i="4"/>
  <c r="F125" i="4"/>
  <c r="Q121" i="4"/>
  <c r="M121" i="4"/>
  <c r="I121" i="4"/>
  <c r="E121" i="4"/>
  <c r="H121" i="4"/>
  <c r="N121" i="4"/>
  <c r="O122" i="4"/>
  <c r="K122" i="4"/>
  <c r="G122" i="4"/>
  <c r="P122" i="4"/>
  <c r="L122" i="4"/>
  <c r="H122" i="4"/>
  <c r="D122" i="4"/>
  <c r="J122" i="4"/>
  <c r="H123" i="4"/>
  <c r="P123" i="4"/>
  <c r="Q124" i="4"/>
  <c r="M124" i="4"/>
  <c r="I124" i="4"/>
  <c r="E124" i="4"/>
  <c r="N124" i="4"/>
  <c r="J124" i="4"/>
  <c r="F124" i="4"/>
  <c r="K124" i="4"/>
  <c r="O126" i="4"/>
  <c r="K126" i="4"/>
  <c r="G126" i="4"/>
  <c r="N126" i="4"/>
  <c r="J126" i="4"/>
  <c r="F126" i="4"/>
  <c r="Q126" i="4"/>
  <c r="M126" i="4"/>
  <c r="I126" i="4"/>
  <c r="E126" i="4"/>
  <c r="P126" i="4"/>
  <c r="L126" i="4"/>
  <c r="H126" i="4"/>
  <c r="D126" i="4"/>
  <c r="Q129" i="4"/>
  <c r="M129" i="4"/>
  <c r="I129" i="4"/>
  <c r="E129" i="4"/>
  <c r="P129" i="4"/>
  <c r="K129" i="4"/>
  <c r="F129" i="4"/>
  <c r="L129" i="4"/>
  <c r="D129" i="4"/>
  <c r="J129" i="4"/>
  <c r="O129" i="4"/>
  <c r="H129" i="4"/>
  <c r="N129" i="4"/>
  <c r="G129" i="4"/>
  <c r="N123" i="4"/>
  <c r="J123" i="4"/>
  <c r="F123" i="4"/>
  <c r="O123" i="4"/>
  <c r="K123" i="4"/>
  <c r="G123" i="4"/>
  <c r="I123" i="4"/>
  <c r="Q123" i="4"/>
  <c r="Q133" i="4"/>
  <c r="M133" i="4"/>
  <c r="I133" i="4"/>
  <c r="E133" i="4"/>
  <c r="P133" i="4"/>
  <c r="L133" i="4"/>
  <c r="H133" i="4"/>
  <c r="D133" i="4"/>
  <c r="N133" i="4"/>
  <c r="F133" i="4"/>
  <c r="K133" i="4"/>
  <c r="J133" i="4"/>
  <c r="G133" i="4"/>
  <c r="O133" i="4"/>
  <c r="D123" i="4"/>
  <c r="L123" i="4"/>
  <c r="G121" i="4"/>
  <c r="L121" i="4"/>
  <c r="I122" i="4"/>
  <c r="Q122" i="4"/>
  <c r="E123" i="4"/>
  <c r="M123" i="4"/>
  <c r="H124" i="4"/>
  <c r="P124" i="4"/>
  <c r="D127" i="4"/>
  <c r="I127" i="4"/>
  <c r="N127" i="4"/>
  <c r="D128" i="4"/>
  <c r="L128" i="4"/>
  <c r="I130" i="4"/>
  <c r="O130" i="4"/>
  <c r="P130" i="4"/>
  <c r="L130" i="4"/>
  <c r="H130" i="4"/>
  <c r="D130" i="4"/>
  <c r="Q130" i="4"/>
  <c r="K130" i="4"/>
  <c r="F130" i="4"/>
  <c r="J130" i="4"/>
  <c r="E130" i="4"/>
  <c r="M130" i="4"/>
  <c r="O127" i="4"/>
  <c r="K127" i="4"/>
  <c r="G127" i="4"/>
  <c r="H127" i="4"/>
  <c r="M127" i="4"/>
  <c r="N128" i="4"/>
  <c r="J128" i="4"/>
  <c r="F128" i="4"/>
  <c r="P128" i="4"/>
  <c r="K128" i="4"/>
  <c r="E128" i="4"/>
  <c r="I128" i="4"/>
  <c r="Q128" i="4"/>
  <c r="G130" i="4"/>
  <c r="N130" i="4"/>
  <c r="N135" i="4"/>
  <c r="J135" i="4"/>
  <c r="F135" i="4"/>
  <c r="P135" i="4"/>
  <c r="L135" i="4"/>
  <c r="H135" i="4"/>
  <c r="D135" i="4"/>
  <c r="M135" i="4"/>
  <c r="E135" i="4"/>
  <c r="Q135" i="4"/>
  <c r="I135" i="4"/>
  <c r="O135" i="4"/>
  <c r="G135" i="4"/>
  <c r="K135" i="4"/>
  <c r="O131" i="4"/>
  <c r="K131" i="4"/>
  <c r="G131" i="4"/>
  <c r="H131" i="4"/>
  <c r="M131" i="4"/>
  <c r="N132" i="4"/>
  <c r="J132" i="4"/>
  <c r="F132" i="4"/>
  <c r="Q132" i="4"/>
  <c r="M132" i="4"/>
  <c r="I132" i="4"/>
  <c r="E132" i="4"/>
  <c r="K132" i="4"/>
  <c r="O134" i="4"/>
  <c r="K134" i="4"/>
  <c r="G134" i="4"/>
  <c r="Q134" i="4"/>
  <c r="L134" i="4"/>
  <c r="F134" i="4"/>
  <c r="N134" i="4"/>
  <c r="I134" i="4"/>
  <c r="D134" i="4"/>
  <c r="M134" i="4"/>
  <c r="H134" i="4"/>
  <c r="D136" i="4"/>
  <c r="L136" i="4"/>
  <c r="G137" i="4"/>
  <c r="P137" i="4"/>
  <c r="F136" i="4"/>
  <c r="N136" i="4"/>
  <c r="I137" i="4"/>
  <c r="Q138" i="4"/>
  <c r="M138" i="4"/>
  <c r="I138" i="4"/>
  <c r="E138" i="4"/>
  <c r="L138" i="4"/>
  <c r="G138" i="4"/>
  <c r="O138" i="4"/>
  <c r="J138" i="4"/>
  <c r="D138" i="4"/>
  <c r="N138" i="4"/>
  <c r="O140" i="4"/>
  <c r="K140" i="4"/>
  <c r="G140" i="4"/>
  <c r="N140" i="4"/>
  <c r="J140" i="4"/>
  <c r="F140" i="4"/>
  <c r="Q140" i="4"/>
  <c r="M140" i="4"/>
  <c r="I140" i="4"/>
  <c r="E140" i="4"/>
  <c r="D140" i="4"/>
  <c r="L140" i="4"/>
  <c r="N137" i="4"/>
  <c r="Q137" i="4"/>
  <c r="L137" i="4"/>
  <c r="H137" i="4"/>
  <c r="D137" i="4"/>
  <c r="O137" i="4"/>
  <c r="J137" i="4"/>
  <c r="F137" i="4"/>
  <c r="K137" i="4"/>
  <c r="N141" i="4"/>
  <c r="J141" i="4"/>
  <c r="F141" i="4"/>
  <c r="Q141" i="4"/>
  <c r="M141" i="4"/>
  <c r="I141" i="4"/>
  <c r="E141" i="4"/>
  <c r="P141" i="4"/>
  <c r="L141" i="4"/>
  <c r="H141" i="4"/>
  <c r="D141" i="4"/>
  <c r="O141" i="4"/>
  <c r="G141" i="4"/>
  <c r="Q136" i="4"/>
  <c r="M136" i="4"/>
  <c r="I136" i="4"/>
  <c r="E136" i="4"/>
  <c r="O136" i="4"/>
  <c r="K136" i="4"/>
  <c r="G136" i="4"/>
  <c r="J136" i="4"/>
  <c r="E137" i="4"/>
  <c r="M137" i="4"/>
  <c r="K141" i="4"/>
  <c r="F139" i="4"/>
  <c r="J139" i="4"/>
  <c r="N139" i="4"/>
  <c r="G139" i="4"/>
  <c r="K139" i="4"/>
  <c r="O139" i="4"/>
  <c r="D139" i="4"/>
  <c r="H139" i="4"/>
  <c r="L139" i="4"/>
  <c r="P139" i="4"/>
  <c r="L107" i="4"/>
  <c r="J109" i="4"/>
  <c r="B151" i="78"/>
  <c r="D173" i="78"/>
  <c r="E173" i="78" s="1"/>
  <c r="D169" i="78"/>
  <c r="E169" i="78" s="1"/>
  <c r="D151" i="78"/>
  <c r="E151" i="78" s="1"/>
  <c r="C147" i="78"/>
  <c r="B143" i="78"/>
  <c r="B171" i="78"/>
  <c r="B167" i="78"/>
  <c r="B163" i="78"/>
  <c r="B159" i="78"/>
  <c r="B155" i="78"/>
  <c r="D147" i="78"/>
  <c r="C168" i="78"/>
  <c r="C160" i="78"/>
  <c r="C152" i="78"/>
  <c r="D149" i="78"/>
  <c r="E149" i="78" s="1"/>
  <c r="C148" i="78"/>
  <c r="D145" i="78"/>
  <c r="E145" i="78" s="1"/>
  <c r="B174" i="78"/>
  <c r="B170" i="78"/>
  <c r="D168" i="78"/>
  <c r="B166" i="78"/>
  <c r="B162" i="78"/>
  <c r="D160" i="78"/>
  <c r="B158" i="78"/>
  <c r="B154" i="78"/>
  <c r="D152" i="78"/>
  <c r="B150" i="78"/>
  <c r="D148" i="78"/>
  <c r="B146" i="78"/>
  <c r="B173" i="78"/>
  <c r="C170" i="78"/>
  <c r="E170" i="78" s="1"/>
  <c r="B169" i="78"/>
  <c r="B165" i="78"/>
  <c r="C162" i="78"/>
  <c r="E162" i="78" s="1"/>
  <c r="B161" i="78"/>
  <c r="C158" i="78"/>
  <c r="E158" i="78" s="1"/>
  <c r="B157" i="78"/>
  <c r="C154" i="78"/>
  <c r="E154" i="78" s="1"/>
  <c r="B153" i="78"/>
  <c r="C150" i="78"/>
  <c r="E150" i="78" s="1"/>
  <c r="B149" i="78"/>
  <c r="B145" i="78"/>
  <c r="P105" i="4"/>
  <c r="E114" i="4"/>
  <c r="I114" i="4"/>
  <c r="M114" i="4"/>
  <c r="Q114" i="4"/>
  <c r="M110" i="4"/>
  <c r="Q110" i="4"/>
  <c r="E110" i="4"/>
  <c r="I110" i="4"/>
  <c r="J105" i="4"/>
  <c r="P106" i="4"/>
  <c r="O108" i="4"/>
  <c r="R108" i="4" s="1"/>
  <c r="T108" i="4" s="1"/>
  <c r="F109" i="4"/>
  <c r="K106" i="4"/>
  <c r="K108" i="4"/>
  <c r="P104" i="4"/>
  <c r="L104" i="4"/>
  <c r="H104" i="4"/>
  <c r="D104" i="4"/>
  <c r="Q104" i="4"/>
  <c r="M104" i="4"/>
  <c r="I104" i="4"/>
  <c r="E104" i="4"/>
  <c r="N104" i="4"/>
  <c r="J104" i="4"/>
  <c r="F104" i="4"/>
  <c r="O104" i="4"/>
  <c r="K104" i="4"/>
  <c r="G104" i="4"/>
  <c r="Q108" i="4"/>
  <c r="M108" i="4"/>
  <c r="I108" i="4"/>
  <c r="E108" i="4"/>
  <c r="N108" i="4"/>
  <c r="J108" i="4"/>
  <c r="F108" i="4"/>
  <c r="P108" i="4"/>
  <c r="L108" i="4"/>
  <c r="H108" i="4"/>
  <c r="D108" i="4"/>
  <c r="P109" i="4"/>
  <c r="L109" i="4"/>
  <c r="H109" i="4"/>
  <c r="D109" i="4"/>
  <c r="Q109" i="4"/>
  <c r="M109" i="4"/>
  <c r="I109" i="4"/>
  <c r="E109" i="4"/>
  <c r="O109" i="4"/>
  <c r="K109" i="4"/>
  <c r="G109" i="4"/>
  <c r="N115" i="4"/>
  <c r="J115" i="4"/>
  <c r="F115" i="4"/>
  <c r="O115" i="4"/>
  <c r="K115" i="4"/>
  <c r="G115" i="4"/>
  <c r="P115" i="4"/>
  <c r="L115" i="4"/>
  <c r="H115" i="4"/>
  <c r="D115" i="4"/>
  <c r="Q115" i="4"/>
  <c r="M115" i="4"/>
  <c r="I115" i="4"/>
  <c r="E115" i="4"/>
  <c r="D103" i="4"/>
  <c r="H103" i="4"/>
  <c r="L103" i="4"/>
  <c r="P103" i="4"/>
  <c r="F105" i="4"/>
  <c r="L105" i="4"/>
  <c r="Q105" i="4"/>
  <c r="G106" i="4"/>
  <c r="L106" i="4"/>
  <c r="Q106" i="4"/>
  <c r="H107" i="4"/>
  <c r="P117" i="4"/>
  <c r="L117" i="4"/>
  <c r="H117" i="4"/>
  <c r="D117" i="4"/>
  <c r="Q117" i="4"/>
  <c r="M117" i="4"/>
  <c r="I117" i="4"/>
  <c r="E117" i="4"/>
  <c r="N117" i="4"/>
  <c r="J117" i="4"/>
  <c r="F117" i="4"/>
  <c r="O117" i="4"/>
  <c r="K117" i="4"/>
  <c r="G117" i="4"/>
  <c r="G103" i="4"/>
  <c r="K103" i="4"/>
  <c r="O103" i="4"/>
  <c r="N107" i="4"/>
  <c r="J107" i="4"/>
  <c r="F107" i="4"/>
  <c r="O107" i="4"/>
  <c r="K107" i="4"/>
  <c r="G107" i="4"/>
  <c r="Q107" i="4"/>
  <c r="M107" i="4"/>
  <c r="I107" i="4"/>
  <c r="E107" i="4"/>
  <c r="N111" i="4"/>
  <c r="J111" i="4"/>
  <c r="F111" i="4"/>
  <c r="O111" i="4"/>
  <c r="K111" i="4"/>
  <c r="G111" i="4"/>
  <c r="P111" i="4"/>
  <c r="L111" i="4"/>
  <c r="H111" i="4"/>
  <c r="D111" i="4"/>
  <c r="Q111" i="4"/>
  <c r="M111" i="4"/>
  <c r="I111" i="4"/>
  <c r="E111" i="4"/>
  <c r="O118" i="4"/>
  <c r="K118" i="4"/>
  <c r="G118" i="4"/>
  <c r="P118" i="4"/>
  <c r="L118" i="4"/>
  <c r="H118" i="4"/>
  <c r="D118" i="4"/>
  <c r="Q118" i="4"/>
  <c r="M118" i="4"/>
  <c r="I118" i="4"/>
  <c r="E118" i="4"/>
  <c r="N118" i="4"/>
  <c r="J118" i="4"/>
  <c r="F118" i="4"/>
  <c r="F103" i="4"/>
  <c r="J103" i="4"/>
  <c r="N103" i="4"/>
  <c r="D105" i="4"/>
  <c r="I105" i="4"/>
  <c r="N105" i="4"/>
  <c r="D106" i="4"/>
  <c r="I106" i="4"/>
  <c r="O106" i="4"/>
  <c r="P107" i="4"/>
  <c r="O105" i="4"/>
  <c r="K105" i="4"/>
  <c r="G105" i="4"/>
  <c r="N106" i="4"/>
  <c r="J106" i="4"/>
  <c r="F106" i="4"/>
  <c r="P113" i="4"/>
  <c r="L113" i="4"/>
  <c r="H113" i="4"/>
  <c r="D113" i="4"/>
  <c r="Q113" i="4"/>
  <c r="M113" i="4"/>
  <c r="I113" i="4"/>
  <c r="E113" i="4"/>
  <c r="N113" i="4"/>
  <c r="J113" i="4"/>
  <c r="F113" i="4"/>
  <c r="O113" i="4"/>
  <c r="K113" i="4"/>
  <c r="G113" i="4"/>
  <c r="E103" i="4"/>
  <c r="I103" i="4"/>
  <c r="M103" i="4"/>
  <c r="Q103" i="4"/>
  <c r="H105" i="4"/>
  <c r="M105" i="4"/>
  <c r="H106" i="4"/>
  <c r="M106" i="4"/>
  <c r="F110" i="4"/>
  <c r="J110" i="4"/>
  <c r="N110" i="4"/>
  <c r="D112" i="4"/>
  <c r="H112" i="4"/>
  <c r="L112" i="4"/>
  <c r="P112" i="4"/>
  <c r="F114" i="4"/>
  <c r="J114" i="4"/>
  <c r="N114" i="4"/>
  <c r="D116" i="4"/>
  <c r="H116" i="4"/>
  <c r="L116" i="4"/>
  <c r="P116" i="4"/>
  <c r="G112" i="4"/>
  <c r="K112" i="4"/>
  <c r="O112" i="4"/>
  <c r="G116" i="4"/>
  <c r="K116" i="4"/>
  <c r="O116" i="4"/>
  <c r="D110" i="4"/>
  <c r="H110" i="4"/>
  <c r="L110" i="4"/>
  <c r="P110" i="4"/>
  <c r="F112" i="4"/>
  <c r="J112" i="4"/>
  <c r="N112" i="4"/>
  <c r="D114" i="4"/>
  <c r="H114" i="4"/>
  <c r="L114" i="4"/>
  <c r="P114" i="4"/>
  <c r="F116" i="4"/>
  <c r="J116" i="4"/>
  <c r="N116" i="4"/>
  <c r="G110" i="4"/>
  <c r="K110" i="4"/>
  <c r="O110" i="4"/>
  <c r="E112" i="4"/>
  <c r="I112" i="4"/>
  <c r="M112" i="4"/>
  <c r="Q112" i="4"/>
  <c r="G114" i="4"/>
  <c r="K114" i="4"/>
  <c r="O114" i="4"/>
  <c r="E116" i="4"/>
  <c r="I116" i="4"/>
  <c r="M116" i="4"/>
  <c r="Q116" i="4"/>
  <c r="O100" i="4"/>
  <c r="K100" i="4"/>
  <c r="G100" i="4"/>
  <c r="P100" i="4"/>
  <c r="L100" i="4"/>
  <c r="H100" i="4"/>
  <c r="D100" i="4"/>
  <c r="Q100" i="4"/>
  <c r="M100" i="4"/>
  <c r="I100" i="4"/>
  <c r="E100" i="4"/>
  <c r="N100" i="4"/>
  <c r="J100" i="4"/>
  <c r="F100" i="4"/>
  <c r="K132" i="79"/>
  <c r="I132" i="79"/>
  <c r="E132" i="79"/>
  <c r="K160" i="79"/>
  <c r="I160" i="79"/>
  <c r="E160" i="79"/>
  <c r="K170" i="79"/>
  <c r="I170" i="79"/>
  <c r="E170" i="79"/>
  <c r="K203" i="79"/>
  <c r="I203" i="79"/>
  <c r="E203" i="79"/>
  <c r="K183" i="79"/>
  <c r="I183" i="79"/>
  <c r="E183" i="79"/>
  <c r="K221" i="79"/>
  <c r="I221" i="79"/>
  <c r="E221" i="79"/>
  <c r="K215" i="79"/>
  <c r="I215" i="79"/>
  <c r="E215" i="79"/>
  <c r="K249" i="79"/>
  <c r="I249" i="79"/>
  <c r="E249" i="79"/>
  <c r="K245" i="79"/>
  <c r="I245" i="79"/>
  <c r="E245" i="79"/>
  <c r="K266" i="79"/>
  <c r="I266" i="79"/>
  <c r="E266" i="79"/>
  <c r="J266" i="79"/>
  <c r="F266" i="79"/>
  <c r="D266" i="79"/>
  <c r="K274" i="79"/>
  <c r="I274" i="79"/>
  <c r="E274" i="79"/>
  <c r="J274" i="79"/>
  <c r="F274" i="79"/>
  <c r="D274" i="79"/>
  <c r="J282" i="79"/>
  <c r="F282" i="79"/>
  <c r="D282" i="79"/>
  <c r="I282" i="79"/>
  <c r="K282" i="79"/>
  <c r="E282" i="79"/>
  <c r="J280" i="79"/>
  <c r="F280" i="79"/>
  <c r="D280" i="79"/>
  <c r="I280" i="79"/>
  <c r="K280" i="79"/>
  <c r="E280" i="79"/>
  <c r="E12" i="79"/>
  <c r="I12" i="79"/>
  <c r="K12" i="79"/>
  <c r="E13" i="79"/>
  <c r="I13" i="79"/>
  <c r="K13" i="79"/>
  <c r="E14" i="79"/>
  <c r="I14" i="79"/>
  <c r="K14" i="79"/>
  <c r="E15" i="79"/>
  <c r="I15" i="79"/>
  <c r="K15" i="79"/>
  <c r="E16" i="79"/>
  <c r="I16" i="79"/>
  <c r="K16" i="79"/>
  <c r="E17" i="79"/>
  <c r="I17" i="79"/>
  <c r="K17" i="79"/>
  <c r="E18" i="79"/>
  <c r="I18" i="79"/>
  <c r="K18" i="79"/>
  <c r="E19" i="79"/>
  <c r="I19" i="79"/>
  <c r="K19" i="79"/>
  <c r="E27" i="79"/>
  <c r="I27" i="79"/>
  <c r="K27" i="79"/>
  <c r="E30" i="79"/>
  <c r="I30" i="79"/>
  <c r="K30" i="79"/>
  <c r="E31" i="79"/>
  <c r="I31" i="79"/>
  <c r="K31" i="79"/>
  <c r="E32" i="79"/>
  <c r="I32" i="79"/>
  <c r="K32" i="79"/>
  <c r="E33" i="79"/>
  <c r="I33" i="79"/>
  <c r="K33" i="79"/>
  <c r="E34" i="79"/>
  <c r="I34" i="79"/>
  <c r="K34" i="79"/>
  <c r="E35" i="79"/>
  <c r="I35" i="79"/>
  <c r="K35" i="79"/>
  <c r="E36" i="79"/>
  <c r="I36" i="79"/>
  <c r="K36" i="79"/>
  <c r="E37" i="79"/>
  <c r="I37" i="79"/>
  <c r="K37" i="79"/>
  <c r="E38" i="79"/>
  <c r="I38" i="79"/>
  <c r="K38" i="79"/>
  <c r="E39" i="79"/>
  <c r="I39" i="79"/>
  <c r="K39" i="79"/>
  <c r="E40" i="79"/>
  <c r="I40" i="79"/>
  <c r="K40" i="79"/>
  <c r="E41" i="79"/>
  <c r="I41" i="79"/>
  <c r="K41" i="79"/>
  <c r="E42" i="79"/>
  <c r="I42" i="79"/>
  <c r="K42" i="79"/>
  <c r="E43" i="79"/>
  <c r="I43" i="79"/>
  <c r="D44" i="79"/>
  <c r="D46" i="79"/>
  <c r="D53" i="79"/>
  <c r="D55" i="79"/>
  <c r="D57" i="79"/>
  <c r="D59" i="79"/>
  <c r="D61" i="79"/>
  <c r="D69" i="79"/>
  <c r="D71" i="79"/>
  <c r="D73" i="79"/>
  <c r="D75" i="79"/>
  <c r="D77" i="79"/>
  <c r="D79" i="79"/>
  <c r="D81" i="79"/>
  <c r="D83" i="79"/>
  <c r="D85" i="79"/>
  <c r="D87" i="79"/>
  <c r="D98" i="79"/>
  <c r="D100" i="79"/>
  <c r="D106" i="79"/>
  <c r="D108" i="79"/>
  <c r="D110" i="79"/>
  <c r="D112" i="79"/>
  <c r="D114" i="79"/>
  <c r="D132" i="79"/>
  <c r="J132" i="79"/>
  <c r="D134" i="79"/>
  <c r="D136" i="79"/>
  <c r="D138" i="79"/>
  <c r="D140" i="79"/>
  <c r="D146" i="79"/>
  <c r="D160" i="79"/>
  <c r="J160" i="79"/>
  <c r="D167" i="79"/>
  <c r="D169" i="79"/>
  <c r="F170" i="79"/>
  <c r="D171" i="79"/>
  <c r="D173" i="79"/>
  <c r="D175" i="79"/>
  <c r="D177" i="79"/>
  <c r="F183" i="79"/>
  <c r="D185" i="79"/>
  <c r="D190" i="79"/>
  <c r="D192" i="79"/>
  <c r="D194" i="79"/>
  <c r="D196" i="79"/>
  <c r="D198" i="79"/>
  <c r="D200" i="79"/>
  <c r="D202" i="79"/>
  <c r="F203" i="79"/>
  <c r="D207" i="79"/>
  <c r="D210" i="79"/>
  <c r="D214" i="79"/>
  <c r="F215" i="79"/>
  <c r="D216" i="79"/>
  <c r="D218" i="79"/>
  <c r="D220" i="79"/>
  <c r="F221" i="79"/>
  <c r="D222" i="79"/>
  <c r="D224" i="79"/>
  <c r="D226" i="79"/>
  <c r="D228" i="79"/>
  <c r="D233" i="79"/>
  <c r="D237" i="79"/>
  <c r="D239" i="79"/>
  <c r="D241" i="79"/>
  <c r="D243" i="79"/>
  <c r="D245" i="79"/>
  <c r="J245" i="79"/>
  <c r="D247" i="79"/>
  <c r="D249" i="79"/>
  <c r="J249" i="79"/>
  <c r="D251" i="79"/>
  <c r="D253" i="79"/>
  <c r="D255" i="79"/>
  <c r="K46" i="79"/>
  <c r="I46" i="79"/>
  <c r="E46" i="79"/>
  <c r="K44" i="79"/>
  <c r="I44" i="79"/>
  <c r="E44" i="79"/>
  <c r="K61" i="79"/>
  <c r="I61" i="79"/>
  <c r="E61" i="79"/>
  <c r="K59" i="79"/>
  <c r="I59" i="79"/>
  <c r="E59" i="79"/>
  <c r="K57" i="79"/>
  <c r="I57" i="79"/>
  <c r="E57" i="79"/>
  <c r="K55" i="79"/>
  <c r="I55" i="79"/>
  <c r="E55" i="79"/>
  <c r="K53" i="79"/>
  <c r="I53" i="79"/>
  <c r="E53" i="79"/>
  <c r="K87" i="79"/>
  <c r="I87" i="79"/>
  <c r="E87" i="79"/>
  <c r="K85" i="79"/>
  <c r="I85" i="79"/>
  <c r="E85" i="79"/>
  <c r="C83" i="79"/>
  <c r="K83" i="79"/>
  <c r="I83" i="79"/>
  <c r="E83" i="79"/>
  <c r="C81" i="79"/>
  <c r="K81" i="79"/>
  <c r="I81" i="79"/>
  <c r="E81" i="79"/>
  <c r="K79" i="79"/>
  <c r="I79" i="79"/>
  <c r="E79" i="79"/>
  <c r="K77" i="79"/>
  <c r="I77" i="79"/>
  <c r="E77" i="79"/>
  <c r="K75" i="79"/>
  <c r="I75" i="79"/>
  <c r="E75" i="79"/>
  <c r="K73" i="79"/>
  <c r="I73" i="79"/>
  <c r="E73" i="79"/>
  <c r="K71" i="79"/>
  <c r="I71" i="79"/>
  <c r="E71" i="79"/>
  <c r="K69" i="79"/>
  <c r="I69" i="79"/>
  <c r="E69" i="79"/>
  <c r="K113" i="79"/>
  <c r="I113" i="79"/>
  <c r="E113" i="79"/>
  <c r="K111" i="79"/>
  <c r="I111" i="79"/>
  <c r="E111" i="79"/>
  <c r="K109" i="79"/>
  <c r="I109" i="79"/>
  <c r="E109" i="79"/>
  <c r="K107" i="79"/>
  <c r="I107" i="79"/>
  <c r="E107" i="79"/>
  <c r="K105" i="79"/>
  <c r="I105" i="79"/>
  <c r="E105" i="79"/>
  <c r="K99" i="79"/>
  <c r="I99" i="79"/>
  <c r="E99" i="79"/>
  <c r="C115" i="79"/>
  <c r="K115" i="79"/>
  <c r="I115" i="79"/>
  <c r="E115" i="79"/>
  <c r="K139" i="79"/>
  <c r="I139" i="79"/>
  <c r="E139" i="79"/>
  <c r="K137" i="79"/>
  <c r="I137" i="79"/>
  <c r="E137" i="79"/>
  <c r="K135" i="79"/>
  <c r="I135" i="79"/>
  <c r="E135" i="79"/>
  <c r="K133" i="79"/>
  <c r="I133" i="79"/>
  <c r="E133" i="79"/>
  <c r="K146" i="79"/>
  <c r="I146" i="79"/>
  <c r="E146" i="79"/>
  <c r="K176" i="79"/>
  <c r="I176" i="79"/>
  <c r="E176" i="79"/>
  <c r="K174" i="79"/>
  <c r="I174" i="79"/>
  <c r="E174" i="79"/>
  <c r="K172" i="79"/>
  <c r="I172" i="79"/>
  <c r="E172" i="79"/>
  <c r="K168" i="79"/>
  <c r="I168" i="79"/>
  <c r="E168" i="79"/>
  <c r="K166" i="79"/>
  <c r="I166" i="79"/>
  <c r="E166" i="79"/>
  <c r="K177" i="79"/>
  <c r="I177" i="79"/>
  <c r="E177" i="79"/>
  <c r="K201" i="79"/>
  <c r="I201" i="79"/>
  <c r="E201" i="79"/>
  <c r="K199" i="79"/>
  <c r="I199" i="79"/>
  <c r="E199" i="79"/>
  <c r="K197" i="79"/>
  <c r="I197" i="79"/>
  <c r="E197" i="79"/>
  <c r="K195" i="79"/>
  <c r="I195" i="79"/>
  <c r="E195" i="79"/>
  <c r="K193" i="79"/>
  <c r="I193" i="79"/>
  <c r="E193" i="79"/>
  <c r="K191" i="79"/>
  <c r="I191" i="79"/>
  <c r="E191" i="79"/>
  <c r="K185" i="79"/>
  <c r="I185" i="79"/>
  <c r="E185" i="79"/>
  <c r="K229" i="79"/>
  <c r="I229" i="79"/>
  <c r="E229" i="79"/>
  <c r="K227" i="79"/>
  <c r="I227" i="79"/>
  <c r="E227" i="79"/>
  <c r="K225" i="79"/>
  <c r="I225" i="79"/>
  <c r="E225" i="79"/>
  <c r="K223" i="79"/>
  <c r="I223" i="79"/>
  <c r="E223" i="79"/>
  <c r="K219" i="79"/>
  <c r="I219" i="79"/>
  <c r="E219" i="79"/>
  <c r="K217" i="79"/>
  <c r="I217" i="79"/>
  <c r="E217" i="79"/>
  <c r="K207" i="79"/>
  <c r="I207" i="79"/>
  <c r="E207" i="79"/>
  <c r="K247" i="79"/>
  <c r="I247" i="79"/>
  <c r="E247" i="79"/>
  <c r="K243" i="79"/>
  <c r="I243" i="79"/>
  <c r="E243" i="79"/>
  <c r="K241" i="79"/>
  <c r="I241" i="79"/>
  <c r="E241" i="79"/>
  <c r="K239" i="79"/>
  <c r="I239" i="79"/>
  <c r="E239" i="79"/>
  <c r="K237" i="79"/>
  <c r="I237" i="79"/>
  <c r="E237" i="79"/>
  <c r="K257" i="79"/>
  <c r="I257" i="79"/>
  <c r="E257" i="79"/>
  <c r="J257" i="79"/>
  <c r="F257" i="79"/>
  <c r="K255" i="79"/>
  <c r="I255" i="79"/>
  <c r="E255" i="79"/>
  <c r="K253" i="79"/>
  <c r="I253" i="79"/>
  <c r="E253" i="79"/>
  <c r="K251" i="79"/>
  <c r="I251" i="79"/>
  <c r="E251" i="79"/>
  <c r="K260" i="79"/>
  <c r="I260" i="79"/>
  <c r="E260" i="79"/>
  <c r="J260" i="79"/>
  <c r="F260" i="79"/>
  <c r="D260" i="79"/>
  <c r="K264" i="79"/>
  <c r="I264" i="79"/>
  <c r="E264" i="79"/>
  <c r="J264" i="79"/>
  <c r="F264" i="79"/>
  <c r="D264" i="79"/>
  <c r="K262" i="79"/>
  <c r="I262" i="79"/>
  <c r="E262" i="79"/>
  <c r="J262" i="79"/>
  <c r="F262" i="79"/>
  <c r="D262" i="79"/>
  <c r="J278" i="79"/>
  <c r="F278" i="79"/>
  <c r="D278" i="79"/>
  <c r="I278" i="79"/>
  <c r="K278" i="79"/>
  <c r="E278" i="79"/>
  <c r="J276" i="79"/>
  <c r="F276" i="79"/>
  <c r="D276" i="79"/>
  <c r="I276" i="79"/>
  <c r="K276" i="79"/>
  <c r="E276" i="79"/>
  <c r="K45" i="79"/>
  <c r="I45" i="79"/>
  <c r="E45" i="79"/>
  <c r="K60" i="79"/>
  <c r="I60" i="79"/>
  <c r="E60" i="79"/>
  <c r="K58" i="79"/>
  <c r="I58" i="79"/>
  <c r="E58" i="79"/>
  <c r="K56" i="79"/>
  <c r="I56" i="79"/>
  <c r="E56" i="79"/>
  <c r="K54" i="79"/>
  <c r="I54" i="79"/>
  <c r="E54" i="79"/>
  <c r="K52" i="79"/>
  <c r="I52" i="79"/>
  <c r="E52" i="79"/>
  <c r="K88" i="79"/>
  <c r="I88" i="79"/>
  <c r="E88" i="79"/>
  <c r="K86" i="79"/>
  <c r="I86" i="79"/>
  <c r="E86" i="79"/>
  <c r="K84" i="79"/>
  <c r="I84" i="79"/>
  <c r="E84" i="79"/>
  <c r="K82" i="79"/>
  <c r="I82" i="79"/>
  <c r="E82" i="79"/>
  <c r="K80" i="79"/>
  <c r="I80" i="79"/>
  <c r="E80" i="79"/>
  <c r="K78" i="79"/>
  <c r="I78" i="79"/>
  <c r="E78" i="79"/>
  <c r="K76" i="79"/>
  <c r="I76" i="79"/>
  <c r="E76" i="79"/>
  <c r="K74" i="79"/>
  <c r="I74" i="79"/>
  <c r="E74" i="79"/>
  <c r="K72" i="79"/>
  <c r="I72" i="79"/>
  <c r="E72" i="79"/>
  <c r="K70" i="79"/>
  <c r="I70" i="79"/>
  <c r="E70" i="79"/>
  <c r="K68" i="79"/>
  <c r="I68" i="79"/>
  <c r="E68" i="79"/>
  <c r="K112" i="79"/>
  <c r="I112" i="79"/>
  <c r="E112" i="79"/>
  <c r="K110" i="79"/>
  <c r="I110" i="79"/>
  <c r="E110" i="79"/>
  <c r="K108" i="79"/>
  <c r="I108" i="79"/>
  <c r="E108" i="79"/>
  <c r="K106" i="79"/>
  <c r="I106" i="79"/>
  <c r="E106" i="79"/>
  <c r="K100" i="79"/>
  <c r="I100" i="79"/>
  <c r="E100" i="79"/>
  <c r="K98" i="79"/>
  <c r="I98" i="79"/>
  <c r="E98" i="79"/>
  <c r="C114" i="79"/>
  <c r="K114" i="79"/>
  <c r="L114" i="79" s="1"/>
  <c r="I114" i="79"/>
  <c r="E114" i="79"/>
  <c r="K140" i="79"/>
  <c r="I140" i="79"/>
  <c r="E140" i="79"/>
  <c r="K138" i="79"/>
  <c r="I138" i="79"/>
  <c r="E138" i="79"/>
  <c r="K136" i="79"/>
  <c r="I136" i="79"/>
  <c r="E136" i="79"/>
  <c r="K134" i="79"/>
  <c r="I134" i="79"/>
  <c r="E134" i="79"/>
  <c r="K155" i="79"/>
  <c r="I155" i="79"/>
  <c r="E155" i="79"/>
  <c r="K145" i="79"/>
  <c r="I145" i="79"/>
  <c r="E145" i="79"/>
  <c r="K175" i="79"/>
  <c r="I175" i="79"/>
  <c r="E175" i="79"/>
  <c r="K173" i="79"/>
  <c r="I173" i="79"/>
  <c r="E173" i="79"/>
  <c r="K171" i="79"/>
  <c r="I171" i="79"/>
  <c r="E171" i="79"/>
  <c r="K169" i="79"/>
  <c r="I169" i="79"/>
  <c r="E169" i="79"/>
  <c r="K167" i="79"/>
  <c r="I167" i="79"/>
  <c r="E167" i="79"/>
  <c r="K202" i="79"/>
  <c r="I202" i="79"/>
  <c r="E202" i="79"/>
  <c r="K200" i="79"/>
  <c r="I200" i="79"/>
  <c r="E200" i="79"/>
  <c r="K198" i="79"/>
  <c r="I198" i="79"/>
  <c r="E198" i="79"/>
  <c r="K196" i="79"/>
  <c r="I196" i="79"/>
  <c r="E196" i="79"/>
  <c r="K194" i="79"/>
  <c r="I194" i="79"/>
  <c r="E194" i="79"/>
  <c r="K192" i="79"/>
  <c r="I192" i="79"/>
  <c r="E192" i="79"/>
  <c r="K190" i="79"/>
  <c r="I190" i="79"/>
  <c r="E190" i="79"/>
  <c r="K186" i="79"/>
  <c r="I186" i="79"/>
  <c r="E186" i="79"/>
  <c r="K228" i="79"/>
  <c r="I228" i="79"/>
  <c r="E228" i="79"/>
  <c r="K226" i="79"/>
  <c r="I226" i="79"/>
  <c r="E226" i="79"/>
  <c r="K224" i="79"/>
  <c r="I224" i="79"/>
  <c r="E224" i="79"/>
  <c r="K222" i="79"/>
  <c r="I222" i="79"/>
  <c r="E222" i="79"/>
  <c r="K220" i="79"/>
  <c r="I220" i="79"/>
  <c r="E220" i="79"/>
  <c r="K218" i="79"/>
  <c r="I218" i="79"/>
  <c r="E218" i="79"/>
  <c r="K216" i="79"/>
  <c r="I216" i="79"/>
  <c r="E216" i="79"/>
  <c r="K214" i="79"/>
  <c r="I214" i="79"/>
  <c r="E214" i="79"/>
  <c r="K212" i="79"/>
  <c r="I212" i="79"/>
  <c r="E212" i="79"/>
  <c r="K210" i="79"/>
  <c r="I210" i="79"/>
  <c r="E210" i="79"/>
  <c r="K208" i="79"/>
  <c r="I208" i="79"/>
  <c r="E208" i="79"/>
  <c r="K233" i="79"/>
  <c r="I233" i="79"/>
  <c r="E233" i="79"/>
  <c r="K248" i="79"/>
  <c r="I248" i="79"/>
  <c r="E248" i="79"/>
  <c r="K246" i="79"/>
  <c r="I246" i="79"/>
  <c r="E246" i="79"/>
  <c r="K244" i="79"/>
  <c r="I244" i="79"/>
  <c r="E244" i="79"/>
  <c r="K242" i="79"/>
  <c r="I242" i="79"/>
  <c r="E242" i="79"/>
  <c r="K240" i="79"/>
  <c r="I240" i="79"/>
  <c r="E240" i="79"/>
  <c r="K238" i="79"/>
  <c r="I238" i="79"/>
  <c r="E238" i="79"/>
  <c r="K234" i="79"/>
  <c r="I234" i="79"/>
  <c r="E234" i="79"/>
  <c r="K256" i="79"/>
  <c r="I256" i="79"/>
  <c r="E256" i="79"/>
  <c r="K254" i="79"/>
  <c r="I254" i="79"/>
  <c r="E254" i="79"/>
  <c r="K252" i="79"/>
  <c r="I252" i="79"/>
  <c r="E252" i="79"/>
  <c r="K250" i="79"/>
  <c r="I250" i="79"/>
  <c r="E250" i="79"/>
  <c r="K267" i="79"/>
  <c r="I267" i="79"/>
  <c r="E267" i="79"/>
  <c r="J267" i="79"/>
  <c r="F267" i="79"/>
  <c r="D267" i="79"/>
  <c r="K265" i="79"/>
  <c r="I265" i="79"/>
  <c r="E265" i="79"/>
  <c r="J265" i="79"/>
  <c r="F265" i="79"/>
  <c r="D265" i="79"/>
  <c r="K263" i="79"/>
  <c r="I263" i="79"/>
  <c r="E263" i="79"/>
  <c r="J263" i="79"/>
  <c r="F263" i="79"/>
  <c r="D263" i="79"/>
  <c r="K261" i="79"/>
  <c r="I261" i="79"/>
  <c r="E261" i="79"/>
  <c r="J261" i="79"/>
  <c r="F261" i="79"/>
  <c r="D261" i="79"/>
  <c r="J279" i="79"/>
  <c r="F279" i="79"/>
  <c r="D279" i="79"/>
  <c r="K279" i="79"/>
  <c r="E279" i="79"/>
  <c r="I279" i="79"/>
  <c r="J277" i="79"/>
  <c r="F277" i="79"/>
  <c r="D277" i="79"/>
  <c r="K277" i="79"/>
  <c r="E277" i="79"/>
  <c r="I277" i="79"/>
  <c r="K275" i="79"/>
  <c r="I275" i="79"/>
  <c r="E275" i="79"/>
  <c r="J275" i="79"/>
  <c r="F275" i="79"/>
  <c r="D275" i="79"/>
  <c r="K271" i="79"/>
  <c r="I271" i="79"/>
  <c r="E271" i="79"/>
  <c r="J271" i="79"/>
  <c r="F271" i="79"/>
  <c r="D271" i="79"/>
  <c r="J281" i="79"/>
  <c r="F281" i="79"/>
  <c r="D281" i="79"/>
  <c r="K281" i="79"/>
  <c r="E281" i="79"/>
  <c r="I281" i="79"/>
  <c r="D12" i="79"/>
  <c r="F12" i="79"/>
  <c r="D13" i="79"/>
  <c r="F13" i="79"/>
  <c r="D14" i="79"/>
  <c r="F14" i="79"/>
  <c r="D15" i="79"/>
  <c r="F15" i="79"/>
  <c r="D16" i="79"/>
  <c r="F16" i="79"/>
  <c r="D17" i="79"/>
  <c r="F17" i="79"/>
  <c r="D18" i="79"/>
  <c r="F18" i="79"/>
  <c r="D19" i="79"/>
  <c r="F19" i="79"/>
  <c r="D27" i="79"/>
  <c r="F27" i="79"/>
  <c r="D30" i="79"/>
  <c r="F30" i="79"/>
  <c r="D31" i="79"/>
  <c r="F31" i="79"/>
  <c r="D32" i="79"/>
  <c r="F32" i="79"/>
  <c r="D33" i="79"/>
  <c r="F33" i="79"/>
  <c r="D34" i="79"/>
  <c r="F34" i="79"/>
  <c r="D35" i="79"/>
  <c r="F35" i="79"/>
  <c r="D36" i="79"/>
  <c r="F36" i="79"/>
  <c r="D37" i="79"/>
  <c r="F37" i="79"/>
  <c r="D38" i="79"/>
  <c r="F38" i="79"/>
  <c r="D39" i="79"/>
  <c r="F39" i="79"/>
  <c r="D40" i="79"/>
  <c r="F40" i="79"/>
  <c r="D41" i="79"/>
  <c r="F41" i="79"/>
  <c r="D42" i="79"/>
  <c r="F42" i="79"/>
  <c r="D43" i="79"/>
  <c r="F43" i="79"/>
  <c r="J43" i="79"/>
  <c r="F44" i="79"/>
  <c r="D45" i="79"/>
  <c r="J45" i="79"/>
  <c r="F46" i="79"/>
  <c r="D52" i="79"/>
  <c r="J52" i="79"/>
  <c r="F53" i="79"/>
  <c r="D54" i="79"/>
  <c r="J54" i="79"/>
  <c r="F55" i="79"/>
  <c r="D56" i="79"/>
  <c r="J56" i="79"/>
  <c r="F57" i="79"/>
  <c r="D58" i="79"/>
  <c r="J58" i="79"/>
  <c r="F59" i="79"/>
  <c r="D60" i="79"/>
  <c r="J60" i="79"/>
  <c r="F61" i="79"/>
  <c r="D68" i="79"/>
  <c r="J68" i="79"/>
  <c r="F69" i="79"/>
  <c r="D70" i="79"/>
  <c r="J70" i="79"/>
  <c r="F71" i="79"/>
  <c r="D72" i="79"/>
  <c r="J72" i="79"/>
  <c r="F73" i="79"/>
  <c r="D74" i="79"/>
  <c r="J74" i="79"/>
  <c r="F75" i="79"/>
  <c r="D76" i="79"/>
  <c r="J76" i="79"/>
  <c r="F77" i="79"/>
  <c r="D78" i="79"/>
  <c r="J78" i="79"/>
  <c r="F79" i="79"/>
  <c r="D80" i="79"/>
  <c r="J80" i="79"/>
  <c r="F81" i="79"/>
  <c r="D82" i="79"/>
  <c r="J82" i="79"/>
  <c r="F83" i="79"/>
  <c r="D84" i="79"/>
  <c r="J84" i="79"/>
  <c r="F85" i="79"/>
  <c r="D86" i="79"/>
  <c r="J86" i="79"/>
  <c r="F87" i="79"/>
  <c r="D88" i="79"/>
  <c r="J88" i="79"/>
  <c r="F98" i="79"/>
  <c r="D99" i="79"/>
  <c r="J99" i="79"/>
  <c r="F100" i="79"/>
  <c r="D105" i="79"/>
  <c r="J105" i="79"/>
  <c r="F106" i="79"/>
  <c r="D107" i="79"/>
  <c r="J107" i="79"/>
  <c r="F108" i="79"/>
  <c r="D109" i="79"/>
  <c r="J109" i="79"/>
  <c r="F110" i="79"/>
  <c r="D111" i="79"/>
  <c r="J111" i="79"/>
  <c r="F112" i="79"/>
  <c r="D113" i="79"/>
  <c r="J113" i="79"/>
  <c r="F114" i="79"/>
  <c r="D115" i="79"/>
  <c r="J115" i="79"/>
  <c r="F132" i="79"/>
  <c r="D133" i="79"/>
  <c r="J133" i="79"/>
  <c r="F134" i="79"/>
  <c r="D135" i="79"/>
  <c r="J135" i="79"/>
  <c r="F136" i="79"/>
  <c r="D137" i="79"/>
  <c r="J137" i="79"/>
  <c r="F138" i="79"/>
  <c r="D139" i="79"/>
  <c r="J139" i="79"/>
  <c r="F140" i="79"/>
  <c r="D145" i="79"/>
  <c r="J145" i="79"/>
  <c r="F146" i="79"/>
  <c r="D155" i="79"/>
  <c r="J155" i="79"/>
  <c r="F160" i="79"/>
  <c r="D166" i="79"/>
  <c r="J166" i="79"/>
  <c r="F167" i="79"/>
  <c r="D168" i="79"/>
  <c r="J168" i="79"/>
  <c r="F169" i="79"/>
  <c r="D170" i="79"/>
  <c r="J170" i="79"/>
  <c r="F171" i="79"/>
  <c r="D172" i="79"/>
  <c r="J172" i="79"/>
  <c r="F173" i="79"/>
  <c r="D174" i="79"/>
  <c r="J174" i="79"/>
  <c r="F175" i="79"/>
  <c r="D176" i="79"/>
  <c r="J176" i="79"/>
  <c r="F177" i="79"/>
  <c r="D183" i="79"/>
  <c r="J183" i="79"/>
  <c r="F185" i="79"/>
  <c r="D186" i="79"/>
  <c r="J186" i="79"/>
  <c r="F190" i="79"/>
  <c r="D191" i="79"/>
  <c r="J191" i="79"/>
  <c r="F192" i="79"/>
  <c r="D193" i="79"/>
  <c r="J193" i="79"/>
  <c r="F194" i="79"/>
  <c r="D195" i="79"/>
  <c r="J195" i="79"/>
  <c r="F196" i="79"/>
  <c r="D197" i="79"/>
  <c r="J197" i="79"/>
  <c r="F198" i="79"/>
  <c r="D199" i="79"/>
  <c r="J199" i="79"/>
  <c r="F200" i="79"/>
  <c r="D201" i="79"/>
  <c r="J201" i="79"/>
  <c r="F202" i="79"/>
  <c r="D203" i="79"/>
  <c r="J203" i="79"/>
  <c r="F207" i="79"/>
  <c r="D208" i="79"/>
  <c r="J208" i="79"/>
  <c r="F210" i="79"/>
  <c r="D212" i="79"/>
  <c r="J212" i="79"/>
  <c r="F214" i="79"/>
  <c r="D215" i="79"/>
  <c r="J215" i="79"/>
  <c r="F216" i="79"/>
  <c r="D217" i="79"/>
  <c r="J217" i="79"/>
  <c r="F218" i="79"/>
  <c r="D219" i="79"/>
  <c r="J219" i="79"/>
  <c r="F220" i="79"/>
  <c r="D221" i="79"/>
  <c r="J221" i="79"/>
  <c r="F222" i="79"/>
  <c r="D223" i="79"/>
  <c r="J223" i="79"/>
  <c r="F224" i="79"/>
  <c r="D225" i="79"/>
  <c r="J225" i="79"/>
  <c r="F226" i="79"/>
  <c r="D227" i="79"/>
  <c r="J227" i="79"/>
  <c r="F228" i="79"/>
  <c r="D229" i="79"/>
  <c r="J229" i="79"/>
  <c r="F233" i="79"/>
  <c r="D234" i="79"/>
  <c r="J234" i="79"/>
  <c r="F237" i="79"/>
  <c r="D238" i="79"/>
  <c r="J238" i="79"/>
  <c r="F239" i="79"/>
  <c r="D240" i="79"/>
  <c r="J240" i="79"/>
  <c r="F241" i="79"/>
  <c r="D242" i="79"/>
  <c r="J242" i="79"/>
  <c r="F243" i="79"/>
  <c r="D244" i="79"/>
  <c r="J244" i="79"/>
  <c r="F245" i="79"/>
  <c r="D246" i="79"/>
  <c r="J246" i="79"/>
  <c r="F247" i="79"/>
  <c r="D248" i="79"/>
  <c r="J248" i="79"/>
  <c r="F249" i="79"/>
  <c r="D250" i="79"/>
  <c r="J250" i="79"/>
  <c r="F251" i="79"/>
  <c r="D252" i="79"/>
  <c r="J252" i="79"/>
  <c r="F253" i="79"/>
  <c r="D254" i="79"/>
  <c r="J254" i="79"/>
  <c r="F255" i="79"/>
  <c r="D256" i="79"/>
  <c r="J256" i="79"/>
  <c r="Q97" i="4"/>
  <c r="O97" i="4"/>
  <c r="M97" i="4"/>
  <c r="K97" i="4"/>
  <c r="I97" i="4"/>
  <c r="G97" i="4"/>
  <c r="E97" i="4"/>
  <c r="P97" i="4"/>
  <c r="N97" i="4"/>
  <c r="L97" i="4"/>
  <c r="J97" i="4"/>
  <c r="H97" i="4"/>
  <c r="F97" i="4"/>
  <c r="D97" i="4"/>
  <c r="C176" i="79"/>
  <c r="C172" i="79"/>
  <c r="C168" i="79"/>
  <c r="C173" i="79"/>
  <c r="C169" i="79"/>
  <c r="P38" i="4"/>
  <c r="D38" i="4"/>
  <c r="L38" i="4"/>
  <c r="E39" i="4"/>
  <c r="E59" i="4"/>
  <c r="M59" i="4"/>
  <c r="H38" i="4"/>
  <c r="I59" i="4"/>
  <c r="P17" i="4"/>
  <c r="N17" i="4"/>
  <c r="L17" i="4"/>
  <c r="J17" i="4"/>
  <c r="H17" i="4"/>
  <c r="F17" i="4"/>
  <c r="D17" i="4"/>
  <c r="Q17" i="4"/>
  <c r="O17" i="4"/>
  <c r="M17" i="4"/>
  <c r="K17" i="4"/>
  <c r="I17" i="4"/>
  <c r="G17" i="4"/>
  <c r="E17" i="4"/>
  <c r="P21" i="4"/>
  <c r="N21" i="4"/>
  <c r="L21" i="4"/>
  <c r="J21" i="4"/>
  <c r="H21" i="4"/>
  <c r="F21" i="4"/>
  <c r="D21" i="4"/>
  <c r="Q21" i="4"/>
  <c r="O21" i="4"/>
  <c r="M21" i="4"/>
  <c r="K21" i="4"/>
  <c r="I21" i="4"/>
  <c r="G21" i="4"/>
  <c r="E21" i="4"/>
  <c r="P25" i="4"/>
  <c r="N25" i="4"/>
  <c r="L25" i="4"/>
  <c r="J25" i="4"/>
  <c r="H25" i="4"/>
  <c r="F25" i="4"/>
  <c r="D25" i="4"/>
  <c r="Q25" i="4"/>
  <c r="O25" i="4"/>
  <c r="M25" i="4"/>
  <c r="K25" i="4"/>
  <c r="I25" i="4"/>
  <c r="G25" i="4"/>
  <c r="E25" i="4"/>
  <c r="P29" i="4"/>
  <c r="N29" i="4"/>
  <c r="L29" i="4"/>
  <c r="J29" i="4"/>
  <c r="H29" i="4"/>
  <c r="F29" i="4"/>
  <c r="D29" i="4"/>
  <c r="Q29" i="4"/>
  <c r="O29" i="4"/>
  <c r="M29" i="4"/>
  <c r="K29" i="4"/>
  <c r="I29" i="4"/>
  <c r="G29" i="4"/>
  <c r="E29" i="4"/>
  <c r="P33" i="4"/>
  <c r="N33" i="4"/>
  <c r="L33" i="4"/>
  <c r="J33" i="4"/>
  <c r="H33" i="4"/>
  <c r="F33" i="4"/>
  <c r="D33" i="4"/>
  <c r="Q33" i="4"/>
  <c r="O33" i="4"/>
  <c r="M33" i="4"/>
  <c r="K33" i="4"/>
  <c r="I33" i="4"/>
  <c r="G33" i="4"/>
  <c r="E33" i="4"/>
  <c r="P37" i="4"/>
  <c r="N37" i="4"/>
  <c r="L37" i="4"/>
  <c r="J37" i="4"/>
  <c r="H37" i="4"/>
  <c r="F37" i="4"/>
  <c r="D37" i="4"/>
  <c r="Q37" i="4"/>
  <c r="O37" i="4"/>
  <c r="M37" i="4"/>
  <c r="K37" i="4"/>
  <c r="I37" i="4"/>
  <c r="G37" i="4"/>
  <c r="E37" i="4"/>
  <c r="P15" i="4"/>
  <c r="N15" i="4"/>
  <c r="L15" i="4"/>
  <c r="J15" i="4"/>
  <c r="H15" i="4"/>
  <c r="F15" i="4"/>
  <c r="D15" i="4"/>
  <c r="Q15" i="4"/>
  <c r="O15" i="4"/>
  <c r="M15" i="4"/>
  <c r="K15" i="4"/>
  <c r="I15" i="4"/>
  <c r="G15" i="4"/>
  <c r="E15" i="4"/>
  <c r="P19" i="4"/>
  <c r="N19" i="4"/>
  <c r="L19" i="4"/>
  <c r="J19" i="4"/>
  <c r="H19" i="4"/>
  <c r="F19" i="4"/>
  <c r="D19" i="4"/>
  <c r="Q19" i="4"/>
  <c r="O19" i="4"/>
  <c r="M19" i="4"/>
  <c r="K19" i="4"/>
  <c r="I19" i="4"/>
  <c r="G19" i="4"/>
  <c r="E19" i="4"/>
  <c r="P23" i="4"/>
  <c r="N23" i="4"/>
  <c r="L23" i="4"/>
  <c r="J23" i="4"/>
  <c r="H23" i="4"/>
  <c r="F23" i="4"/>
  <c r="D23" i="4"/>
  <c r="Q23" i="4"/>
  <c r="O23" i="4"/>
  <c r="M23" i="4"/>
  <c r="K23" i="4"/>
  <c r="I23" i="4"/>
  <c r="G23" i="4"/>
  <c r="E23" i="4"/>
  <c r="P27" i="4"/>
  <c r="N27" i="4"/>
  <c r="L27" i="4"/>
  <c r="J27" i="4"/>
  <c r="H27" i="4"/>
  <c r="F27" i="4"/>
  <c r="D27" i="4"/>
  <c r="Q27" i="4"/>
  <c r="O27" i="4"/>
  <c r="M27" i="4"/>
  <c r="K27" i="4"/>
  <c r="I27" i="4"/>
  <c r="G27" i="4"/>
  <c r="E27" i="4"/>
  <c r="P31" i="4"/>
  <c r="N31" i="4"/>
  <c r="L31" i="4"/>
  <c r="J31" i="4"/>
  <c r="H31" i="4"/>
  <c r="F31" i="4"/>
  <c r="D31" i="4"/>
  <c r="Q31" i="4"/>
  <c r="O31" i="4"/>
  <c r="M31" i="4"/>
  <c r="K31" i="4"/>
  <c r="I31" i="4"/>
  <c r="G31" i="4"/>
  <c r="E31" i="4"/>
  <c r="P35" i="4"/>
  <c r="N35" i="4"/>
  <c r="L35" i="4"/>
  <c r="J35" i="4"/>
  <c r="H35" i="4"/>
  <c r="F35" i="4"/>
  <c r="D35" i="4"/>
  <c r="Q35" i="4"/>
  <c r="O35" i="4"/>
  <c r="M35" i="4"/>
  <c r="K35" i="4"/>
  <c r="I35" i="4"/>
  <c r="G35" i="4"/>
  <c r="E35" i="4"/>
  <c r="Q38" i="4"/>
  <c r="O38" i="4"/>
  <c r="M38" i="4"/>
  <c r="K38" i="4"/>
  <c r="I38" i="4"/>
  <c r="G38" i="4"/>
  <c r="E38" i="4"/>
  <c r="Q39" i="4"/>
  <c r="O39" i="4"/>
  <c r="M39" i="4"/>
  <c r="K39" i="4"/>
  <c r="P39" i="4"/>
  <c r="N39" i="4"/>
  <c r="L39" i="4"/>
  <c r="J39" i="4"/>
  <c r="H39" i="4"/>
  <c r="F39" i="4"/>
  <c r="D39" i="4"/>
  <c r="P40" i="4"/>
  <c r="N40" i="4"/>
  <c r="L40" i="4"/>
  <c r="J40" i="4"/>
  <c r="H40" i="4"/>
  <c r="F40" i="4"/>
  <c r="D40" i="4"/>
  <c r="Q40" i="4"/>
  <c r="O40" i="4"/>
  <c r="M40" i="4"/>
  <c r="K40" i="4"/>
  <c r="I40" i="4"/>
  <c r="G40" i="4"/>
  <c r="E40" i="4"/>
  <c r="P44" i="4"/>
  <c r="N44" i="4"/>
  <c r="L44" i="4"/>
  <c r="J44" i="4"/>
  <c r="H44" i="4"/>
  <c r="F44" i="4"/>
  <c r="D44" i="4"/>
  <c r="Q44" i="4"/>
  <c r="O44" i="4"/>
  <c r="M44" i="4"/>
  <c r="K44" i="4"/>
  <c r="I44" i="4"/>
  <c r="G44" i="4"/>
  <c r="E44" i="4"/>
  <c r="P48" i="4"/>
  <c r="N48" i="4"/>
  <c r="L48" i="4"/>
  <c r="J48" i="4"/>
  <c r="H48" i="4"/>
  <c r="F48" i="4"/>
  <c r="D48" i="4"/>
  <c r="Q48" i="4"/>
  <c r="O48" i="4"/>
  <c r="M48" i="4"/>
  <c r="K48" i="4"/>
  <c r="I48" i="4"/>
  <c r="G48" i="4"/>
  <c r="E48" i="4"/>
  <c r="P52" i="4"/>
  <c r="N52" i="4"/>
  <c r="L52" i="4"/>
  <c r="J52" i="4"/>
  <c r="H52" i="4"/>
  <c r="F52" i="4"/>
  <c r="D52" i="4"/>
  <c r="Q52" i="4"/>
  <c r="O52" i="4"/>
  <c r="M52" i="4"/>
  <c r="K52" i="4"/>
  <c r="I52" i="4"/>
  <c r="G52" i="4"/>
  <c r="E52" i="4"/>
  <c r="P56" i="4"/>
  <c r="N56" i="4"/>
  <c r="L56" i="4"/>
  <c r="J56" i="4"/>
  <c r="H56" i="4"/>
  <c r="F56" i="4"/>
  <c r="D56" i="4"/>
  <c r="Q56" i="4"/>
  <c r="O56" i="4"/>
  <c r="M56" i="4"/>
  <c r="K56" i="4"/>
  <c r="I56" i="4"/>
  <c r="G56" i="4"/>
  <c r="E56" i="4"/>
  <c r="D16" i="4"/>
  <c r="F16" i="4"/>
  <c r="H16" i="4"/>
  <c r="J16" i="4"/>
  <c r="L16" i="4"/>
  <c r="N16" i="4"/>
  <c r="P16" i="4"/>
  <c r="D18" i="4"/>
  <c r="F18" i="4"/>
  <c r="H18" i="4"/>
  <c r="J18" i="4"/>
  <c r="L18" i="4"/>
  <c r="N18" i="4"/>
  <c r="P18" i="4"/>
  <c r="D20" i="4"/>
  <c r="F20" i="4"/>
  <c r="H20" i="4"/>
  <c r="J20" i="4"/>
  <c r="L20" i="4"/>
  <c r="N20" i="4"/>
  <c r="P20" i="4"/>
  <c r="D22" i="4"/>
  <c r="F22" i="4"/>
  <c r="H22" i="4"/>
  <c r="J22" i="4"/>
  <c r="L22" i="4"/>
  <c r="N22" i="4"/>
  <c r="P22" i="4"/>
  <c r="D24" i="4"/>
  <c r="F24" i="4"/>
  <c r="H24" i="4"/>
  <c r="J24" i="4"/>
  <c r="L24" i="4"/>
  <c r="N24" i="4"/>
  <c r="P24" i="4"/>
  <c r="D26" i="4"/>
  <c r="F26" i="4"/>
  <c r="H26" i="4"/>
  <c r="J26" i="4"/>
  <c r="L26" i="4"/>
  <c r="N26" i="4"/>
  <c r="P26" i="4"/>
  <c r="D28" i="4"/>
  <c r="F28" i="4"/>
  <c r="H28" i="4"/>
  <c r="J28" i="4"/>
  <c r="L28" i="4"/>
  <c r="N28" i="4"/>
  <c r="P28" i="4"/>
  <c r="D30" i="4"/>
  <c r="F30" i="4"/>
  <c r="H30" i="4"/>
  <c r="J30" i="4"/>
  <c r="L30" i="4"/>
  <c r="N30" i="4"/>
  <c r="P30" i="4"/>
  <c r="D32" i="4"/>
  <c r="F32" i="4"/>
  <c r="H32" i="4"/>
  <c r="J32" i="4"/>
  <c r="L32" i="4"/>
  <c r="N32" i="4"/>
  <c r="P32" i="4"/>
  <c r="D34" i="4"/>
  <c r="F34" i="4"/>
  <c r="H34" i="4"/>
  <c r="J34" i="4"/>
  <c r="L34" i="4"/>
  <c r="N34" i="4"/>
  <c r="P34" i="4"/>
  <c r="D36" i="4"/>
  <c r="F36" i="4"/>
  <c r="H36" i="4"/>
  <c r="J36" i="4"/>
  <c r="L36" i="4"/>
  <c r="N36" i="4"/>
  <c r="P36" i="4"/>
  <c r="F38" i="4"/>
  <c r="J38" i="4"/>
  <c r="N38" i="4"/>
  <c r="G39" i="4"/>
  <c r="P42" i="4"/>
  <c r="N42" i="4"/>
  <c r="L42" i="4"/>
  <c r="J42" i="4"/>
  <c r="H42" i="4"/>
  <c r="F42" i="4"/>
  <c r="D42" i="4"/>
  <c r="Q42" i="4"/>
  <c r="O42" i="4"/>
  <c r="M42" i="4"/>
  <c r="K42" i="4"/>
  <c r="I42" i="4"/>
  <c r="G42" i="4"/>
  <c r="E42" i="4"/>
  <c r="P46" i="4"/>
  <c r="N46" i="4"/>
  <c r="L46" i="4"/>
  <c r="J46" i="4"/>
  <c r="H46" i="4"/>
  <c r="F46" i="4"/>
  <c r="D46" i="4"/>
  <c r="Q46" i="4"/>
  <c r="O46" i="4"/>
  <c r="M46" i="4"/>
  <c r="K46" i="4"/>
  <c r="I46" i="4"/>
  <c r="G46" i="4"/>
  <c r="E46" i="4"/>
  <c r="P50" i="4"/>
  <c r="N50" i="4"/>
  <c r="L50" i="4"/>
  <c r="J50" i="4"/>
  <c r="H50" i="4"/>
  <c r="F50" i="4"/>
  <c r="D50" i="4"/>
  <c r="Q50" i="4"/>
  <c r="O50" i="4"/>
  <c r="M50" i="4"/>
  <c r="K50" i="4"/>
  <c r="I50" i="4"/>
  <c r="G50" i="4"/>
  <c r="E50" i="4"/>
  <c r="P54" i="4"/>
  <c r="N54" i="4"/>
  <c r="L54" i="4"/>
  <c r="J54" i="4"/>
  <c r="H54" i="4"/>
  <c r="F54" i="4"/>
  <c r="D54" i="4"/>
  <c r="Q54" i="4"/>
  <c r="O54" i="4"/>
  <c r="M54" i="4"/>
  <c r="K54" i="4"/>
  <c r="I54" i="4"/>
  <c r="G54" i="4"/>
  <c r="E54" i="4"/>
  <c r="P58" i="4"/>
  <c r="N58" i="4"/>
  <c r="L58" i="4"/>
  <c r="J58" i="4"/>
  <c r="H58" i="4"/>
  <c r="F58" i="4"/>
  <c r="D58" i="4"/>
  <c r="Q58" i="4"/>
  <c r="O58" i="4"/>
  <c r="M58" i="4"/>
  <c r="K58" i="4"/>
  <c r="I58" i="4"/>
  <c r="G58" i="4"/>
  <c r="E58" i="4"/>
  <c r="E16" i="4"/>
  <c r="G16" i="4"/>
  <c r="I16" i="4"/>
  <c r="K16" i="4"/>
  <c r="M16" i="4"/>
  <c r="O16" i="4"/>
  <c r="Q16" i="4"/>
  <c r="E18" i="4"/>
  <c r="G18" i="4"/>
  <c r="I18" i="4"/>
  <c r="K18" i="4"/>
  <c r="M18" i="4"/>
  <c r="O18" i="4"/>
  <c r="Q18" i="4"/>
  <c r="E20" i="4"/>
  <c r="G20" i="4"/>
  <c r="I20" i="4"/>
  <c r="K20" i="4"/>
  <c r="M20" i="4"/>
  <c r="O20" i="4"/>
  <c r="Q20" i="4"/>
  <c r="E22" i="4"/>
  <c r="G22" i="4"/>
  <c r="I22" i="4"/>
  <c r="K22" i="4"/>
  <c r="M22" i="4"/>
  <c r="O22" i="4"/>
  <c r="Q22" i="4"/>
  <c r="E24" i="4"/>
  <c r="G24" i="4"/>
  <c r="I24" i="4"/>
  <c r="K24" i="4"/>
  <c r="M24" i="4"/>
  <c r="O24" i="4"/>
  <c r="Q24" i="4"/>
  <c r="E26" i="4"/>
  <c r="G26" i="4"/>
  <c r="I26" i="4"/>
  <c r="K26" i="4"/>
  <c r="M26" i="4"/>
  <c r="O26" i="4"/>
  <c r="Q26" i="4"/>
  <c r="E28" i="4"/>
  <c r="G28" i="4"/>
  <c r="I28" i="4"/>
  <c r="K28" i="4"/>
  <c r="M28" i="4"/>
  <c r="O28" i="4"/>
  <c r="Q28" i="4"/>
  <c r="E30" i="4"/>
  <c r="G30" i="4"/>
  <c r="I30" i="4"/>
  <c r="K30" i="4"/>
  <c r="M30" i="4"/>
  <c r="O30" i="4"/>
  <c r="Q30" i="4"/>
  <c r="E32" i="4"/>
  <c r="G32" i="4"/>
  <c r="I32" i="4"/>
  <c r="K32" i="4"/>
  <c r="M32" i="4"/>
  <c r="O32" i="4"/>
  <c r="Q32" i="4"/>
  <c r="E34" i="4"/>
  <c r="G34" i="4"/>
  <c r="I34" i="4"/>
  <c r="K34" i="4"/>
  <c r="M34" i="4"/>
  <c r="O34" i="4"/>
  <c r="Q34" i="4"/>
  <c r="E36" i="4"/>
  <c r="G36" i="4"/>
  <c r="I36" i="4"/>
  <c r="K36" i="4"/>
  <c r="M36" i="4"/>
  <c r="O36" i="4"/>
  <c r="Q36" i="4"/>
  <c r="P59" i="4"/>
  <c r="N59" i="4"/>
  <c r="L59" i="4"/>
  <c r="J59" i="4"/>
  <c r="H59" i="4"/>
  <c r="F59" i="4"/>
  <c r="D59" i="4"/>
  <c r="P60" i="4"/>
  <c r="N60" i="4"/>
  <c r="L60" i="4"/>
  <c r="J60" i="4"/>
  <c r="H60" i="4"/>
  <c r="F60" i="4"/>
  <c r="D60" i="4"/>
  <c r="Q60" i="4"/>
  <c r="O60" i="4"/>
  <c r="M60" i="4"/>
  <c r="K60" i="4"/>
  <c r="I60" i="4"/>
  <c r="G60" i="4"/>
  <c r="E60" i="4"/>
  <c r="P64" i="4"/>
  <c r="N64" i="4"/>
  <c r="L64" i="4"/>
  <c r="J64" i="4"/>
  <c r="H64" i="4"/>
  <c r="F64" i="4"/>
  <c r="D64" i="4"/>
  <c r="Q64" i="4"/>
  <c r="O64" i="4"/>
  <c r="M64" i="4"/>
  <c r="K64" i="4"/>
  <c r="I64" i="4"/>
  <c r="G64" i="4"/>
  <c r="E64" i="4"/>
  <c r="P68" i="4"/>
  <c r="N68" i="4"/>
  <c r="L68" i="4"/>
  <c r="J68" i="4"/>
  <c r="H68" i="4"/>
  <c r="F68" i="4"/>
  <c r="D68" i="4"/>
  <c r="Q68" i="4"/>
  <c r="O68" i="4"/>
  <c r="M68" i="4"/>
  <c r="K68" i="4"/>
  <c r="I68" i="4"/>
  <c r="G68" i="4"/>
  <c r="E68" i="4"/>
  <c r="P72" i="4"/>
  <c r="N72" i="4"/>
  <c r="L72" i="4"/>
  <c r="J72" i="4"/>
  <c r="H72" i="4"/>
  <c r="F72" i="4"/>
  <c r="D72" i="4"/>
  <c r="Q72" i="4"/>
  <c r="O72" i="4"/>
  <c r="M72" i="4"/>
  <c r="K72" i="4"/>
  <c r="I72" i="4"/>
  <c r="G72" i="4"/>
  <c r="E72" i="4"/>
  <c r="P76" i="4"/>
  <c r="N76" i="4"/>
  <c r="L76" i="4"/>
  <c r="J76" i="4"/>
  <c r="H76" i="4"/>
  <c r="F76" i="4"/>
  <c r="D76" i="4"/>
  <c r="Q76" i="4"/>
  <c r="O76" i="4"/>
  <c r="M76" i="4"/>
  <c r="K76" i="4"/>
  <c r="I76" i="4"/>
  <c r="G76" i="4"/>
  <c r="E76" i="4"/>
  <c r="D41" i="4"/>
  <c r="F41" i="4"/>
  <c r="H41" i="4"/>
  <c r="J41" i="4"/>
  <c r="L41" i="4"/>
  <c r="N41" i="4"/>
  <c r="P41" i="4"/>
  <c r="D43" i="4"/>
  <c r="F43" i="4"/>
  <c r="H43" i="4"/>
  <c r="J43" i="4"/>
  <c r="L43" i="4"/>
  <c r="N43" i="4"/>
  <c r="P43" i="4"/>
  <c r="D45" i="4"/>
  <c r="F45" i="4"/>
  <c r="H45" i="4"/>
  <c r="J45" i="4"/>
  <c r="L45" i="4"/>
  <c r="N45" i="4"/>
  <c r="P45" i="4"/>
  <c r="D47" i="4"/>
  <c r="F47" i="4"/>
  <c r="H47" i="4"/>
  <c r="J47" i="4"/>
  <c r="L47" i="4"/>
  <c r="N47" i="4"/>
  <c r="P47" i="4"/>
  <c r="D49" i="4"/>
  <c r="F49" i="4"/>
  <c r="H49" i="4"/>
  <c r="J49" i="4"/>
  <c r="L49" i="4"/>
  <c r="N49" i="4"/>
  <c r="P49" i="4"/>
  <c r="D51" i="4"/>
  <c r="F51" i="4"/>
  <c r="H51" i="4"/>
  <c r="J51" i="4"/>
  <c r="L51" i="4"/>
  <c r="N51" i="4"/>
  <c r="P51" i="4"/>
  <c r="D53" i="4"/>
  <c r="F53" i="4"/>
  <c r="H53" i="4"/>
  <c r="J53" i="4"/>
  <c r="L53" i="4"/>
  <c r="N53" i="4"/>
  <c r="P53" i="4"/>
  <c r="D55" i="4"/>
  <c r="F55" i="4"/>
  <c r="H55" i="4"/>
  <c r="J55" i="4"/>
  <c r="L55" i="4"/>
  <c r="N55" i="4"/>
  <c r="P55" i="4"/>
  <c r="D57" i="4"/>
  <c r="F57" i="4"/>
  <c r="H57" i="4"/>
  <c r="J57" i="4"/>
  <c r="L57" i="4"/>
  <c r="N57" i="4"/>
  <c r="P57" i="4"/>
  <c r="G59" i="4"/>
  <c r="K59" i="4"/>
  <c r="O59" i="4"/>
  <c r="P62" i="4"/>
  <c r="N62" i="4"/>
  <c r="L62" i="4"/>
  <c r="J62" i="4"/>
  <c r="H62" i="4"/>
  <c r="F62" i="4"/>
  <c r="D62" i="4"/>
  <c r="Q62" i="4"/>
  <c r="O62" i="4"/>
  <c r="M62" i="4"/>
  <c r="K62" i="4"/>
  <c r="I62" i="4"/>
  <c r="G62" i="4"/>
  <c r="E62" i="4"/>
  <c r="P66" i="4"/>
  <c r="N66" i="4"/>
  <c r="L66" i="4"/>
  <c r="J66" i="4"/>
  <c r="H66" i="4"/>
  <c r="F66" i="4"/>
  <c r="D66" i="4"/>
  <c r="Q66" i="4"/>
  <c r="O66" i="4"/>
  <c r="M66" i="4"/>
  <c r="K66" i="4"/>
  <c r="I66" i="4"/>
  <c r="G66" i="4"/>
  <c r="E66" i="4"/>
  <c r="P70" i="4"/>
  <c r="N70" i="4"/>
  <c r="L70" i="4"/>
  <c r="J70" i="4"/>
  <c r="H70" i="4"/>
  <c r="F70" i="4"/>
  <c r="D70" i="4"/>
  <c r="Q70" i="4"/>
  <c r="O70" i="4"/>
  <c r="M70" i="4"/>
  <c r="K70" i="4"/>
  <c r="I70" i="4"/>
  <c r="G70" i="4"/>
  <c r="E70" i="4"/>
  <c r="P74" i="4"/>
  <c r="N74" i="4"/>
  <c r="L74" i="4"/>
  <c r="J74" i="4"/>
  <c r="H74" i="4"/>
  <c r="F74" i="4"/>
  <c r="D74" i="4"/>
  <c r="Q74" i="4"/>
  <c r="O74" i="4"/>
  <c r="M74" i="4"/>
  <c r="K74" i="4"/>
  <c r="I74" i="4"/>
  <c r="G74" i="4"/>
  <c r="E74" i="4"/>
  <c r="E41" i="4"/>
  <c r="G41" i="4"/>
  <c r="I41" i="4"/>
  <c r="K41" i="4"/>
  <c r="M41" i="4"/>
  <c r="O41" i="4"/>
  <c r="Q41" i="4"/>
  <c r="E43" i="4"/>
  <c r="G43" i="4"/>
  <c r="I43" i="4"/>
  <c r="K43" i="4"/>
  <c r="M43" i="4"/>
  <c r="O43" i="4"/>
  <c r="Q43" i="4"/>
  <c r="E45" i="4"/>
  <c r="G45" i="4"/>
  <c r="I45" i="4"/>
  <c r="K45" i="4"/>
  <c r="M45" i="4"/>
  <c r="O45" i="4"/>
  <c r="Q45" i="4"/>
  <c r="E47" i="4"/>
  <c r="G47" i="4"/>
  <c r="I47" i="4"/>
  <c r="K47" i="4"/>
  <c r="M47" i="4"/>
  <c r="O47" i="4"/>
  <c r="Q47" i="4"/>
  <c r="E49" i="4"/>
  <c r="G49" i="4"/>
  <c r="I49" i="4"/>
  <c r="K49" i="4"/>
  <c r="M49" i="4"/>
  <c r="O49" i="4"/>
  <c r="Q49" i="4"/>
  <c r="E51" i="4"/>
  <c r="G51" i="4"/>
  <c r="I51" i="4"/>
  <c r="K51" i="4"/>
  <c r="M51" i="4"/>
  <c r="O51" i="4"/>
  <c r="Q51" i="4"/>
  <c r="E53" i="4"/>
  <c r="G53" i="4"/>
  <c r="I53" i="4"/>
  <c r="K53" i="4"/>
  <c r="M53" i="4"/>
  <c r="O53" i="4"/>
  <c r="Q53" i="4"/>
  <c r="E55" i="4"/>
  <c r="G55" i="4"/>
  <c r="I55" i="4"/>
  <c r="K55" i="4"/>
  <c r="M55" i="4"/>
  <c r="O55" i="4"/>
  <c r="Q55" i="4"/>
  <c r="E57" i="4"/>
  <c r="G57" i="4"/>
  <c r="I57" i="4"/>
  <c r="K57" i="4"/>
  <c r="M57" i="4"/>
  <c r="O57" i="4"/>
  <c r="Q57" i="4"/>
  <c r="P81" i="4"/>
  <c r="N81" i="4"/>
  <c r="L81" i="4"/>
  <c r="J81" i="4"/>
  <c r="H81" i="4"/>
  <c r="F81" i="4"/>
  <c r="D81" i="4"/>
  <c r="Q81" i="4"/>
  <c r="O81" i="4"/>
  <c r="M81" i="4"/>
  <c r="K81" i="4"/>
  <c r="I81" i="4"/>
  <c r="G81" i="4"/>
  <c r="E81" i="4"/>
  <c r="P85" i="4"/>
  <c r="N85" i="4"/>
  <c r="L85" i="4"/>
  <c r="J85" i="4"/>
  <c r="H85" i="4"/>
  <c r="F85" i="4"/>
  <c r="D85" i="4"/>
  <c r="Q85" i="4"/>
  <c r="O85" i="4"/>
  <c r="M85" i="4"/>
  <c r="K85" i="4"/>
  <c r="I85" i="4"/>
  <c r="G85" i="4"/>
  <c r="E85" i="4"/>
  <c r="D61" i="4"/>
  <c r="F61" i="4"/>
  <c r="H61" i="4"/>
  <c r="J61" i="4"/>
  <c r="L61" i="4"/>
  <c r="N61" i="4"/>
  <c r="P61" i="4"/>
  <c r="D63" i="4"/>
  <c r="F63" i="4"/>
  <c r="H63" i="4"/>
  <c r="J63" i="4"/>
  <c r="L63" i="4"/>
  <c r="N63" i="4"/>
  <c r="P63" i="4"/>
  <c r="D65" i="4"/>
  <c r="F65" i="4"/>
  <c r="H65" i="4"/>
  <c r="J65" i="4"/>
  <c r="L65" i="4"/>
  <c r="N65" i="4"/>
  <c r="P65" i="4"/>
  <c r="D67" i="4"/>
  <c r="F67" i="4"/>
  <c r="H67" i="4"/>
  <c r="J67" i="4"/>
  <c r="L67" i="4"/>
  <c r="N67" i="4"/>
  <c r="P67" i="4"/>
  <c r="D69" i="4"/>
  <c r="F69" i="4"/>
  <c r="H69" i="4"/>
  <c r="J69" i="4"/>
  <c r="L69" i="4"/>
  <c r="N69" i="4"/>
  <c r="P69" i="4"/>
  <c r="D71" i="4"/>
  <c r="F71" i="4"/>
  <c r="H71" i="4"/>
  <c r="J71" i="4"/>
  <c r="L71" i="4"/>
  <c r="N71" i="4"/>
  <c r="P71" i="4"/>
  <c r="D73" i="4"/>
  <c r="F73" i="4"/>
  <c r="H73" i="4"/>
  <c r="J73" i="4"/>
  <c r="L73" i="4"/>
  <c r="N73" i="4"/>
  <c r="P73" i="4"/>
  <c r="D75" i="4"/>
  <c r="F75" i="4"/>
  <c r="H75" i="4"/>
  <c r="J75" i="4"/>
  <c r="L75" i="4"/>
  <c r="N75" i="4"/>
  <c r="P75" i="4"/>
  <c r="D77" i="4"/>
  <c r="F77" i="4"/>
  <c r="H77" i="4"/>
  <c r="J77" i="4"/>
  <c r="L77" i="4"/>
  <c r="N77" i="4"/>
  <c r="P77" i="4"/>
  <c r="E78" i="4"/>
  <c r="I78" i="4"/>
  <c r="M78" i="4"/>
  <c r="Q78" i="4"/>
  <c r="P78" i="4"/>
  <c r="N78" i="4"/>
  <c r="L78" i="4"/>
  <c r="J78" i="4"/>
  <c r="H78" i="4"/>
  <c r="F78" i="4"/>
  <c r="D78" i="4"/>
  <c r="P79" i="4"/>
  <c r="N79" i="4"/>
  <c r="L79" i="4"/>
  <c r="J79" i="4"/>
  <c r="H79" i="4"/>
  <c r="F79" i="4"/>
  <c r="D79" i="4"/>
  <c r="Q79" i="4"/>
  <c r="O79" i="4"/>
  <c r="M79" i="4"/>
  <c r="K79" i="4"/>
  <c r="I79" i="4"/>
  <c r="G79" i="4"/>
  <c r="E79" i="4"/>
  <c r="P83" i="4"/>
  <c r="N83" i="4"/>
  <c r="L83" i="4"/>
  <c r="J83" i="4"/>
  <c r="H83" i="4"/>
  <c r="F83" i="4"/>
  <c r="D83" i="4"/>
  <c r="Q83" i="4"/>
  <c r="O83" i="4"/>
  <c r="M83" i="4"/>
  <c r="K83" i="4"/>
  <c r="I83" i="4"/>
  <c r="G83" i="4"/>
  <c r="E83" i="4"/>
  <c r="P87" i="4"/>
  <c r="N87" i="4"/>
  <c r="L87" i="4"/>
  <c r="Q87" i="4"/>
  <c r="M87" i="4"/>
  <c r="J87" i="4"/>
  <c r="H87" i="4"/>
  <c r="F87" i="4"/>
  <c r="D87" i="4"/>
  <c r="O87" i="4"/>
  <c r="K87" i="4"/>
  <c r="I87" i="4"/>
  <c r="G87" i="4"/>
  <c r="E87" i="4"/>
  <c r="E61" i="4"/>
  <c r="G61" i="4"/>
  <c r="I61" i="4"/>
  <c r="K61" i="4"/>
  <c r="M61" i="4"/>
  <c r="O61" i="4"/>
  <c r="Q61" i="4"/>
  <c r="E63" i="4"/>
  <c r="G63" i="4"/>
  <c r="I63" i="4"/>
  <c r="K63" i="4"/>
  <c r="M63" i="4"/>
  <c r="O63" i="4"/>
  <c r="Q63" i="4"/>
  <c r="E65" i="4"/>
  <c r="G65" i="4"/>
  <c r="I65" i="4"/>
  <c r="K65" i="4"/>
  <c r="M65" i="4"/>
  <c r="O65" i="4"/>
  <c r="Q65" i="4"/>
  <c r="E67" i="4"/>
  <c r="G67" i="4"/>
  <c r="I67" i="4"/>
  <c r="K67" i="4"/>
  <c r="M67" i="4"/>
  <c r="O67" i="4"/>
  <c r="Q67" i="4"/>
  <c r="E69" i="4"/>
  <c r="G69" i="4"/>
  <c r="I69" i="4"/>
  <c r="K69" i="4"/>
  <c r="M69" i="4"/>
  <c r="O69" i="4"/>
  <c r="Q69" i="4"/>
  <c r="E71" i="4"/>
  <c r="G71" i="4"/>
  <c r="I71" i="4"/>
  <c r="K71" i="4"/>
  <c r="M71" i="4"/>
  <c r="O71" i="4"/>
  <c r="Q71" i="4"/>
  <c r="E73" i="4"/>
  <c r="G73" i="4"/>
  <c r="I73" i="4"/>
  <c r="K73" i="4"/>
  <c r="M73" i="4"/>
  <c r="O73" i="4"/>
  <c r="Q73" i="4"/>
  <c r="E75" i="4"/>
  <c r="G75" i="4"/>
  <c r="I75" i="4"/>
  <c r="K75" i="4"/>
  <c r="M75" i="4"/>
  <c r="O75" i="4"/>
  <c r="Q75" i="4"/>
  <c r="E77" i="4"/>
  <c r="G77" i="4"/>
  <c r="I77" i="4"/>
  <c r="K77" i="4"/>
  <c r="M77" i="4"/>
  <c r="O77" i="4"/>
  <c r="Q77" i="4"/>
  <c r="G78" i="4"/>
  <c r="K78" i="4"/>
  <c r="O78" i="4"/>
  <c r="Q88" i="4"/>
  <c r="O88" i="4"/>
  <c r="M88" i="4"/>
  <c r="K88" i="4"/>
  <c r="I88" i="4"/>
  <c r="G88" i="4"/>
  <c r="E88" i="4"/>
  <c r="P88" i="4"/>
  <c r="N88" i="4"/>
  <c r="L88" i="4"/>
  <c r="J88" i="4"/>
  <c r="H88" i="4"/>
  <c r="F88" i="4"/>
  <c r="D88" i="4"/>
  <c r="Q90" i="4"/>
  <c r="O90" i="4"/>
  <c r="M90" i="4"/>
  <c r="K90" i="4"/>
  <c r="I90" i="4"/>
  <c r="G90" i="4"/>
  <c r="E90" i="4"/>
  <c r="P90" i="4"/>
  <c r="N90" i="4"/>
  <c r="L90" i="4"/>
  <c r="J90" i="4"/>
  <c r="H90" i="4"/>
  <c r="F90" i="4"/>
  <c r="D90" i="4"/>
  <c r="Q92" i="4"/>
  <c r="O92" i="4"/>
  <c r="M92" i="4"/>
  <c r="K92" i="4"/>
  <c r="I92" i="4"/>
  <c r="G92" i="4"/>
  <c r="E92" i="4"/>
  <c r="P92" i="4"/>
  <c r="N92" i="4"/>
  <c r="L92" i="4"/>
  <c r="J92" i="4"/>
  <c r="H92" i="4"/>
  <c r="F92" i="4"/>
  <c r="D92" i="4"/>
  <c r="Q94" i="4"/>
  <c r="O94" i="4"/>
  <c r="M94" i="4"/>
  <c r="K94" i="4"/>
  <c r="I94" i="4"/>
  <c r="G94" i="4"/>
  <c r="E94" i="4"/>
  <c r="P94" i="4"/>
  <c r="N94" i="4"/>
  <c r="L94" i="4"/>
  <c r="J94" i="4"/>
  <c r="H94" i="4"/>
  <c r="F94" i="4"/>
  <c r="D94" i="4"/>
  <c r="Q96" i="4"/>
  <c r="O96" i="4"/>
  <c r="M96" i="4"/>
  <c r="K96" i="4"/>
  <c r="I96" i="4"/>
  <c r="G96" i="4"/>
  <c r="E96" i="4"/>
  <c r="P96" i="4"/>
  <c r="N96" i="4"/>
  <c r="L96" i="4"/>
  <c r="J96" i="4"/>
  <c r="H96" i="4"/>
  <c r="F96" i="4"/>
  <c r="D96" i="4"/>
  <c r="D80" i="4"/>
  <c r="F80" i="4"/>
  <c r="H80" i="4"/>
  <c r="J80" i="4"/>
  <c r="L80" i="4"/>
  <c r="N80" i="4"/>
  <c r="P80" i="4"/>
  <c r="D82" i="4"/>
  <c r="F82" i="4"/>
  <c r="H82" i="4"/>
  <c r="J82" i="4"/>
  <c r="L82" i="4"/>
  <c r="N82" i="4"/>
  <c r="P82" i="4"/>
  <c r="D84" i="4"/>
  <c r="F84" i="4"/>
  <c r="H84" i="4"/>
  <c r="J84" i="4"/>
  <c r="L84" i="4"/>
  <c r="N84" i="4"/>
  <c r="P84" i="4"/>
  <c r="D86" i="4"/>
  <c r="F86" i="4"/>
  <c r="H86" i="4"/>
  <c r="J86" i="4"/>
  <c r="L86" i="4"/>
  <c r="N86" i="4"/>
  <c r="P86" i="4"/>
  <c r="P89" i="4"/>
  <c r="N89" i="4"/>
  <c r="L89" i="4"/>
  <c r="J89" i="4"/>
  <c r="H89" i="4"/>
  <c r="F89" i="4"/>
  <c r="D89" i="4"/>
  <c r="Q89" i="4"/>
  <c r="O89" i="4"/>
  <c r="M89" i="4"/>
  <c r="K89" i="4"/>
  <c r="I89" i="4"/>
  <c r="G89" i="4"/>
  <c r="E89" i="4"/>
  <c r="P91" i="4"/>
  <c r="N91" i="4"/>
  <c r="L91" i="4"/>
  <c r="J91" i="4"/>
  <c r="H91" i="4"/>
  <c r="F91" i="4"/>
  <c r="D91" i="4"/>
  <c r="Q91" i="4"/>
  <c r="O91" i="4"/>
  <c r="M91" i="4"/>
  <c r="K91" i="4"/>
  <c r="I91" i="4"/>
  <c r="G91" i="4"/>
  <c r="E91" i="4"/>
  <c r="P93" i="4"/>
  <c r="N93" i="4"/>
  <c r="L93" i="4"/>
  <c r="J93" i="4"/>
  <c r="H93" i="4"/>
  <c r="F93" i="4"/>
  <c r="D93" i="4"/>
  <c r="Q93" i="4"/>
  <c r="O93" i="4"/>
  <c r="M93" i="4"/>
  <c r="K93" i="4"/>
  <c r="I93" i="4"/>
  <c r="G93" i="4"/>
  <c r="E93" i="4"/>
  <c r="P95" i="4"/>
  <c r="N95" i="4"/>
  <c r="L95" i="4"/>
  <c r="J95" i="4"/>
  <c r="H95" i="4"/>
  <c r="F95" i="4"/>
  <c r="D95" i="4"/>
  <c r="Q95" i="4"/>
  <c r="O95" i="4"/>
  <c r="M95" i="4"/>
  <c r="K95" i="4"/>
  <c r="I95" i="4"/>
  <c r="G95" i="4"/>
  <c r="E95" i="4"/>
  <c r="E80" i="4"/>
  <c r="G80" i="4"/>
  <c r="I80" i="4"/>
  <c r="K80" i="4"/>
  <c r="M80" i="4"/>
  <c r="O80" i="4"/>
  <c r="Q80" i="4"/>
  <c r="E82" i="4"/>
  <c r="G82" i="4"/>
  <c r="I82" i="4"/>
  <c r="K82" i="4"/>
  <c r="M82" i="4"/>
  <c r="O82" i="4"/>
  <c r="Q82" i="4"/>
  <c r="E84" i="4"/>
  <c r="G84" i="4"/>
  <c r="I84" i="4"/>
  <c r="K84" i="4"/>
  <c r="M84" i="4"/>
  <c r="O84" i="4"/>
  <c r="Q84" i="4"/>
  <c r="E86" i="4"/>
  <c r="G86" i="4"/>
  <c r="I86" i="4"/>
  <c r="K86" i="4"/>
  <c r="M86" i="4"/>
  <c r="O86" i="4"/>
  <c r="Q86" i="4"/>
  <c r="E13" i="4"/>
  <c r="G13" i="4"/>
  <c r="I13" i="4"/>
  <c r="K13" i="4"/>
  <c r="M13" i="4"/>
  <c r="O13" i="4"/>
  <c r="Q13" i="4"/>
  <c r="D13" i="4"/>
  <c r="F13" i="4"/>
  <c r="H13" i="4"/>
  <c r="J13" i="4"/>
  <c r="L13" i="4"/>
  <c r="N13" i="4"/>
  <c r="P13" i="4"/>
  <c r="O114" i="79"/>
  <c r="O115" i="79"/>
  <c r="C88" i="79"/>
  <c r="C86" i="79"/>
  <c r="O88" i="79"/>
  <c r="O86" i="79"/>
  <c r="O84" i="79"/>
  <c r="O176" i="79"/>
  <c r="O174" i="79"/>
  <c r="C174" i="79"/>
  <c r="O170" i="79"/>
  <c r="C170" i="79"/>
  <c r="O166" i="79"/>
  <c r="C166" i="79"/>
  <c r="C85" i="79"/>
  <c r="C175" i="79"/>
  <c r="O173" i="79"/>
  <c r="O172" i="79"/>
  <c r="C171" i="79"/>
  <c r="O169" i="79"/>
  <c r="O168" i="79"/>
  <c r="C167" i="79"/>
  <c r="O165" i="79"/>
  <c r="O175" i="79"/>
  <c r="O171" i="79"/>
  <c r="O167" i="79"/>
  <c r="O87" i="79"/>
  <c r="C87" i="79"/>
  <c r="O85" i="79"/>
  <c r="O82" i="79"/>
  <c r="C82" i="79"/>
  <c r="O83" i="79"/>
  <c r="O81" i="79"/>
  <c r="E2" i="77"/>
  <c r="E3" i="77" s="1"/>
  <c r="F3" i="77" s="1"/>
  <c r="S144" i="4" l="1"/>
  <c r="R144" i="4"/>
  <c r="S124" i="4"/>
  <c r="L174" i="79"/>
  <c r="BO124" i="4"/>
  <c r="BP124" i="4"/>
  <c r="S132" i="4"/>
  <c r="T124" i="4"/>
  <c r="BL124" i="4"/>
  <c r="BM124" i="4"/>
  <c r="BP121" i="4"/>
  <c r="BN124" i="4"/>
  <c r="S121" i="4"/>
  <c r="T128" i="4"/>
  <c r="BN121" i="4"/>
  <c r="T121" i="4"/>
  <c r="BP128" i="4"/>
  <c r="BL128" i="4"/>
  <c r="BN128" i="4"/>
  <c r="BO121" i="4"/>
  <c r="BM121" i="4"/>
  <c r="BK121" i="4"/>
  <c r="BO128" i="4"/>
  <c r="BK128" i="4"/>
  <c r="S128" i="4"/>
  <c r="BO132" i="4"/>
  <c r="BM132" i="4"/>
  <c r="S136" i="4"/>
  <c r="R136" i="4"/>
  <c r="S140" i="4"/>
  <c r="R140" i="4"/>
  <c r="S139" i="4"/>
  <c r="R139" i="4"/>
  <c r="R141" i="4"/>
  <c r="S141" i="4"/>
  <c r="S134" i="4"/>
  <c r="R134" i="4"/>
  <c r="R137" i="4"/>
  <c r="S137" i="4"/>
  <c r="R138" i="4"/>
  <c r="S138" i="4"/>
  <c r="R135" i="4"/>
  <c r="S135" i="4"/>
  <c r="BP132" i="4"/>
  <c r="BL132" i="4"/>
  <c r="BK132" i="4"/>
  <c r="T132" i="4"/>
  <c r="S130" i="4"/>
  <c r="R130" i="4"/>
  <c r="S133" i="4"/>
  <c r="R133" i="4"/>
  <c r="S122" i="4"/>
  <c r="R122" i="4"/>
  <c r="S131" i="4"/>
  <c r="R131" i="4"/>
  <c r="S127" i="4"/>
  <c r="R127" i="4"/>
  <c r="S129" i="4"/>
  <c r="R129" i="4"/>
  <c r="S126" i="4"/>
  <c r="R126" i="4"/>
  <c r="R123" i="4"/>
  <c r="S123" i="4"/>
  <c r="S125" i="4"/>
  <c r="R125" i="4"/>
  <c r="L86" i="79"/>
  <c r="S108" i="4"/>
  <c r="E147" i="78"/>
  <c r="E152" i="78"/>
  <c r="E168" i="78"/>
  <c r="E148" i="78"/>
  <c r="E160" i="78"/>
  <c r="S114" i="4"/>
  <c r="R114" i="4"/>
  <c r="S110" i="4"/>
  <c r="R110" i="4"/>
  <c r="S105" i="4"/>
  <c r="R105" i="4"/>
  <c r="S118" i="4"/>
  <c r="R118" i="4"/>
  <c r="S109" i="4"/>
  <c r="R109" i="4"/>
  <c r="R116" i="4"/>
  <c r="S116" i="4"/>
  <c r="R112" i="4"/>
  <c r="S112" i="4"/>
  <c r="R117" i="4"/>
  <c r="S117" i="4"/>
  <c r="R115" i="4"/>
  <c r="S115" i="4"/>
  <c r="R104" i="4"/>
  <c r="S104" i="4"/>
  <c r="R113" i="4"/>
  <c r="S113" i="4"/>
  <c r="R111" i="4"/>
  <c r="S111" i="4"/>
  <c r="R107" i="4"/>
  <c r="S107" i="4"/>
  <c r="R103" i="4"/>
  <c r="S103" i="4"/>
  <c r="R106" i="4"/>
  <c r="S106" i="4"/>
  <c r="S100" i="4"/>
  <c r="R100" i="4"/>
  <c r="S97" i="4"/>
  <c r="R97" i="4"/>
  <c r="L166" i="79"/>
  <c r="R95" i="4"/>
  <c r="S95" i="4"/>
  <c r="R93" i="4"/>
  <c r="S93" i="4"/>
  <c r="R91" i="4"/>
  <c r="S91" i="4"/>
  <c r="R89" i="4"/>
  <c r="S89" i="4"/>
  <c r="S86" i="4"/>
  <c r="R86" i="4"/>
  <c r="S84" i="4"/>
  <c r="R84" i="4"/>
  <c r="S82" i="4"/>
  <c r="R82" i="4"/>
  <c r="S80" i="4"/>
  <c r="R80" i="4"/>
  <c r="S96" i="4"/>
  <c r="R96" i="4"/>
  <c r="S94" i="4"/>
  <c r="R94" i="4"/>
  <c r="S92" i="4"/>
  <c r="R92" i="4"/>
  <c r="S90" i="4"/>
  <c r="R90" i="4"/>
  <c r="S88" i="4"/>
  <c r="R88" i="4"/>
  <c r="R78" i="4"/>
  <c r="S78" i="4"/>
  <c r="S77" i="4"/>
  <c r="R77" i="4"/>
  <c r="S75" i="4"/>
  <c r="R75" i="4"/>
  <c r="S73" i="4"/>
  <c r="R73" i="4"/>
  <c r="S71" i="4"/>
  <c r="R71" i="4"/>
  <c r="S69" i="4"/>
  <c r="R69" i="4"/>
  <c r="S67" i="4"/>
  <c r="R67" i="4"/>
  <c r="S65" i="4"/>
  <c r="R65" i="4"/>
  <c r="S63" i="4"/>
  <c r="R63" i="4"/>
  <c r="S61" i="4"/>
  <c r="R61" i="4"/>
  <c r="R87" i="4"/>
  <c r="S87" i="4"/>
  <c r="R74" i="4"/>
  <c r="S74" i="4"/>
  <c r="R70" i="4"/>
  <c r="S70" i="4"/>
  <c r="R66" i="4"/>
  <c r="S66" i="4"/>
  <c r="R62" i="4"/>
  <c r="S62" i="4"/>
  <c r="R59" i="4"/>
  <c r="S59" i="4"/>
  <c r="R58" i="4"/>
  <c r="S58" i="4"/>
  <c r="R54" i="4"/>
  <c r="S54" i="4"/>
  <c r="R50" i="4"/>
  <c r="S50" i="4"/>
  <c r="R46" i="4"/>
  <c r="S46" i="4"/>
  <c r="R42" i="4"/>
  <c r="S42" i="4"/>
  <c r="S38" i="4"/>
  <c r="R38" i="4"/>
  <c r="R37" i="4"/>
  <c r="S37" i="4"/>
  <c r="R33" i="4"/>
  <c r="S33" i="4"/>
  <c r="R29" i="4"/>
  <c r="S29" i="4"/>
  <c r="R25" i="4"/>
  <c r="S25" i="4"/>
  <c r="R21" i="4"/>
  <c r="S21" i="4"/>
  <c r="R17" i="4"/>
  <c r="S17" i="4"/>
  <c r="R83" i="4"/>
  <c r="S83" i="4"/>
  <c r="R79" i="4"/>
  <c r="S79" i="4"/>
  <c r="R85" i="4"/>
  <c r="S85" i="4"/>
  <c r="R81" i="4"/>
  <c r="S81" i="4"/>
  <c r="S57" i="4"/>
  <c r="R57" i="4"/>
  <c r="S55" i="4"/>
  <c r="R55" i="4"/>
  <c r="S53" i="4"/>
  <c r="R53" i="4"/>
  <c r="S51" i="4"/>
  <c r="R51" i="4"/>
  <c r="S49" i="4"/>
  <c r="R49" i="4"/>
  <c r="S47" i="4"/>
  <c r="R47" i="4"/>
  <c r="S45" i="4"/>
  <c r="R45" i="4"/>
  <c r="S43" i="4"/>
  <c r="R43" i="4"/>
  <c r="S41" i="4"/>
  <c r="R41" i="4"/>
  <c r="R76" i="4"/>
  <c r="S76" i="4"/>
  <c r="R72" i="4"/>
  <c r="S72" i="4"/>
  <c r="R68" i="4"/>
  <c r="S68" i="4"/>
  <c r="R64" i="4"/>
  <c r="S64" i="4"/>
  <c r="R60" i="4"/>
  <c r="S60" i="4"/>
  <c r="S36" i="4"/>
  <c r="R36" i="4"/>
  <c r="S34" i="4"/>
  <c r="R34" i="4"/>
  <c r="S32" i="4"/>
  <c r="R32" i="4"/>
  <c r="S30" i="4"/>
  <c r="R30" i="4"/>
  <c r="S28" i="4"/>
  <c r="R28" i="4"/>
  <c r="S26" i="4"/>
  <c r="R26" i="4"/>
  <c r="S24" i="4"/>
  <c r="R24" i="4"/>
  <c r="S22" i="4"/>
  <c r="R22" i="4"/>
  <c r="S20" i="4"/>
  <c r="R20" i="4"/>
  <c r="S18" i="4"/>
  <c r="R18" i="4"/>
  <c r="S16" i="4"/>
  <c r="R16" i="4"/>
  <c r="R56" i="4"/>
  <c r="S56" i="4"/>
  <c r="R52" i="4"/>
  <c r="S52" i="4"/>
  <c r="R48" i="4"/>
  <c r="S48" i="4"/>
  <c r="R44" i="4"/>
  <c r="S44" i="4"/>
  <c r="R40" i="4"/>
  <c r="S40" i="4"/>
  <c r="S39" i="4"/>
  <c r="R39" i="4"/>
  <c r="R35" i="4"/>
  <c r="S35" i="4"/>
  <c r="R31" i="4"/>
  <c r="S31" i="4"/>
  <c r="R27" i="4"/>
  <c r="S27" i="4"/>
  <c r="R23" i="4"/>
  <c r="S23" i="4"/>
  <c r="R19" i="4"/>
  <c r="S19" i="4"/>
  <c r="R15" i="4"/>
  <c r="S15" i="4"/>
  <c r="L88" i="79"/>
  <c r="L87" i="79"/>
  <c r="L173" i="79"/>
  <c r="L170" i="79"/>
  <c r="R13" i="4"/>
  <c r="S13" i="4"/>
  <c r="L169" i="79"/>
  <c r="L168" i="79"/>
  <c r="L176" i="79"/>
  <c r="L172" i="79"/>
  <c r="L167" i="79"/>
  <c r="L171" i="79"/>
  <c r="L175" i="79"/>
  <c r="L85" i="79"/>
  <c r="L84" i="79"/>
  <c r="L115" i="79"/>
  <c r="F2" i="77"/>
  <c r="BO144" i="4" l="1"/>
  <c r="BK144" i="4"/>
  <c r="BM144" i="4"/>
  <c r="T144" i="4"/>
  <c r="BL144" i="4"/>
  <c r="BP144" i="4"/>
  <c r="BN144" i="4"/>
  <c r="BM129" i="4"/>
  <c r="T129" i="4"/>
  <c r="BN129" i="4"/>
  <c r="BL129" i="4"/>
  <c r="BP129" i="4"/>
  <c r="BO129" i="4"/>
  <c r="BK129" i="4"/>
  <c r="BL134" i="4"/>
  <c r="BK134" i="4"/>
  <c r="BN134" i="4"/>
  <c r="BP134" i="4"/>
  <c r="BO134" i="4"/>
  <c r="BM134" i="4"/>
  <c r="T134" i="4"/>
  <c r="BM139" i="4"/>
  <c r="BP139" i="4"/>
  <c r="BK139" i="4"/>
  <c r="BL139" i="4"/>
  <c r="BO139" i="4"/>
  <c r="BN139" i="4"/>
  <c r="T139" i="4"/>
  <c r="T125" i="4"/>
  <c r="BP125" i="4"/>
  <c r="BO125" i="4"/>
  <c r="BL125" i="4"/>
  <c r="BK125" i="4"/>
  <c r="BM125" i="4"/>
  <c r="BN125" i="4"/>
  <c r="BP131" i="4"/>
  <c r="BM131" i="4"/>
  <c r="BL131" i="4"/>
  <c r="T131" i="4"/>
  <c r="BO131" i="4"/>
  <c r="BN131" i="4"/>
  <c r="BK131" i="4"/>
  <c r="BN130" i="4"/>
  <c r="T130" i="4"/>
  <c r="BP130" i="4"/>
  <c r="BM130" i="4"/>
  <c r="BL130" i="4"/>
  <c r="BK130" i="4"/>
  <c r="BO130" i="4"/>
  <c r="BN135" i="4"/>
  <c r="T135" i="4"/>
  <c r="BM135" i="4"/>
  <c r="BK135" i="4"/>
  <c r="BP135" i="4"/>
  <c r="BL135" i="4"/>
  <c r="BO135" i="4"/>
  <c r="BK140" i="4"/>
  <c r="BM140" i="4"/>
  <c r="BL140" i="4"/>
  <c r="BP140" i="4"/>
  <c r="BO140" i="4"/>
  <c r="BN140" i="4"/>
  <c r="T140" i="4"/>
  <c r="BL123" i="4"/>
  <c r="BO123" i="4"/>
  <c r="BK123" i="4"/>
  <c r="T123" i="4"/>
  <c r="BN123" i="4"/>
  <c r="BM123" i="4"/>
  <c r="BP123" i="4"/>
  <c r="T133" i="4"/>
  <c r="BN133" i="4"/>
  <c r="BO133" i="4"/>
  <c r="BP133" i="4"/>
  <c r="BM133" i="4"/>
  <c r="BL133" i="4"/>
  <c r="BK133" i="4"/>
  <c r="BK138" i="4"/>
  <c r="BN138" i="4"/>
  <c r="BO138" i="4"/>
  <c r="BM138" i="4"/>
  <c r="BP138" i="4"/>
  <c r="BL138" i="4"/>
  <c r="T138" i="4"/>
  <c r="BO141" i="4"/>
  <c r="BM141" i="4"/>
  <c r="BL141" i="4"/>
  <c r="BN141" i="4"/>
  <c r="BK141" i="4"/>
  <c r="BP141" i="4"/>
  <c r="T141" i="4"/>
  <c r="BL137" i="4"/>
  <c r="BP137" i="4"/>
  <c r="BN137" i="4"/>
  <c r="BK137" i="4"/>
  <c r="BM137" i="4"/>
  <c r="T137" i="4"/>
  <c r="BO137" i="4"/>
  <c r="BL136" i="4"/>
  <c r="BP136" i="4"/>
  <c r="T136" i="4"/>
  <c r="BM136" i="4"/>
  <c r="BK136" i="4"/>
  <c r="BN136" i="4"/>
  <c r="BO136" i="4"/>
  <c r="BP127" i="4"/>
  <c r="BL127" i="4"/>
  <c r="BN127" i="4"/>
  <c r="BO127" i="4"/>
  <c r="BK127" i="4"/>
  <c r="T127" i="4"/>
  <c r="BM127" i="4"/>
  <c r="BP126" i="4"/>
  <c r="BK126" i="4"/>
  <c r="BL126" i="4"/>
  <c r="BN126" i="4"/>
  <c r="BM126" i="4"/>
  <c r="BO126" i="4"/>
  <c r="T126" i="4"/>
  <c r="T122" i="4"/>
  <c r="BP122" i="4"/>
  <c r="BM122" i="4"/>
  <c r="BO122" i="4"/>
  <c r="BL122" i="4"/>
  <c r="BK122" i="4"/>
  <c r="BN122" i="4"/>
  <c r="T106" i="4"/>
  <c r="T113" i="4"/>
  <c r="T104" i="4"/>
  <c r="T109" i="4"/>
  <c r="T111" i="4"/>
  <c r="T117" i="4"/>
  <c r="T116" i="4"/>
  <c r="T118" i="4"/>
  <c r="T114" i="4"/>
  <c r="T103" i="4"/>
  <c r="T115" i="4"/>
  <c r="T107" i="4"/>
  <c r="T112" i="4"/>
  <c r="T105" i="4"/>
  <c r="T110" i="4"/>
  <c r="T100" i="4"/>
  <c r="T97" i="4"/>
  <c r="T40" i="4"/>
  <c r="T44" i="4"/>
  <c r="T48" i="4"/>
  <c r="T52" i="4"/>
  <c r="T56" i="4"/>
  <c r="T16" i="4"/>
  <c r="T18" i="4"/>
  <c r="T20" i="4"/>
  <c r="T22" i="4"/>
  <c r="T24" i="4"/>
  <c r="T26" i="4"/>
  <c r="T28" i="4"/>
  <c r="T30" i="4"/>
  <c r="T32" i="4"/>
  <c r="T34" i="4"/>
  <c r="T36" i="4"/>
  <c r="T41" i="4"/>
  <c r="T43" i="4"/>
  <c r="T45" i="4"/>
  <c r="T47" i="4"/>
  <c r="T49" i="4"/>
  <c r="T51" i="4"/>
  <c r="T53" i="4"/>
  <c r="T55" i="4"/>
  <c r="T57" i="4"/>
  <c r="T38" i="4"/>
  <c r="T87" i="4"/>
  <c r="T78" i="4"/>
  <c r="T89" i="4"/>
  <c r="T91" i="4"/>
  <c r="T93" i="4"/>
  <c r="T95" i="4"/>
  <c r="T15" i="4"/>
  <c r="T19" i="4"/>
  <c r="T23" i="4"/>
  <c r="T27" i="4"/>
  <c r="T31" i="4"/>
  <c r="T35" i="4"/>
  <c r="T39" i="4"/>
  <c r="T60" i="4"/>
  <c r="T64" i="4"/>
  <c r="T68" i="4"/>
  <c r="T72" i="4"/>
  <c r="T76" i="4"/>
  <c r="T81" i="4"/>
  <c r="T85" i="4"/>
  <c r="T79" i="4"/>
  <c r="T83" i="4"/>
  <c r="T17" i="4"/>
  <c r="T21" i="4"/>
  <c r="T25" i="4"/>
  <c r="T29" i="4"/>
  <c r="T33" i="4"/>
  <c r="T37" i="4"/>
  <c r="T42" i="4"/>
  <c r="T46" i="4"/>
  <c r="T50" i="4"/>
  <c r="T54" i="4"/>
  <c r="T58" i="4"/>
  <c r="T59" i="4"/>
  <c r="T62" i="4"/>
  <c r="T66" i="4"/>
  <c r="T70" i="4"/>
  <c r="T74" i="4"/>
  <c r="T61" i="4"/>
  <c r="T63" i="4"/>
  <c r="T65" i="4"/>
  <c r="T67" i="4"/>
  <c r="T69" i="4"/>
  <c r="T71" i="4"/>
  <c r="T73" i="4"/>
  <c r="T75" i="4"/>
  <c r="T77" i="4"/>
  <c r="T88" i="4"/>
  <c r="T90" i="4"/>
  <c r="T92" i="4"/>
  <c r="T94" i="4"/>
  <c r="T96" i="4"/>
  <c r="T80" i="4"/>
  <c r="T82" i="4"/>
  <c r="T84" i="4"/>
  <c r="T86" i="4"/>
  <c r="T13" i="4"/>
  <c r="A299" i="78"/>
  <c r="A300" i="78"/>
  <c r="A301" i="78"/>
  <c r="A302" i="78"/>
  <c r="A303" i="78"/>
  <c r="A304" i="78"/>
  <c r="A305" i="78"/>
  <c r="A306" i="78"/>
  <c r="A307" i="78"/>
  <c r="A308" i="78"/>
  <c r="A309" i="78"/>
  <c r="A310" i="78"/>
  <c r="A311" i="78"/>
  <c r="A312" i="78"/>
  <c r="A313" i="78"/>
  <c r="A298" i="78"/>
  <c r="O298" i="78" s="1"/>
  <c r="O195" i="78"/>
  <c r="A180" i="78"/>
  <c r="B180" i="78" s="1"/>
  <c r="A181" i="78"/>
  <c r="B181" i="78" s="1"/>
  <c r="A182" i="78"/>
  <c r="B182" i="78" s="1"/>
  <c r="A183" i="78"/>
  <c r="B183" i="78" s="1"/>
  <c r="A184" i="78"/>
  <c r="A185" i="78"/>
  <c r="B185" i="78" s="1"/>
  <c r="A186" i="78"/>
  <c r="B186" i="78" s="1"/>
  <c r="A187" i="78"/>
  <c r="B187" i="78" s="1"/>
  <c r="A188" i="78"/>
  <c r="B188" i="78" s="1"/>
  <c r="A189" i="78"/>
  <c r="A190" i="78"/>
  <c r="B190" i="78" s="1"/>
  <c r="A191" i="78"/>
  <c r="B191" i="78" s="1"/>
  <c r="A192" i="78"/>
  <c r="B192" i="78" s="1"/>
  <c r="A193" i="78"/>
  <c r="A194" i="78"/>
  <c r="A179" i="78"/>
  <c r="O179" i="78" s="1"/>
  <c r="B184" i="78"/>
  <c r="B189" i="78"/>
  <c r="BV12" i="4"/>
  <c r="BU12" i="4"/>
  <c r="B12" i="4"/>
  <c r="C12" i="4" s="1"/>
  <c r="BV9" i="4"/>
  <c r="BU9" i="4"/>
  <c r="B9" i="4"/>
  <c r="C9" i="4" s="1"/>
  <c r="A365" i="78"/>
  <c r="B5" i="78"/>
  <c r="A363" i="78"/>
  <c r="A364" i="78"/>
  <c r="A395" i="78"/>
  <c r="B365" i="78" s="1"/>
  <c r="A366" i="78"/>
  <c r="A367" i="78"/>
  <c r="A368" i="78"/>
  <c r="A369" i="78"/>
  <c r="A370" i="78"/>
  <c r="A371" i="78"/>
  <c r="A372" i="78"/>
  <c r="A373" i="78"/>
  <c r="A374" i="78"/>
  <c r="A375" i="78"/>
  <c r="A376" i="78"/>
  <c r="A377" i="78"/>
  <c r="A378" i="78"/>
  <c r="A379" i="78"/>
  <c r="A380" i="78"/>
  <c r="A381" i="78"/>
  <c r="A382" i="78"/>
  <c r="A383" i="78"/>
  <c r="A384" i="78"/>
  <c r="A385" i="78"/>
  <c r="A386" i="78"/>
  <c r="A387" i="78"/>
  <c r="A388" i="78"/>
  <c r="A389" i="78"/>
  <c r="A390" i="78"/>
  <c r="A391" i="78"/>
  <c r="A349" i="78"/>
  <c r="A350" i="78"/>
  <c r="A351" i="78"/>
  <c r="A352" i="78"/>
  <c r="A353" i="78"/>
  <c r="A354" i="78"/>
  <c r="A328" i="78"/>
  <c r="A329" i="78"/>
  <c r="A330" i="78"/>
  <c r="A331" i="78"/>
  <c r="A332" i="78"/>
  <c r="B332" i="78" s="1"/>
  <c r="A333" i="78"/>
  <c r="A334" i="78"/>
  <c r="B334" i="78" s="1"/>
  <c r="A335" i="78"/>
  <c r="A336" i="78"/>
  <c r="A337" i="78"/>
  <c r="A338" i="78"/>
  <c r="A339" i="78"/>
  <c r="A340" i="78"/>
  <c r="A341" i="78"/>
  <c r="B341" i="78" s="1"/>
  <c r="A342" i="78"/>
  <c r="A343" i="78"/>
  <c r="A344" i="78"/>
  <c r="A345" i="78"/>
  <c r="A346" i="78"/>
  <c r="A316" i="78"/>
  <c r="A317" i="78"/>
  <c r="A318" i="78"/>
  <c r="A319" i="78"/>
  <c r="A320" i="78"/>
  <c r="A321" i="78"/>
  <c r="A322" i="78"/>
  <c r="A323" i="78"/>
  <c r="A324" i="78"/>
  <c r="BV10" i="4"/>
  <c r="BV11" i="4"/>
  <c r="BV14" i="4"/>
  <c r="BV6" i="4"/>
  <c r="BU10" i="4"/>
  <c r="BU11" i="4"/>
  <c r="BU14" i="4"/>
  <c r="BU6" i="4"/>
  <c r="A289" i="78"/>
  <c r="O289" i="78" s="1"/>
  <c r="A290" i="78"/>
  <c r="B290" i="78" s="1"/>
  <c r="A291" i="78"/>
  <c r="B291" i="78" s="1"/>
  <c r="A292" i="78"/>
  <c r="B292" i="78" s="1"/>
  <c r="A293" i="78"/>
  <c r="B293" i="78" s="1"/>
  <c r="A294" i="78"/>
  <c r="A295" i="78"/>
  <c r="B295" i="78" s="1"/>
  <c r="A296" i="78"/>
  <c r="B296" i="78" s="1"/>
  <c r="A297" i="78"/>
  <c r="B297" i="78" s="1"/>
  <c r="A283" i="78"/>
  <c r="O283" i="78" s="1"/>
  <c r="A284" i="78"/>
  <c r="A285" i="78"/>
  <c r="A286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241" i="78"/>
  <c r="A242" i="78"/>
  <c r="A243" i="78"/>
  <c r="A244" i="78"/>
  <c r="A245" i="78"/>
  <c r="A246" i="78"/>
  <c r="A247" i="78"/>
  <c r="A248" i="78"/>
  <c r="A249" i="78"/>
  <c r="A250" i="78"/>
  <c r="A251" i="78"/>
  <c r="A252" i="78"/>
  <c r="A253" i="78"/>
  <c r="A254" i="78"/>
  <c r="A255" i="78"/>
  <c r="A256" i="78"/>
  <c r="A257" i="78"/>
  <c r="A258" i="78"/>
  <c r="A259" i="78"/>
  <c r="A260" i="78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A276" i="78"/>
  <c r="A277" i="78"/>
  <c r="A278" i="78"/>
  <c r="A222" i="78"/>
  <c r="A199" i="78"/>
  <c r="A200" i="78"/>
  <c r="A201" i="78"/>
  <c r="A202" i="78"/>
  <c r="A203" i="78"/>
  <c r="O203" i="78" s="1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E178" i="78"/>
  <c r="A33" i="78"/>
  <c r="A34" i="78"/>
  <c r="A35" i="78"/>
  <c r="B35" i="78" s="1"/>
  <c r="A36" i="78"/>
  <c r="O36" i="78" s="1"/>
  <c r="A37" i="78"/>
  <c r="A38" i="78"/>
  <c r="A39" i="78"/>
  <c r="B39" i="78" s="1"/>
  <c r="A40" i="78"/>
  <c r="O40" i="78" s="1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B27" i="78" s="1"/>
  <c r="A28" i="78"/>
  <c r="A29" i="78"/>
  <c r="A30" i="78"/>
  <c r="A359" i="79"/>
  <c r="A358" i="79"/>
  <c r="A357" i="79"/>
  <c r="A356" i="79"/>
  <c r="A355" i="79"/>
  <c r="A354" i="79"/>
  <c r="A353" i="79"/>
  <c r="A352" i="79"/>
  <c r="A351" i="79"/>
  <c r="A350" i="79"/>
  <c r="A349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29" i="79"/>
  <c r="A328" i="79"/>
  <c r="A327" i="79"/>
  <c r="A326" i="79"/>
  <c r="A325" i="79"/>
  <c r="A324" i="79"/>
  <c r="A323" i="79"/>
  <c r="A322" i="79"/>
  <c r="A321" i="79"/>
  <c r="A320" i="79"/>
  <c r="A319" i="79"/>
  <c r="A315" i="79"/>
  <c r="A314" i="79"/>
  <c r="A313" i="79"/>
  <c r="A312" i="79"/>
  <c r="A311" i="79"/>
  <c r="A310" i="79"/>
  <c r="A309" i="79"/>
  <c r="A308" i="79"/>
  <c r="A307" i="79"/>
  <c r="A306" i="79"/>
  <c r="A305" i="79"/>
  <c r="A304" i="79"/>
  <c r="A298" i="79"/>
  <c r="A297" i="79"/>
  <c r="A296" i="79"/>
  <c r="A295" i="79"/>
  <c r="A294" i="79"/>
  <c r="A293" i="79"/>
  <c r="A292" i="79"/>
  <c r="A291" i="79"/>
  <c r="A290" i="79"/>
  <c r="A289" i="79"/>
  <c r="O289" i="79" s="1"/>
  <c r="A288" i="79"/>
  <c r="O288" i="79" s="1"/>
  <c r="O281" i="79"/>
  <c r="O277" i="79"/>
  <c r="O275" i="79"/>
  <c r="O273" i="79"/>
  <c r="O271" i="79"/>
  <c r="O267" i="79"/>
  <c r="O265" i="79"/>
  <c r="O263" i="79"/>
  <c r="O261" i="79"/>
  <c r="O257" i="79"/>
  <c r="O255" i="79"/>
  <c r="O253" i="79"/>
  <c r="O251" i="79"/>
  <c r="O249" i="79"/>
  <c r="O247" i="79"/>
  <c r="O245" i="79"/>
  <c r="O243" i="79"/>
  <c r="O241" i="79"/>
  <c r="O239" i="79"/>
  <c r="O237" i="79"/>
  <c r="O235" i="79"/>
  <c r="O234" i="79"/>
  <c r="O233" i="79"/>
  <c r="O207" i="79"/>
  <c r="O206" i="79"/>
  <c r="O184" i="79"/>
  <c r="O183" i="79"/>
  <c r="O182" i="79"/>
  <c r="O149" i="79"/>
  <c r="O133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O113" i="79"/>
  <c r="O112" i="79"/>
  <c r="O111" i="79"/>
  <c r="O109" i="79"/>
  <c r="O108" i="79"/>
  <c r="O107" i="79"/>
  <c r="O106" i="79"/>
  <c r="O105" i="79"/>
  <c r="O104" i="79"/>
  <c r="O103" i="79"/>
  <c r="O102" i="79"/>
  <c r="O101" i="79"/>
  <c r="O99" i="79"/>
  <c r="O98" i="79"/>
  <c r="O96" i="79"/>
  <c r="O95" i="79"/>
  <c r="O94" i="79"/>
  <c r="O46" i="79"/>
  <c r="O44" i="79"/>
  <c r="O42" i="79"/>
  <c r="O40" i="79"/>
  <c r="O38" i="79"/>
  <c r="O36" i="79"/>
  <c r="O34" i="79"/>
  <c r="O32" i="79"/>
  <c r="O30" i="79"/>
  <c r="O28" i="79"/>
  <c r="O26" i="79"/>
  <c r="O24" i="79"/>
  <c r="O11" i="79"/>
  <c r="D6" i="79"/>
  <c r="O52" i="79"/>
  <c r="O62" i="79"/>
  <c r="O72" i="79"/>
  <c r="O141" i="79"/>
  <c r="O147" i="79"/>
  <c r="O151" i="79"/>
  <c r="O155" i="79"/>
  <c r="O159" i="79"/>
  <c r="O163" i="79"/>
  <c r="O193" i="79"/>
  <c r="O195" i="79"/>
  <c r="O197" i="79"/>
  <c r="O199" i="79"/>
  <c r="O201" i="79"/>
  <c r="O203" i="79"/>
  <c r="O221" i="79"/>
  <c r="O279" i="79"/>
  <c r="O299" i="79"/>
  <c r="O330" i="79"/>
  <c r="O345" i="79"/>
  <c r="K116" i="79" l="1"/>
  <c r="I116" i="79"/>
  <c r="E116" i="79"/>
  <c r="F116" i="79"/>
  <c r="J116" i="79"/>
  <c r="D116" i="79"/>
  <c r="K128" i="79"/>
  <c r="I128" i="79"/>
  <c r="E128" i="79"/>
  <c r="F128" i="79"/>
  <c r="J128" i="79"/>
  <c r="D128" i="79"/>
  <c r="J290" i="79"/>
  <c r="F290" i="79"/>
  <c r="D290" i="79"/>
  <c r="K290" i="79"/>
  <c r="E290" i="79"/>
  <c r="I290" i="79"/>
  <c r="J296" i="79"/>
  <c r="F296" i="79"/>
  <c r="D296" i="79"/>
  <c r="K296" i="79"/>
  <c r="E296" i="79"/>
  <c r="I296" i="79"/>
  <c r="J309" i="79"/>
  <c r="F309" i="79"/>
  <c r="D309" i="79"/>
  <c r="K309" i="79"/>
  <c r="E309" i="79"/>
  <c r="I309" i="79"/>
  <c r="K315" i="79"/>
  <c r="I315" i="79"/>
  <c r="E315" i="79"/>
  <c r="J315" i="79"/>
  <c r="F315" i="79"/>
  <c r="D315" i="79"/>
  <c r="K324" i="79"/>
  <c r="I324" i="79"/>
  <c r="E324" i="79"/>
  <c r="J324" i="79"/>
  <c r="F324" i="79"/>
  <c r="D324" i="79"/>
  <c r="K328" i="79"/>
  <c r="I328" i="79"/>
  <c r="E328" i="79"/>
  <c r="J328" i="79"/>
  <c r="F328" i="79"/>
  <c r="D328" i="79"/>
  <c r="K333" i="79"/>
  <c r="I333" i="79"/>
  <c r="E333" i="79"/>
  <c r="J333" i="79"/>
  <c r="F333" i="79"/>
  <c r="D333" i="79"/>
  <c r="K337" i="79"/>
  <c r="I337" i="79"/>
  <c r="E337" i="79"/>
  <c r="J337" i="79"/>
  <c r="F337" i="79"/>
  <c r="D337" i="79"/>
  <c r="K339" i="79"/>
  <c r="I339" i="79"/>
  <c r="E339" i="79"/>
  <c r="J339" i="79"/>
  <c r="F339" i="79"/>
  <c r="D339" i="79"/>
  <c r="K341" i="79"/>
  <c r="I341" i="79"/>
  <c r="E341" i="79"/>
  <c r="J341" i="79"/>
  <c r="F341" i="79"/>
  <c r="D341" i="79"/>
  <c r="K343" i="79"/>
  <c r="I343" i="79"/>
  <c r="E343" i="79"/>
  <c r="J343" i="79"/>
  <c r="F343" i="79"/>
  <c r="D343" i="79"/>
  <c r="K349" i="79"/>
  <c r="I349" i="79"/>
  <c r="E349" i="79"/>
  <c r="J349" i="79"/>
  <c r="F349" i="79"/>
  <c r="D349" i="79"/>
  <c r="K351" i="79"/>
  <c r="I351" i="79"/>
  <c r="E351" i="79"/>
  <c r="J351" i="79"/>
  <c r="F351" i="79"/>
  <c r="D351" i="79"/>
  <c r="K353" i="79"/>
  <c r="I353" i="79"/>
  <c r="E353" i="79"/>
  <c r="J353" i="79"/>
  <c r="F353" i="79"/>
  <c r="D353" i="79"/>
  <c r="K355" i="79"/>
  <c r="I355" i="79"/>
  <c r="E355" i="79"/>
  <c r="J355" i="79"/>
  <c r="F355" i="79"/>
  <c r="D355" i="79"/>
  <c r="K357" i="79"/>
  <c r="I357" i="79"/>
  <c r="E357" i="79"/>
  <c r="J357" i="79"/>
  <c r="F357" i="79"/>
  <c r="D357" i="79"/>
  <c r="K359" i="79"/>
  <c r="I359" i="79"/>
  <c r="E359" i="79"/>
  <c r="J359" i="79"/>
  <c r="F359" i="79"/>
  <c r="D359" i="79"/>
  <c r="D29" i="78"/>
  <c r="C29" i="78"/>
  <c r="D137" i="78"/>
  <c r="C137" i="78"/>
  <c r="D135" i="78"/>
  <c r="C135" i="78"/>
  <c r="D133" i="78"/>
  <c r="C133" i="78"/>
  <c r="D131" i="78"/>
  <c r="C131" i="78"/>
  <c r="D129" i="78"/>
  <c r="C129" i="78"/>
  <c r="D127" i="78"/>
  <c r="C127" i="78"/>
  <c r="D125" i="78"/>
  <c r="C125" i="78"/>
  <c r="D123" i="78"/>
  <c r="C123" i="78"/>
  <c r="D121" i="78"/>
  <c r="C121" i="78"/>
  <c r="D119" i="78"/>
  <c r="C119" i="78"/>
  <c r="D117" i="78"/>
  <c r="C117" i="78"/>
  <c r="D115" i="78"/>
  <c r="C115" i="78"/>
  <c r="D113" i="78"/>
  <c r="C113" i="78"/>
  <c r="D111" i="78"/>
  <c r="C111" i="78"/>
  <c r="D109" i="78"/>
  <c r="C109" i="78"/>
  <c r="D107" i="78"/>
  <c r="C107" i="78"/>
  <c r="D105" i="78"/>
  <c r="C105" i="78"/>
  <c r="D103" i="78"/>
  <c r="C103" i="78"/>
  <c r="D101" i="78"/>
  <c r="C101" i="78"/>
  <c r="D99" i="78"/>
  <c r="C99" i="78"/>
  <c r="D97" i="78"/>
  <c r="C97" i="78"/>
  <c r="D95" i="78"/>
  <c r="C95" i="78"/>
  <c r="D93" i="78"/>
  <c r="C93" i="78"/>
  <c r="D91" i="78"/>
  <c r="C91" i="78"/>
  <c r="D89" i="78"/>
  <c r="C89" i="78"/>
  <c r="D87" i="78"/>
  <c r="C87" i="78"/>
  <c r="D85" i="78"/>
  <c r="C85" i="78"/>
  <c r="D83" i="78"/>
  <c r="C83" i="78"/>
  <c r="D81" i="78"/>
  <c r="C81" i="78"/>
  <c r="D79" i="78"/>
  <c r="C79" i="78"/>
  <c r="D77" i="78"/>
  <c r="C77" i="78"/>
  <c r="D75" i="78"/>
  <c r="C75" i="78"/>
  <c r="D73" i="78"/>
  <c r="C73" i="78"/>
  <c r="D71" i="78"/>
  <c r="C71" i="78"/>
  <c r="D69" i="78"/>
  <c r="C69" i="78"/>
  <c r="D67" i="78"/>
  <c r="C67" i="78"/>
  <c r="D65" i="78"/>
  <c r="C65" i="78"/>
  <c r="D63" i="78"/>
  <c r="C63" i="78"/>
  <c r="D61" i="78"/>
  <c r="C61" i="78"/>
  <c r="D59" i="78"/>
  <c r="C59" i="78"/>
  <c r="D57" i="78"/>
  <c r="C57" i="78"/>
  <c r="D55" i="78"/>
  <c r="C55" i="78"/>
  <c r="D53" i="78"/>
  <c r="C53" i="78"/>
  <c r="D51" i="78"/>
  <c r="C51" i="78"/>
  <c r="D49" i="78"/>
  <c r="C49" i="78"/>
  <c r="D47" i="78"/>
  <c r="C47" i="78"/>
  <c r="D45" i="78"/>
  <c r="C45" i="78"/>
  <c r="D41" i="78"/>
  <c r="C41" i="78"/>
  <c r="D33" i="78"/>
  <c r="C33" i="78"/>
  <c r="D218" i="78"/>
  <c r="C218" i="78"/>
  <c r="D216" i="78"/>
  <c r="C216" i="78"/>
  <c r="D214" i="78"/>
  <c r="C214" i="78"/>
  <c r="D208" i="78"/>
  <c r="C208" i="78"/>
  <c r="D204" i="78"/>
  <c r="C204" i="78"/>
  <c r="D222" i="78"/>
  <c r="C222" i="78"/>
  <c r="D277" i="78"/>
  <c r="C277" i="78"/>
  <c r="D275" i="78"/>
  <c r="C275" i="78"/>
  <c r="D273" i="78"/>
  <c r="C273" i="78"/>
  <c r="D271" i="78"/>
  <c r="C271" i="78"/>
  <c r="D269" i="78"/>
  <c r="C269" i="78"/>
  <c r="D267" i="78"/>
  <c r="C267" i="78"/>
  <c r="D265" i="78"/>
  <c r="C265" i="78"/>
  <c r="D263" i="78"/>
  <c r="C263" i="78"/>
  <c r="D261" i="78"/>
  <c r="C261" i="78"/>
  <c r="D259" i="78"/>
  <c r="C259" i="78"/>
  <c r="D257" i="78"/>
  <c r="C257" i="78"/>
  <c r="D255" i="78"/>
  <c r="C255" i="78"/>
  <c r="D253" i="78"/>
  <c r="C253" i="78"/>
  <c r="D251" i="78"/>
  <c r="C251" i="78"/>
  <c r="D249" i="78"/>
  <c r="C249" i="78"/>
  <c r="D247" i="78"/>
  <c r="C247" i="78"/>
  <c r="D245" i="78"/>
  <c r="C245" i="78"/>
  <c r="D243" i="78"/>
  <c r="C243" i="78"/>
  <c r="D241" i="78"/>
  <c r="C241" i="78"/>
  <c r="D239" i="78"/>
  <c r="C239" i="78"/>
  <c r="D237" i="78"/>
  <c r="C237" i="78"/>
  <c r="D235" i="78"/>
  <c r="C235" i="78"/>
  <c r="D233" i="78"/>
  <c r="C233" i="78"/>
  <c r="D231" i="78"/>
  <c r="C231" i="78"/>
  <c r="D229" i="78"/>
  <c r="C229" i="78"/>
  <c r="D227" i="78"/>
  <c r="C227" i="78"/>
  <c r="D225" i="78"/>
  <c r="C225" i="78"/>
  <c r="D223" i="78"/>
  <c r="C223" i="78"/>
  <c r="D285" i="78"/>
  <c r="C285" i="78"/>
  <c r="D294" i="78"/>
  <c r="C294" i="78"/>
  <c r="C324" i="78"/>
  <c r="D324" i="78"/>
  <c r="C322" i="78"/>
  <c r="D322" i="78"/>
  <c r="C320" i="78"/>
  <c r="D320" i="78"/>
  <c r="C318" i="78"/>
  <c r="D318" i="78"/>
  <c r="C316" i="78"/>
  <c r="D316" i="78"/>
  <c r="C345" i="78"/>
  <c r="D345" i="78"/>
  <c r="C343" i="78"/>
  <c r="D343" i="78"/>
  <c r="C337" i="78"/>
  <c r="D337" i="78"/>
  <c r="C333" i="78"/>
  <c r="D333" i="78"/>
  <c r="C354" i="78"/>
  <c r="D354" i="78"/>
  <c r="C352" i="78"/>
  <c r="D352" i="78"/>
  <c r="C350" i="78"/>
  <c r="D350" i="78"/>
  <c r="C391" i="78"/>
  <c r="D391" i="78"/>
  <c r="C389" i="78"/>
  <c r="D389" i="78"/>
  <c r="C387" i="78"/>
  <c r="D387" i="78"/>
  <c r="C385" i="78"/>
  <c r="D385" i="78"/>
  <c r="C383" i="78"/>
  <c r="D383" i="78"/>
  <c r="C381" i="78"/>
  <c r="D381" i="78"/>
  <c r="C379" i="78"/>
  <c r="D379" i="78"/>
  <c r="C377" i="78"/>
  <c r="D377" i="78"/>
  <c r="C375" i="78"/>
  <c r="D375" i="78"/>
  <c r="C373" i="78"/>
  <c r="D373" i="78"/>
  <c r="C371" i="78"/>
  <c r="D371" i="78"/>
  <c r="C369" i="78"/>
  <c r="D369" i="78"/>
  <c r="C367" i="78"/>
  <c r="D367" i="78"/>
  <c r="D193" i="78"/>
  <c r="C193" i="78"/>
  <c r="D191" i="78"/>
  <c r="C191" i="78"/>
  <c r="D189" i="78"/>
  <c r="C189" i="78"/>
  <c r="D187" i="78"/>
  <c r="C187" i="78"/>
  <c r="D185" i="78"/>
  <c r="C185" i="78"/>
  <c r="D181" i="78"/>
  <c r="C181" i="78"/>
  <c r="D313" i="78"/>
  <c r="E313" i="78"/>
  <c r="C313" i="78"/>
  <c r="D311" i="78"/>
  <c r="C311" i="78"/>
  <c r="D309" i="78"/>
  <c r="C309" i="78"/>
  <c r="D307" i="78"/>
  <c r="C307" i="78"/>
  <c r="D305" i="78"/>
  <c r="C305" i="78"/>
  <c r="D303" i="78"/>
  <c r="C303" i="78"/>
  <c r="D301" i="78"/>
  <c r="C301" i="78"/>
  <c r="K118" i="79"/>
  <c r="I118" i="79"/>
  <c r="E118" i="79"/>
  <c r="F118" i="79"/>
  <c r="J118" i="79"/>
  <c r="D118" i="79"/>
  <c r="K120" i="79"/>
  <c r="I120" i="79"/>
  <c r="E120" i="79"/>
  <c r="F120" i="79"/>
  <c r="J120" i="79"/>
  <c r="D120" i="79"/>
  <c r="K122" i="79"/>
  <c r="I122" i="79"/>
  <c r="E122" i="79"/>
  <c r="F122" i="79"/>
  <c r="J122" i="79"/>
  <c r="D122" i="79"/>
  <c r="K124" i="79"/>
  <c r="I124" i="79"/>
  <c r="E124" i="79"/>
  <c r="F124" i="79"/>
  <c r="J124" i="79"/>
  <c r="D124" i="79"/>
  <c r="K126" i="79"/>
  <c r="I126" i="79"/>
  <c r="E126" i="79"/>
  <c r="F126" i="79"/>
  <c r="J126" i="79"/>
  <c r="D126" i="79"/>
  <c r="J292" i="79"/>
  <c r="F292" i="79"/>
  <c r="D292" i="79"/>
  <c r="K292" i="79"/>
  <c r="E292" i="79"/>
  <c r="I292" i="79"/>
  <c r="J294" i="79"/>
  <c r="F294" i="79"/>
  <c r="D294" i="79"/>
  <c r="K294" i="79"/>
  <c r="E294" i="79"/>
  <c r="I294" i="79"/>
  <c r="J298" i="79"/>
  <c r="F298" i="79"/>
  <c r="D298" i="79"/>
  <c r="K298" i="79"/>
  <c r="E298" i="79"/>
  <c r="I298" i="79"/>
  <c r="J305" i="79"/>
  <c r="F305" i="79"/>
  <c r="D305" i="79"/>
  <c r="K305" i="79"/>
  <c r="E305" i="79"/>
  <c r="I305" i="79"/>
  <c r="J307" i="79"/>
  <c r="F307" i="79"/>
  <c r="D307" i="79"/>
  <c r="K307" i="79"/>
  <c r="E307" i="79"/>
  <c r="I307" i="79"/>
  <c r="J311" i="79"/>
  <c r="F311" i="79"/>
  <c r="D311" i="79"/>
  <c r="K311" i="79"/>
  <c r="E311" i="79"/>
  <c r="I311" i="79"/>
  <c r="K313" i="79"/>
  <c r="I313" i="79"/>
  <c r="E313" i="79"/>
  <c r="J313" i="79"/>
  <c r="F313" i="79"/>
  <c r="D313" i="79"/>
  <c r="K320" i="79"/>
  <c r="I320" i="79"/>
  <c r="E320" i="79"/>
  <c r="J320" i="79"/>
  <c r="F320" i="79"/>
  <c r="D320" i="79"/>
  <c r="K322" i="79"/>
  <c r="I322" i="79"/>
  <c r="E322" i="79"/>
  <c r="J322" i="79"/>
  <c r="F322" i="79"/>
  <c r="D322" i="79"/>
  <c r="K326" i="79"/>
  <c r="I326" i="79"/>
  <c r="E326" i="79"/>
  <c r="J326" i="79"/>
  <c r="F326" i="79"/>
  <c r="D326" i="79"/>
  <c r="K335" i="79"/>
  <c r="I335" i="79"/>
  <c r="E335" i="79"/>
  <c r="J335" i="79"/>
  <c r="F335" i="79"/>
  <c r="D335" i="79"/>
  <c r="K117" i="79"/>
  <c r="I117" i="79"/>
  <c r="E117" i="79"/>
  <c r="J117" i="79"/>
  <c r="D117" i="79"/>
  <c r="F117" i="79"/>
  <c r="K119" i="79"/>
  <c r="I119" i="79"/>
  <c r="E119" i="79"/>
  <c r="J119" i="79"/>
  <c r="D119" i="79"/>
  <c r="F119" i="79"/>
  <c r="K121" i="79"/>
  <c r="I121" i="79"/>
  <c r="E121" i="79"/>
  <c r="J121" i="79"/>
  <c r="D121" i="79"/>
  <c r="F121" i="79"/>
  <c r="K123" i="79"/>
  <c r="I123" i="79"/>
  <c r="E123" i="79"/>
  <c r="J123" i="79"/>
  <c r="D123" i="79"/>
  <c r="F123" i="79"/>
  <c r="K125" i="79"/>
  <c r="I125" i="79"/>
  <c r="E125" i="79"/>
  <c r="J125" i="79"/>
  <c r="D125" i="79"/>
  <c r="F125" i="79"/>
  <c r="K127" i="79"/>
  <c r="I127" i="79"/>
  <c r="E127" i="79"/>
  <c r="J127" i="79"/>
  <c r="D127" i="79"/>
  <c r="F127" i="79"/>
  <c r="K129" i="79"/>
  <c r="I129" i="79"/>
  <c r="E129" i="79"/>
  <c r="J129" i="79"/>
  <c r="D129" i="79"/>
  <c r="F129" i="79"/>
  <c r="J291" i="79"/>
  <c r="F291" i="79"/>
  <c r="D291" i="79"/>
  <c r="I291" i="79"/>
  <c r="K291" i="79"/>
  <c r="E291" i="79"/>
  <c r="J293" i="79"/>
  <c r="F293" i="79"/>
  <c r="D293" i="79"/>
  <c r="I293" i="79"/>
  <c r="K293" i="79"/>
  <c r="E293" i="79"/>
  <c r="J295" i="79"/>
  <c r="F295" i="79"/>
  <c r="D295" i="79"/>
  <c r="I295" i="79"/>
  <c r="K295" i="79"/>
  <c r="E295" i="79"/>
  <c r="J297" i="79"/>
  <c r="F297" i="79"/>
  <c r="D297" i="79"/>
  <c r="I297" i="79"/>
  <c r="K297" i="79"/>
  <c r="E297" i="79"/>
  <c r="J304" i="79"/>
  <c r="F304" i="79"/>
  <c r="D304" i="79"/>
  <c r="I304" i="79"/>
  <c r="K304" i="79"/>
  <c r="E304" i="79"/>
  <c r="J306" i="79"/>
  <c r="F306" i="79"/>
  <c r="D306" i="79"/>
  <c r="I306" i="79"/>
  <c r="K306" i="79"/>
  <c r="E306" i="79"/>
  <c r="J308" i="79"/>
  <c r="F308" i="79"/>
  <c r="D308" i="79"/>
  <c r="I308" i="79"/>
  <c r="K308" i="79"/>
  <c r="E308" i="79"/>
  <c r="J310" i="79"/>
  <c r="F310" i="79"/>
  <c r="D310" i="79"/>
  <c r="I310" i="79"/>
  <c r="K310" i="79"/>
  <c r="E310" i="79"/>
  <c r="J312" i="79"/>
  <c r="F312" i="79"/>
  <c r="D312" i="79"/>
  <c r="I312" i="79"/>
  <c r="K312" i="79"/>
  <c r="E312" i="79"/>
  <c r="K314" i="79"/>
  <c r="I314" i="79"/>
  <c r="E314" i="79"/>
  <c r="J314" i="79"/>
  <c r="F314" i="79"/>
  <c r="D314" i="79"/>
  <c r="K319" i="79"/>
  <c r="I319" i="79"/>
  <c r="E319" i="79"/>
  <c r="J319" i="79"/>
  <c r="F319" i="79"/>
  <c r="D319" i="79"/>
  <c r="K321" i="79"/>
  <c r="I321" i="79"/>
  <c r="E321" i="79"/>
  <c r="J321" i="79"/>
  <c r="F321" i="79"/>
  <c r="D321" i="79"/>
  <c r="K323" i="79"/>
  <c r="I323" i="79"/>
  <c r="E323" i="79"/>
  <c r="J323" i="79"/>
  <c r="F323" i="79"/>
  <c r="D323" i="79"/>
  <c r="K325" i="79"/>
  <c r="I325" i="79"/>
  <c r="E325" i="79"/>
  <c r="J325" i="79"/>
  <c r="F325" i="79"/>
  <c r="D325" i="79"/>
  <c r="K327" i="79"/>
  <c r="I327" i="79"/>
  <c r="E327" i="79"/>
  <c r="J327" i="79"/>
  <c r="F327" i="79"/>
  <c r="D327" i="79"/>
  <c r="K329" i="79"/>
  <c r="I329" i="79"/>
  <c r="E329" i="79"/>
  <c r="J329" i="79"/>
  <c r="F329" i="79"/>
  <c r="D329" i="79"/>
  <c r="K334" i="79"/>
  <c r="I334" i="79"/>
  <c r="E334" i="79"/>
  <c r="J334" i="79"/>
  <c r="F334" i="79"/>
  <c r="D334" i="79"/>
  <c r="K336" i="79"/>
  <c r="I336" i="79"/>
  <c r="E336" i="79"/>
  <c r="J336" i="79"/>
  <c r="F336" i="79"/>
  <c r="D336" i="79"/>
  <c r="K338" i="79"/>
  <c r="I338" i="79"/>
  <c r="E338" i="79"/>
  <c r="J338" i="79"/>
  <c r="F338" i="79"/>
  <c r="D338" i="79"/>
  <c r="K340" i="79"/>
  <c r="I340" i="79"/>
  <c r="E340" i="79"/>
  <c r="J340" i="79"/>
  <c r="F340" i="79"/>
  <c r="D340" i="79"/>
  <c r="K342" i="79"/>
  <c r="I342" i="79"/>
  <c r="E342" i="79"/>
  <c r="J342" i="79"/>
  <c r="F342" i="79"/>
  <c r="D342" i="79"/>
  <c r="K344" i="79"/>
  <c r="I344" i="79"/>
  <c r="E344" i="79"/>
  <c r="J344" i="79"/>
  <c r="F344" i="79"/>
  <c r="D344" i="79"/>
  <c r="K350" i="79"/>
  <c r="I350" i="79"/>
  <c r="E350" i="79"/>
  <c r="J350" i="79"/>
  <c r="F350" i="79"/>
  <c r="D350" i="79"/>
  <c r="K352" i="79"/>
  <c r="I352" i="79"/>
  <c r="E352" i="79"/>
  <c r="J352" i="79"/>
  <c r="F352" i="79"/>
  <c r="D352" i="79"/>
  <c r="K354" i="79"/>
  <c r="I354" i="79"/>
  <c r="E354" i="79"/>
  <c r="J354" i="79"/>
  <c r="F354" i="79"/>
  <c r="D354" i="79"/>
  <c r="K356" i="79"/>
  <c r="I356" i="79"/>
  <c r="E356" i="79"/>
  <c r="J356" i="79"/>
  <c r="F356" i="79"/>
  <c r="D356" i="79"/>
  <c r="K358" i="79"/>
  <c r="I358" i="79"/>
  <c r="E358" i="79"/>
  <c r="J358" i="79"/>
  <c r="F358" i="79"/>
  <c r="D358" i="79"/>
  <c r="D30" i="78"/>
  <c r="C30" i="78"/>
  <c r="D28" i="78"/>
  <c r="C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D122" i="78"/>
  <c r="C122" i="78"/>
  <c r="D120" i="78"/>
  <c r="C120" i="78"/>
  <c r="D118" i="78"/>
  <c r="C118" i="78"/>
  <c r="D116" i="78"/>
  <c r="C116" i="78"/>
  <c r="D114" i="78"/>
  <c r="C114" i="78"/>
  <c r="D112" i="78"/>
  <c r="C112" i="78"/>
  <c r="D110" i="78"/>
  <c r="C110" i="78"/>
  <c r="D108" i="78"/>
  <c r="C108" i="78"/>
  <c r="D106" i="78"/>
  <c r="C106" i="78"/>
  <c r="D104" i="78"/>
  <c r="C104" i="78"/>
  <c r="D102" i="78"/>
  <c r="C102" i="78"/>
  <c r="D100" i="78"/>
  <c r="C100" i="78"/>
  <c r="D98" i="78"/>
  <c r="C98" i="78"/>
  <c r="D96" i="78"/>
  <c r="C96" i="78"/>
  <c r="D94" i="78"/>
  <c r="C94" i="78"/>
  <c r="D92" i="78"/>
  <c r="C92" i="78"/>
  <c r="D90" i="78"/>
  <c r="C90" i="78"/>
  <c r="D88" i="78"/>
  <c r="C88" i="78"/>
  <c r="D86" i="78"/>
  <c r="C86" i="78"/>
  <c r="D84" i="78"/>
  <c r="C84" i="78"/>
  <c r="D82" i="78"/>
  <c r="C82" i="78"/>
  <c r="D80" i="78"/>
  <c r="C80" i="78"/>
  <c r="D78" i="78"/>
  <c r="C78" i="78"/>
  <c r="D76" i="78"/>
  <c r="C76" i="78"/>
  <c r="D74" i="78"/>
  <c r="C74" i="78"/>
  <c r="D72" i="78"/>
  <c r="C72" i="78"/>
  <c r="D70" i="78"/>
  <c r="C70" i="78"/>
  <c r="D68" i="78"/>
  <c r="C68" i="78"/>
  <c r="D66" i="78"/>
  <c r="C66" i="78"/>
  <c r="D64" i="78"/>
  <c r="C64" i="78"/>
  <c r="D62" i="78"/>
  <c r="C62" i="78"/>
  <c r="D60" i="78"/>
  <c r="C60" i="78"/>
  <c r="D58" i="78"/>
  <c r="C58" i="78"/>
  <c r="D56" i="78"/>
  <c r="C56" i="78"/>
  <c r="D54" i="78"/>
  <c r="C54" i="78"/>
  <c r="D52" i="78"/>
  <c r="C52" i="78"/>
  <c r="D50" i="78"/>
  <c r="C50" i="78"/>
  <c r="D48" i="78"/>
  <c r="C48" i="78"/>
  <c r="D46" i="78"/>
  <c r="C46" i="78"/>
  <c r="D44" i="78"/>
  <c r="C44" i="78"/>
  <c r="D42" i="78"/>
  <c r="C42" i="78"/>
  <c r="D38" i="78"/>
  <c r="C38" i="78"/>
  <c r="D219" i="78"/>
  <c r="C219" i="78"/>
  <c r="D217" i="78"/>
  <c r="C217" i="78"/>
  <c r="D215" i="78"/>
  <c r="C215" i="78"/>
  <c r="D213" i="78"/>
  <c r="C213" i="78"/>
  <c r="D211" i="78"/>
  <c r="C211" i="78"/>
  <c r="D209" i="78"/>
  <c r="C209" i="78"/>
  <c r="D207" i="78"/>
  <c r="C207" i="78"/>
  <c r="D205" i="78"/>
  <c r="C205" i="78"/>
  <c r="D278" i="78"/>
  <c r="C278" i="78"/>
  <c r="D276" i="78"/>
  <c r="C276" i="78"/>
  <c r="D274" i="78"/>
  <c r="C274" i="78"/>
  <c r="D272" i="78"/>
  <c r="C272" i="78"/>
  <c r="D270" i="78"/>
  <c r="C270" i="78"/>
  <c r="D268" i="78"/>
  <c r="C268" i="78"/>
  <c r="D266" i="78"/>
  <c r="C266" i="78"/>
  <c r="D264" i="78"/>
  <c r="C264" i="78"/>
  <c r="D262" i="78"/>
  <c r="C262" i="78"/>
  <c r="D260" i="78"/>
  <c r="C260" i="78"/>
  <c r="D258" i="78"/>
  <c r="C258" i="78"/>
  <c r="D256" i="78"/>
  <c r="C256" i="78"/>
  <c r="D254" i="78"/>
  <c r="C254" i="78"/>
  <c r="D252" i="78"/>
  <c r="C252" i="78"/>
  <c r="D250" i="78"/>
  <c r="C250" i="78"/>
  <c r="D248" i="78"/>
  <c r="C248" i="78"/>
  <c r="D246" i="78"/>
  <c r="C246" i="78"/>
  <c r="D244" i="78"/>
  <c r="C244" i="78"/>
  <c r="D242" i="78"/>
  <c r="C242" i="78"/>
  <c r="D240" i="78"/>
  <c r="C240" i="78"/>
  <c r="D238" i="78"/>
  <c r="C238" i="78"/>
  <c r="D236" i="78"/>
  <c r="C236" i="78"/>
  <c r="D234" i="78"/>
  <c r="C234" i="78"/>
  <c r="D232" i="78"/>
  <c r="C232" i="78"/>
  <c r="D230" i="78"/>
  <c r="C230" i="78"/>
  <c r="D228" i="78"/>
  <c r="C228" i="78"/>
  <c r="D226" i="78"/>
  <c r="C226" i="78"/>
  <c r="D224" i="78"/>
  <c r="C224" i="78"/>
  <c r="D286" i="78"/>
  <c r="C286" i="78"/>
  <c r="D284" i="78"/>
  <c r="C284" i="78"/>
  <c r="C323" i="78"/>
  <c r="D323" i="78"/>
  <c r="C321" i="78"/>
  <c r="D321" i="78"/>
  <c r="C319" i="78"/>
  <c r="D319" i="78"/>
  <c r="C317" i="78"/>
  <c r="D317" i="78"/>
  <c r="C346" i="78"/>
  <c r="D346" i="78"/>
  <c r="C344" i="78"/>
  <c r="D344" i="78"/>
  <c r="C342" i="78"/>
  <c r="D342" i="78"/>
  <c r="C340" i="78"/>
  <c r="D340" i="78"/>
  <c r="C338" i="78"/>
  <c r="D338" i="78"/>
  <c r="C336" i="78"/>
  <c r="D336" i="78"/>
  <c r="C328" i="78"/>
  <c r="D328" i="78"/>
  <c r="C353" i="78"/>
  <c r="D353" i="78"/>
  <c r="C351" i="78"/>
  <c r="D351" i="78"/>
  <c r="C349" i="78"/>
  <c r="D349" i="78"/>
  <c r="C390" i="78"/>
  <c r="D390" i="78"/>
  <c r="C388" i="78"/>
  <c r="D388" i="78"/>
  <c r="C386" i="78"/>
  <c r="D386" i="78"/>
  <c r="C384" i="78"/>
  <c r="D384" i="78"/>
  <c r="C382" i="78"/>
  <c r="D382" i="78"/>
  <c r="C380" i="78"/>
  <c r="D380" i="78"/>
  <c r="C378" i="78"/>
  <c r="D378" i="78"/>
  <c r="C376" i="78"/>
  <c r="D376" i="78"/>
  <c r="C374" i="78"/>
  <c r="D374" i="78"/>
  <c r="C372" i="78"/>
  <c r="D372" i="78"/>
  <c r="C370" i="78"/>
  <c r="D370" i="78"/>
  <c r="C368" i="78"/>
  <c r="D368" i="78"/>
  <c r="C366" i="78"/>
  <c r="D366" i="78"/>
  <c r="C364" i="78"/>
  <c r="C35" i="98" s="1"/>
  <c r="D364" i="78"/>
  <c r="D35" i="98" s="1"/>
  <c r="D194" i="78"/>
  <c r="C194" i="78"/>
  <c r="D192" i="78"/>
  <c r="C192" i="78"/>
  <c r="D190" i="78"/>
  <c r="C190" i="78"/>
  <c r="D188" i="78"/>
  <c r="C188" i="78"/>
  <c r="D184" i="78"/>
  <c r="C184" i="78"/>
  <c r="D182" i="78"/>
  <c r="C182" i="78"/>
  <c r="D312" i="78"/>
  <c r="C312" i="78"/>
  <c r="D310" i="78"/>
  <c r="C310" i="78"/>
  <c r="D308" i="78"/>
  <c r="C308" i="78"/>
  <c r="D306" i="78"/>
  <c r="C306" i="78"/>
  <c r="D304" i="78"/>
  <c r="C304" i="78"/>
  <c r="D302" i="78"/>
  <c r="C302" i="78"/>
  <c r="D300" i="78"/>
  <c r="C300" i="78"/>
  <c r="O291" i="79"/>
  <c r="O293" i="79"/>
  <c r="O295" i="79"/>
  <c r="O297" i="79"/>
  <c r="O334" i="79"/>
  <c r="O336" i="79"/>
  <c r="O338" i="79"/>
  <c r="O340" i="79"/>
  <c r="O342" i="79"/>
  <c r="O344" i="79"/>
  <c r="O42" i="78"/>
  <c r="O38" i="78"/>
  <c r="O34" i="78"/>
  <c r="O209" i="78"/>
  <c r="O207" i="78"/>
  <c r="B317" i="78"/>
  <c r="B340" i="78"/>
  <c r="B338" i="78"/>
  <c r="B336" i="78"/>
  <c r="B364" i="78"/>
  <c r="B194" i="78"/>
  <c r="O122" i="79"/>
  <c r="O290" i="79"/>
  <c r="O292" i="79"/>
  <c r="O294" i="79"/>
  <c r="O296" i="79"/>
  <c r="O298" i="79"/>
  <c r="O305" i="79"/>
  <c r="O307" i="79"/>
  <c r="O309" i="79"/>
  <c r="O311" i="79"/>
  <c r="O313" i="79"/>
  <c r="O315" i="79"/>
  <c r="O320" i="79"/>
  <c r="O322" i="79"/>
  <c r="O324" i="79"/>
  <c r="O326" i="79"/>
  <c r="O328" i="79"/>
  <c r="O333" i="79"/>
  <c r="O335" i="79"/>
  <c r="O337" i="79"/>
  <c r="O339" i="79"/>
  <c r="O341" i="79"/>
  <c r="O343" i="79"/>
  <c r="O349" i="79"/>
  <c r="O351" i="79"/>
  <c r="O353" i="79"/>
  <c r="O355" i="79"/>
  <c r="O357" i="79"/>
  <c r="O359" i="79"/>
  <c r="B43" i="78"/>
  <c r="B41" i="78"/>
  <c r="O33" i="78"/>
  <c r="B212" i="78"/>
  <c r="B204" i="78"/>
  <c r="B225" i="78"/>
  <c r="B223" i="78"/>
  <c r="B294" i="78"/>
  <c r="O316" i="78"/>
  <c r="B329" i="78"/>
  <c r="B313" i="78"/>
  <c r="O122" i="78"/>
  <c r="O120" i="78"/>
  <c r="O112" i="78"/>
  <c r="O108" i="78"/>
  <c r="O106" i="78"/>
  <c r="O104" i="78"/>
  <c r="O102" i="78"/>
  <c r="O100" i="78"/>
  <c r="O98" i="78"/>
  <c r="O96" i="78"/>
  <c r="O94" i="78"/>
  <c r="O92" i="78"/>
  <c r="O90" i="78"/>
  <c r="O88" i="78"/>
  <c r="O86" i="78"/>
  <c r="O84" i="78"/>
  <c r="O82" i="78"/>
  <c r="O80" i="78"/>
  <c r="O78" i="78"/>
  <c r="O76" i="78"/>
  <c r="O74" i="78"/>
  <c r="O72" i="78"/>
  <c r="O70" i="78"/>
  <c r="O68" i="78"/>
  <c r="O66" i="78"/>
  <c r="O64" i="78"/>
  <c r="O62" i="78"/>
  <c r="O60" i="78"/>
  <c r="O58" i="78"/>
  <c r="O56" i="78"/>
  <c r="O54" i="78"/>
  <c r="O52" i="78"/>
  <c r="O50" i="78"/>
  <c r="O48" i="78"/>
  <c r="O46" i="78"/>
  <c r="O44" i="78"/>
  <c r="O211" i="78"/>
  <c r="O205" i="78"/>
  <c r="O199" i="78"/>
  <c r="O248" i="78"/>
  <c r="B323" i="78"/>
  <c r="B321" i="78"/>
  <c r="B319" i="78"/>
  <c r="B346" i="78"/>
  <c r="B344" i="78"/>
  <c r="B342" i="78"/>
  <c r="B330" i="78"/>
  <c r="O328" i="78"/>
  <c r="B380" i="78"/>
  <c r="B378" i="78"/>
  <c r="B376" i="78"/>
  <c r="B374" i="78"/>
  <c r="B372" i="78"/>
  <c r="B370" i="78"/>
  <c r="B368" i="78"/>
  <c r="B366" i="78"/>
  <c r="O311" i="78"/>
  <c r="O309" i="78"/>
  <c r="O307" i="78"/>
  <c r="O305" i="78"/>
  <c r="O303" i="78"/>
  <c r="O301" i="78"/>
  <c r="O299" i="78"/>
  <c r="B29" i="78"/>
  <c r="B137" i="78"/>
  <c r="B135" i="78"/>
  <c r="B133" i="78"/>
  <c r="B131" i="78"/>
  <c r="B129" i="78"/>
  <c r="B127" i="78"/>
  <c r="B125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97" i="78"/>
  <c r="B95" i="78"/>
  <c r="B93" i="78"/>
  <c r="B91" i="78"/>
  <c r="B89" i="78"/>
  <c r="B87" i="78"/>
  <c r="B85" i="78"/>
  <c r="B83" i="78"/>
  <c r="B81" i="78"/>
  <c r="B79" i="78"/>
  <c r="B77" i="78"/>
  <c r="B75" i="78"/>
  <c r="B73" i="78"/>
  <c r="B71" i="78"/>
  <c r="B69" i="78"/>
  <c r="B67" i="78"/>
  <c r="B65" i="78"/>
  <c r="B63" i="78"/>
  <c r="B61" i="78"/>
  <c r="B59" i="78"/>
  <c r="B57" i="78"/>
  <c r="B55" i="78"/>
  <c r="B53" i="78"/>
  <c r="B51" i="78"/>
  <c r="B49" i="78"/>
  <c r="B47" i="78"/>
  <c r="B45" i="78"/>
  <c r="B37" i="78"/>
  <c r="B218" i="78"/>
  <c r="B216" i="78"/>
  <c r="B214" i="78"/>
  <c r="B210" i="78"/>
  <c r="B208" i="78"/>
  <c r="B206" i="78"/>
  <c r="B202" i="78"/>
  <c r="B200" i="78"/>
  <c r="B277" i="78"/>
  <c r="B275" i="78"/>
  <c r="B273" i="78"/>
  <c r="B271" i="78"/>
  <c r="B269" i="78"/>
  <c r="B267" i="78"/>
  <c r="B265" i="78"/>
  <c r="B263" i="78"/>
  <c r="B261" i="78"/>
  <c r="B259" i="78"/>
  <c r="B257" i="78"/>
  <c r="B255" i="78"/>
  <c r="B253" i="78"/>
  <c r="B251" i="78"/>
  <c r="B249" i="78"/>
  <c r="B247" i="78"/>
  <c r="B245" i="78"/>
  <c r="B243" i="78"/>
  <c r="B241" i="78"/>
  <c r="B239" i="78"/>
  <c r="B237" i="78"/>
  <c r="B235" i="78"/>
  <c r="B233" i="78"/>
  <c r="B231" i="78"/>
  <c r="B229" i="78"/>
  <c r="B227" i="78"/>
  <c r="O318" i="78"/>
  <c r="B345" i="78"/>
  <c r="B343" i="78"/>
  <c r="B339" i="78"/>
  <c r="B337" i="78"/>
  <c r="B335" i="78"/>
  <c r="B333" i="78"/>
  <c r="B331" i="78"/>
  <c r="B354" i="78"/>
  <c r="B352" i="78"/>
  <c r="B350" i="78"/>
  <c r="B381" i="78"/>
  <c r="B379" i="78"/>
  <c r="B377" i="78"/>
  <c r="B375" i="78"/>
  <c r="B373" i="78"/>
  <c r="B371" i="78"/>
  <c r="B369" i="78"/>
  <c r="B367" i="78"/>
  <c r="B312" i="78"/>
  <c r="B310" i="78"/>
  <c r="B308" i="78"/>
  <c r="B306" i="78"/>
  <c r="B304" i="78"/>
  <c r="B302" i="78"/>
  <c r="B300" i="78"/>
  <c r="B363" i="78"/>
  <c r="B193" i="78"/>
  <c r="B311" i="78"/>
  <c r="B309" i="78"/>
  <c r="B307" i="78"/>
  <c r="B305" i="78"/>
  <c r="B303" i="78"/>
  <c r="B301" i="78"/>
  <c r="B299" i="78"/>
  <c r="O312" i="78"/>
  <c r="O310" i="78"/>
  <c r="O308" i="78"/>
  <c r="O306" i="78"/>
  <c r="O304" i="78"/>
  <c r="O302" i="78"/>
  <c r="O300" i="78"/>
  <c r="O313" i="78"/>
  <c r="O194" i="78"/>
  <c r="O190" i="78"/>
  <c r="O186" i="78"/>
  <c r="O182" i="78"/>
  <c r="B298" i="78"/>
  <c r="O192" i="78"/>
  <c r="O188" i="78"/>
  <c r="O184" i="78"/>
  <c r="O180" i="78"/>
  <c r="O193" i="78"/>
  <c r="O191" i="78"/>
  <c r="O189" i="78"/>
  <c r="O187" i="78"/>
  <c r="O185" i="78"/>
  <c r="O183" i="78"/>
  <c r="O181" i="78"/>
  <c r="O202" i="79"/>
  <c r="O188" i="79"/>
  <c r="O200" i="79"/>
  <c r="O198" i="79"/>
  <c r="O196" i="79"/>
  <c r="O194" i="79"/>
  <c r="O192" i="79"/>
  <c r="O190" i="79"/>
  <c r="O23" i="79"/>
  <c r="O27" i="79"/>
  <c r="O31" i="79"/>
  <c r="O35" i="79"/>
  <c r="O39" i="79"/>
  <c r="O43" i="79"/>
  <c r="O58" i="79"/>
  <c r="O66" i="79"/>
  <c r="O70" i="79"/>
  <c r="O74" i="79"/>
  <c r="O97" i="79"/>
  <c r="O119" i="79"/>
  <c r="O123" i="79"/>
  <c r="O127" i="79"/>
  <c r="O185" i="79"/>
  <c r="O189" i="79"/>
  <c r="O211" i="79"/>
  <c r="O215" i="79"/>
  <c r="O217" i="79"/>
  <c r="O225" i="79"/>
  <c r="O236" i="79"/>
  <c r="O238" i="79"/>
  <c r="O242" i="79"/>
  <c r="O250" i="79"/>
  <c r="C12" i="79"/>
  <c r="C14" i="79"/>
  <c r="C16" i="79"/>
  <c r="O18" i="79"/>
  <c r="O358" i="79"/>
  <c r="O356" i="79"/>
  <c r="O354" i="79"/>
  <c r="O352" i="79"/>
  <c r="O350" i="79"/>
  <c r="O329" i="79"/>
  <c r="O327" i="79"/>
  <c r="O325" i="79"/>
  <c r="O323" i="79"/>
  <c r="O321" i="79"/>
  <c r="O319" i="79"/>
  <c r="O314" i="79"/>
  <c r="O312" i="79"/>
  <c r="O310" i="79"/>
  <c r="O308" i="79"/>
  <c r="O306" i="79"/>
  <c r="O304" i="79"/>
  <c r="O282" i="79"/>
  <c r="O280" i="79"/>
  <c r="O278" i="79"/>
  <c r="O276" i="79"/>
  <c r="O274" i="79"/>
  <c r="O272" i="79"/>
  <c r="O270" i="79"/>
  <c r="O266" i="79"/>
  <c r="O264" i="79"/>
  <c r="O262" i="79"/>
  <c r="O260" i="79"/>
  <c r="O256" i="79"/>
  <c r="O254" i="79"/>
  <c r="O252" i="79"/>
  <c r="O229" i="79"/>
  <c r="O177" i="79"/>
  <c r="O161" i="79"/>
  <c r="O157" i="79"/>
  <c r="O153" i="79"/>
  <c r="O145" i="79"/>
  <c r="O25" i="79"/>
  <c r="O29" i="79"/>
  <c r="O33" i="79"/>
  <c r="O37" i="79"/>
  <c r="O41" i="79"/>
  <c r="O45" i="79"/>
  <c r="O54" i="79"/>
  <c r="O78" i="79"/>
  <c r="O117" i="79"/>
  <c r="O121" i="79"/>
  <c r="O125" i="79"/>
  <c r="O129" i="79"/>
  <c r="O209" i="79"/>
  <c r="O223" i="79"/>
  <c r="O227" i="79"/>
  <c r="O51" i="79"/>
  <c r="O53" i="79"/>
  <c r="O55" i="79"/>
  <c r="O57" i="79"/>
  <c r="O59" i="79"/>
  <c r="O61" i="79"/>
  <c r="O65" i="79"/>
  <c r="O67" i="79"/>
  <c r="O69" i="79"/>
  <c r="O71" i="79"/>
  <c r="O73" i="79"/>
  <c r="O75" i="79"/>
  <c r="O77" i="79"/>
  <c r="O79" i="79"/>
  <c r="O100" i="79"/>
  <c r="O110" i="79"/>
  <c r="O116" i="79"/>
  <c r="O118" i="79"/>
  <c r="O120" i="79"/>
  <c r="O124" i="79"/>
  <c r="O126" i="79"/>
  <c r="O128" i="79"/>
  <c r="O180" i="79"/>
  <c r="O186" i="79"/>
  <c r="O218" i="79"/>
  <c r="O222" i="79"/>
  <c r="O80" i="79"/>
  <c r="O60" i="79"/>
  <c r="O144" i="79"/>
  <c r="O76" i="79"/>
  <c r="O68" i="79"/>
  <c r="O56" i="79"/>
  <c r="O12" i="79"/>
  <c r="Q9" i="4"/>
  <c r="O9" i="4"/>
  <c r="M9" i="4"/>
  <c r="K9" i="4"/>
  <c r="I9" i="4"/>
  <c r="G9" i="4"/>
  <c r="E9" i="4"/>
  <c r="P9" i="4"/>
  <c r="N9" i="4"/>
  <c r="L9" i="4"/>
  <c r="J9" i="4"/>
  <c r="H9" i="4"/>
  <c r="F9" i="4"/>
  <c r="D9" i="4"/>
  <c r="P12" i="4"/>
  <c r="N12" i="4"/>
  <c r="L12" i="4"/>
  <c r="J12" i="4"/>
  <c r="H12" i="4"/>
  <c r="F12" i="4"/>
  <c r="D12" i="4"/>
  <c r="Q12" i="4"/>
  <c r="O12" i="4"/>
  <c r="M12" i="4"/>
  <c r="K12" i="4"/>
  <c r="I12" i="4"/>
  <c r="G12" i="4"/>
  <c r="E12" i="4"/>
  <c r="O393" i="78"/>
  <c r="O164" i="79"/>
  <c r="O162" i="79"/>
  <c r="O160" i="79"/>
  <c r="O158" i="79"/>
  <c r="O156" i="79"/>
  <c r="O154" i="79"/>
  <c r="O152" i="79"/>
  <c r="O150" i="79"/>
  <c r="O148" i="79"/>
  <c r="O138" i="79"/>
  <c r="O210" i="79"/>
  <c r="O134" i="79"/>
  <c r="O132" i="79"/>
  <c r="O391" i="78"/>
  <c r="O389" i="78"/>
  <c r="O387" i="78"/>
  <c r="O385" i="78"/>
  <c r="O383" i="78"/>
  <c r="O381" i="78"/>
  <c r="O379" i="78"/>
  <c r="O377" i="78"/>
  <c r="O375" i="78"/>
  <c r="O373" i="78"/>
  <c r="O371" i="78"/>
  <c r="O369" i="78"/>
  <c r="O367" i="78"/>
  <c r="O365" i="78"/>
  <c r="O363" i="78"/>
  <c r="O354" i="78"/>
  <c r="O352" i="78"/>
  <c r="O350" i="78"/>
  <c r="O346" i="78"/>
  <c r="O344" i="78"/>
  <c r="O342" i="78"/>
  <c r="O340" i="78"/>
  <c r="O338" i="78"/>
  <c r="O336" i="78"/>
  <c r="O334" i="78"/>
  <c r="O332" i="78"/>
  <c r="O330" i="78"/>
  <c r="O323" i="78"/>
  <c r="O321" i="78"/>
  <c r="O319" i="78"/>
  <c r="O317" i="78"/>
  <c r="O297" i="78"/>
  <c r="O295" i="78"/>
  <c r="O293" i="78"/>
  <c r="O291" i="78"/>
  <c r="O285" i="78"/>
  <c r="O277" i="78"/>
  <c r="O275" i="78"/>
  <c r="O273" i="78"/>
  <c r="O271" i="78"/>
  <c r="O269" i="78"/>
  <c r="O267" i="78"/>
  <c r="O265" i="78"/>
  <c r="O263" i="78"/>
  <c r="O261" i="78"/>
  <c r="O259" i="78"/>
  <c r="O257" i="78"/>
  <c r="O255" i="78"/>
  <c r="O253" i="78"/>
  <c r="O251" i="78"/>
  <c r="O249" i="78"/>
  <c r="O247" i="78"/>
  <c r="O245" i="78"/>
  <c r="O243" i="78"/>
  <c r="O241" i="78"/>
  <c r="O239" i="78"/>
  <c r="O237" i="78"/>
  <c r="O235" i="78"/>
  <c r="O233" i="78"/>
  <c r="O231" i="78"/>
  <c r="O229" i="78"/>
  <c r="O227" i="78"/>
  <c r="O225" i="78"/>
  <c r="O223" i="78"/>
  <c r="O219" i="78"/>
  <c r="O217" i="78"/>
  <c r="O215" i="78"/>
  <c r="O213" i="78"/>
  <c r="O201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390" i="78"/>
  <c r="O388" i="78"/>
  <c r="O386" i="78"/>
  <c r="O384" i="78"/>
  <c r="O382" i="78"/>
  <c r="O380" i="78"/>
  <c r="O378" i="78"/>
  <c r="O376" i="78"/>
  <c r="O374" i="78"/>
  <c r="O372" i="78"/>
  <c r="O370" i="78"/>
  <c r="O368" i="78"/>
  <c r="O366" i="78"/>
  <c r="O364" i="78"/>
  <c r="O353" i="78"/>
  <c r="O351" i="78"/>
  <c r="O349" i="78"/>
  <c r="O345" i="78"/>
  <c r="O343" i="78"/>
  <c r="O341" i="78"/>
  <c r="O339" i="78"/>
  <c r="O337" i="78"/>
  <c r="O335" i="78"/>
  <c r="O333" i="78"/>
  <c r="O331" i="78"/>
  <c r="O329" i="78"/>
  <c r="O324" i="78"/>
  <c r="O322" i="78"/>
  <c r="O320" i="78"/>
  <c r="O296" i="78"/>
  <c r="O294" i="78"/>
  <c r="O292" i="78"/>
  <c r="O290" i="78"/>
  <c r="O286" i="78"/>
  <c r="O284" i="78"/>
  <c r="O278" i="78"/>
  <c r="O276" i="78"/>
  <c r="O274" i="78"/>
  <c r="O272" i="78"/>
  <c r="O270" i="78"/>
  <c r="O268" i="78"/>
  <c r="O266" i="78"/>
  <c r="O264" i="78"/>
  <c r="O262" i="78"/>
  <c r="O260" i="78"/>
  <c r="O258" i="78"/>
  <c r="O256" i="78"/>
  <c r="O254" i="78"/>
  <c r="O252" i="78"/>
  <c r="O250" i="78"/>
  <c r="O246" i="78"/>
  <c r="O244" i="78"/>
  <c r="O242" i="78"/>
  <c r="O240" i="78"/>
  <c r="O238" i="78"/>
  <c r="O236" i="78"/>
  <c r="O234" i="78"/>
  <c r="O232" i="78"/>
  <c r="O230" i="78"/>
  <c r="O228" i="78"/>
  <c r="O226" i="78"/>
  <c r="O224" i="78"/>
  <c r="O222" i="78"/>
  <c r="O218" i="78"/>
  <c r="O216" i="78"/>
  <c r="O214" i="78"/>
  <c r="O212" i="78"/>
  <c r="O210" i="78"/>
  <c r="O208" i="78"/>
  <c r="O206" i="78"/>
  <c r="O204" i="78"/>
  <c r="O202" i="78"/>
  <c r="O200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O226" i="79"/>
  <c r="O214" i="79"/>
  <c r="B382" i="78"/>
  <c r="B391" i="78"/>
  <c r="B390" i="78"/>
  <c r="B389" i="78"/>
  <c r="B388" i="78"/>
  <c r="B387" i="78"/>
  <c r="B386" i="78"/>
  <c r="B385" i="78"/>
  <c r="B384" i="78"/>
  <c r="B383" i="78"/>
  <c r="O219" i="79"/>
  <c r="O140" i="79"/>
  <c r="O136" i="79"/>
  <c r="O16" i="79"/>
  <c r="B349" i="78"/>
  <c r="B353" i="78"/>
  <c r="B351" i="78"/>
  <c r="B328" i="78"/>
  <c r="B324" i="78"/>
  <c r="B322" i="78"/>
  <c r="B320" i="78"/>
  <c r="B318" i="78"/>
  <c r="O248" i="79"/>
  <c r="O246" i="79"/>
  <c r="O244" i="79"/>
  <c r="O240" i="79"/>
  <c r="O213" i="79"/>
  <c r="O191" i="79"/>
  <c r="O187" i="79"/>
  <c r="O146" i="79"/>
  <c r="O137" i="79"/>
  <c r="O14" i="79"/>
  <c r="B316" i="78"/>
  <c r="B289" i="78"/>
  <c r="O228" i="79"/>
  <c r="O224" i="79"/>
  <c r="O220" i="79"/>
  <c r="O216" i="79"/>
  <c r="O212" i="79"/>
  <c r="O208" i="79"/>
  <c r="O181" i="79"/>
  <c r="O139" i="79"/>
  <c r="O135" i="79"/>
  <c r="C11" i="79"/>
  <c r="C18" i="79"/>
  <c r="O19" i="79"/>
  <c r="O17" i="79"/>
  <c r="O15" i="79"/>
  <c r="O13" i="79"/>
  <c r="C13" i="79"/>
  <c r="C15" i="79"/>
  <c r="C17" i="79"/>
  <c r="C19" i="79"/>
  <c r="B283" i="78"/>
  <c r="B286" i="78"/>
  <c r="B285" i="78"/>
  <c r="B284" i="78"/>
  <c r="B222" i="78"/>
  <c r="B248" i="78"/>
  <c r="B246" i="78"/>
  <c r="B244" i="78"/>
  <c r="B242" i="78"/>
  <c r="B240" i="78"/>
  <c r="B238" i="78"/>
  <c r="B236" i="78"/>
  <c r="B234" i="78"/>
  <c r="B232" i="78"/>
  <c r="B230" i="78"/>
  <c r="B228" i="78"/>
  <c r="B226" i="78"/>
  <c r="B224" i="78"/>
  <c r="B278" i="78"/>
  <c r="B276" i="78"/>
  <c r="B274" i="78"/>
  <c r="B272" i="78"/>
  <c r="B270" i="78"/>
  <c r="B268" i="78"/>
  <c r="B266" i="78"/>
  <c r="B264" i="78"/>
  <c r="B262" i="78"/>
  <c r="B260" i="78"/>
  <c r="B258" i="78"/>
  <c r="B256" i="78"/>
  <c r="B254" i="78"/>
  <c r="B252" i="78"/>
  <c r="B250" i="78"/>
  <c r="B28" i="78"/>
  <c r="B219" i="78"/>
  <c r="B217" i="78"/>
  <c r="B215" i="78"/>
  <c r="B213" i="78"/>
  <c r="B211" i="78"/>
  <c r="B209" i="78"/>
  <c r="B207" i="78"/>
  <c r="B205" i="78"/>
  <c r="B203" i="78"/>
  <c r="B201" i="78"/>
  <c r="B199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79" i="78"/>
  <c r="C23" i="79"/>
  <c r="C24" i="79"/>
  <c r="C25" i="79"/>
  <c r="C26" i="79"/>
  <c r="C27" i="79"/>
  <c r="C28" i="79"/>
  <c r="C29" i="79"/>
  <c r="C30" i="79"/>
  <c r="C31" i="79"/>
  <c r="C32" i="79"/>
  <c r="C33" i="79"/>
  <c r="C34" i="79"/>
  <c r="C35" i="79"/>
  <c r="C36" i="79"/>
  <c r="C37" i="79"/>
  <c r="C38" i="79"/>
  <c r="C39" i="79"/>
  <c r="C40" i="79"/>
  <c r="C41" i="79"/>
  <c r="C42" i="79"/>
  <c r="C43" i="79"/>
  <c r="C44" i="79"/>
  <c r="C45" i="79"/>
  <c r="C46" i="79"/>
  <c r="C51" i="79"/>
  <c r="C52" i="79"/>
  <c r="C53" i="79"/>
  <c r="C54" i="79"/>
  <c r="C55" i="79"/>
  <c r="C56" i="79"/>
  <c r="C57" i="79"/>
  <c r="C58" i="79"/>
  <c r="C59" i="79"/>
  <c r="C60" i="79"/>
  <c r="C61" i="79"/>
  <c r="C65" i="79"/>
  <c r="C66" i="79"/>
  <c r="C67" i="79"/>
  <c r="C68" i="79"/>
  <c r="C69" i="79"/>
  <c r="C70" i="79"/>
  <c r="C71" i="79"/>
  <c r="C72" i="79"/>
  <c r="C73" i="79"/>
  <c r="C74" i="79"/>
  <c r="C75" i="79"/>
  <c r="C76" i="79"/>
  <c r="C77" i="79"/>
  <c r="C78" i="79"/>
  <c r="C79" i="79"/>
  <c r="C80" i="79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2" i="79"/>
  <c r="C133" i="79"/>
  <c r="C134" i="79"/>
  <c r="C135" i="79"/>
  <c r="C136" i="79"/>
  <c r="C137" i="79"/>
  <c r="C138" i="79"/>
  <c r="C139" i="79"/>
  <c r="C140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77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198" i="79"/>
  <c r="L199" i="79"/>
  <c r="C199" i="79"/>
  <c r="C200" i="79"/>
  <c r="C201" i="79"/>
  <c r="C202" i="79"/>
  <c r="C203" i="79"/>
  <c r="C206" i="79"/>
  <c r="C207" i="79"/>
  <c r="C208" i="79"/>
  <c r="C209" i="79"/>
  <c r="C210" i="79"/>
  <c r="C211" i="79"/>
  <c r="C212" i="79"/>
  <c r="C213" i="79"/>
  <c r="C214" i="79"/>
  <c r="C215" i="79"/>
  <c r="C216" i="79"/>
  <c r="C217" i="79"/>
  <c r="C218" i="79"/>
  <c r="C219" i="79"/>
  <c r="C220" i="79"/>
  <c r="L221" i="79"/>
  <c r="C221" i="79"/>
  <c r="C222" i="79"/>
  <c r="C223" i="79"/>
  <c r="C224" i="79"/>
  <c r="C225" i="79"/>
  <c r="C226" i="79"/>
  <c r="C227" i="79"/>
  <c r="C228" i="79"/>
  <c r="C229" i="79"/>
  <c r="C233" i="79"/>
  <c r="C234" i="79"/>
  <c r="C235" i="79"/>
  <c r="C236" i="79"/>
  <c r="C237" i="79"/>
  <c r="C238" i="79"/>
  <c r="C239" i="79"/>
  <c r="C240" i="79"/>
  <c r="C241" i="79"/>
  <c r="C242" i="79"/>
  <c r="C243" i="79"/>
  <c r="C244" i="79"/>
  <c r="C245" i="79"/>
  <c r="C246" i="79"/>
  <c r="L246" i="79"/>
  <c r="C247" i="79"/>
  <c r="C248" i="79"/>
  <c r="C249" i="79"/>
  <c r="C250" i="79"/>
  <c r="C251" i="79"/>
  <c r="C252" i="79"/>
  <c r="L252" i="79"/>
  <c r="C253" i="79"/>
  <c r="C254" i="79"/>
  <c r="C255" i="79"/>
  <c r="C256" i="79"/>
  <c r="C257" i="79"/>
  <c r="C260" i="79"/>
  <c r="C261" i="79"/>
  <c r="C262" i="79"/>
  <c r="C263" i="79"/>
  <c r="C264" i="79"/>
  <c r="C265" i="79"/>
  <c r="C266" i="79"/>
  <c r="L266" i="79"/>
  <c r="C267" i="79"/>
  <c r="C270" i="79"/>
  <c r="C271" i="79"/>
  <c r="C272" i="79"/>
  <c r="C273" i="79"/>
  <c r="C274" i="79"/>
  <c r="C275" i="79"/>
  <c r="C276" i="79"/>
  <c r="C277" i="79"/>
  <c r="C278" i="79"/>
  <c r="C279" i="79"/>
  <c r="C280" i="79"/>
  <c r="C281" i="79"/>
  <c r="C282" i="79"/>
  <c r="L282" i="79"/>
  <c r="C288" i="79"/>
  <c r="C289" i="79"/>
  <c r="C290" i="79"/>
  <c r="C291" i="79"/>
  <c r="C292" i="79"/>
  <c r="C293" i="79"/>
  <c r="C294" i="79"/>
  <c r="C295" i="79"/>
  <c r="C296" i="79"/>
  <c r="C297" i="79"/>
  <c r="C298" i="79"/>
  <c r="C304" i="79"/>
  <c r="C305" i="79"/>
  <c r="C306" i="79"/>
  <c r="C307" i="79"/>
  <c r="C308" i="79"/>
  <c r="C309" i="79"/>
  <c r="C310" i="79"/>
  <c r="C311" i="79"/>
  <c r="C312" i="79"/>
  <c r="C313" i="79"/>
  <c r="C314" i="79"/>
  <c r="C315" i="79"/>
  <c r="C319" i="79"/>
  <c r="C320" i="79"/>
  <c r="C321" i="79"/>
  <c r="C322" i="79"/>
  <c r="C323" i="79"/>
  <c r="C324" i="79"/>
  <c r="C325" i="79"/>
  <c r="C326" i="79"/>
  <c r="C327" i="79"/>
  <c r="C328" i="79"/>
  <c r="C329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9" i="79"/>
  <c r="C350" i="79"/>
  <c r="C351" i="79"/>
  <c r="C352" i="79"/>
  <c r="C353" i="79"/>
  <c r="C354" i="79"/>
  <c r="C355" i="79"/>
  <c r="C356" i="79"/>
  <c r="C357" i="79"/>
  <c r="C358" i="79"/>
  <c r="C359" i="79"/>
  <c r="L297" i="79" l="1"/>
  <c r="L340" i="79"/>
  <c r="E232" i="78"/>
  <c r="E219" i="78"/>
  <c r="E254" i="78"/>
  <c r="E130" i="78"/>
  <c r="E268" i="78"/>
  <c r="E246" i="78"/>
  <c r="E276" i="78"/>
  <c r="E138" i="78"/>
  <c r="E118" i="78"/>
  <c r="E284" i="78"/>
  <c r="L314" i="79"/>
  <c r="E353" i="78"/>
  <c r="E272" i="78"/>
  <c r="E126" i="78"/>
  <c r="L352" i="79"/>
  <c r="E242" i="78"/>
  <c r="E252" i="78"/>
  <c r="E264" i="78"/>
  <c r="E114" i="78"/>
  <c r="E224" i="78"/>
  <c r="E213" i="78"/>
  <c r="E134" i="78"/>
  <c r="E30" i="78"/>
  <c r="L329" i="79"/>
  <c r="L306" i="79"/>
  <c r="E322" i="78"/>
  <c r="L356" i="79"/>
  <c r="L344" i="79"/>
  <c r="L336" i="79"/>
  <c r="L323" i="79"/>
  <c r="L310" i="79"/>
  <c r="L203" i="79"/>
  <c r="L191" i="79"/>
  <c r="E258" i="78"/>
  <c r="E116" i="78"/>
  <c r="E124" i="78"/>
  <c r="E128" i="78"/>
  <c r="E132" i="78"/>
  <c r="E136" i="78"/>
  <c r="E28" i="78"/>
  <c r="L219" i="79"/>
  <c r="L354" i="79"/>
  <c r="L350" i="79"/>
  <c r="L342" i="79"/>
  <c r="L338" i="79"/>
  <c r="L334" i="79"/>
  <c r="L327" i="79"/>
  <c r="L321" i="79"/>
  <c r="L312" i="79"/>
  <c r="L308" i="79"/>
  <c r="L304" i="79"/>
  <c r="L293" i="79"/>
  <c r="L278" i="79"/>
  <c r="L256" i="79"/>
  <c r="L248" i="79"/>
  <c r="L244" i="79"/>
  <c r="L229" i="79"/>
  <c r="L201" i="79"/>
  <c r="L197" i="79"/>
  <c r="L177" i="79"/>
  <c r="E320" i="78"/>
  <c r="E324" i="78"/>
  <c r="E253" i="78"/>
  <c r="E305" i="78"/>
  <c r="E351" i="78"/>
  <c r="E286" i="78"/>
  <c r="E230" i="78"/>
  <c r="E234" i="78"/>
  <c r="E244" i="78"/>
  <c r="E250" i="78"/>
  <c r="E256" i="78"/>
  <c r="E260" i="78"/>
  <c r="E266" i="78"/>
  <c r="E270" i="78"/>
  <c r="E274" i="78"/>
  <c r="E278" i="78"/>
  <c r="E217" i="78"/>
  <c r="E110" i="78"/>
  <c r="L325" i="79"/>
  <c r="L190" i="79"/>
  <c r="E262" i="78"/>
  <c r="L276" i="79"/>
  <c r="L202" i="79"/>
  <c r="L200" i="79"/>
  <c r="L198" i="79"/>
  <c r="L358" i="79"/>
  <c r="E247" i="78"/>
  <c r="L56" i="79"/>
  <c r="L75" i="79"/>
  <c r="L61" i="79"/>
  <c r="L57" i="79"/>
  <c r="L53" i="79"/>
  <c r="L76" i="79"/>
  <c r="L58" i="79"/>
  <c r="L59" i="79"/>
  <c r="L55" i="79"/>
  <c r="L60" i="79"/>
  <c r="L54" i="79"/>
  <c r="L214" i="79"/>
  <c r="L210" i="79"/>
  <c r="E228" i="78"/>
  <c r="L192" i="79"/>
  <c r="L295" i="79"/>
  <c r="E215" i="78"/>
  <c r="L226" i="79"/>
  <c r="L216" i="79"/>
  <c r="E301" i="78"/>
  <c r="E309" i="78"/>
  <c r="E194" i="78"/>
  <c r="L220" i="79"/>
  <c r="L137" i="79"/>
  <c r="E349" i="78"/>
  <c r="L145" i="79"/>
  <c r="E302" i="78"/>
  <c r="E306" i="78"/>
  <c r="E310" i="78"/>
  <c r="E369" i="78"/>
  <c r="E373" i="78"/>
  <c r="E377" i="78"/>
  <c r="E381" i="78"/>
  <c r="E368" i="78"/>
  <c r="E372" i="78"/>
  <c r="E376" i="78"/>
  <c r="E380" i="78"/>
  <c r="E367" i="78"/>
  <c r="E371" i="78"/>
  <c r="E375" i="78"/>
  <c r="E379" i="78"/>
  <c r="E383" i="78"/>
  <c r="E385" i="78"/>
  <c r="E387" i="78"/>
  <c r="E389" i="78"/>
  <c r="E391" i="78"/>
  <c r="E370" i="78"/>
  <c r="E374" i="78"/>
  <c r="E378" i="78"/>
  <c r="E382" i="78"/>
  <c r="E384" i="78"/>
  <c r="E386" i="78"/>
  <c r="E388" i="78"/>
  <c r="E390" i="78"/>
  <c r="I346" i="79"/>
  <c r="K346" i="79"/>
  <c r="J346" i="79"/>
  <c r="I317" i="79"/>
  <c r="K317" i="79"/>
  <c r="J317" i="79"/>
  <c r="L280" i="79"/>
  <c r="L196" i="79"/>
  <c r="L277" i="79"/>
  <c r="L275" i="79"/>
  <c r="L257" i="79"/>
  <c r="L247" i="79"/>
  <c r="L245" i="79"/>
  <c r="L243" i="79"/>
  <c r="L337" i="79"/>
  <c r="L335" i="79"/>
  <c r="L333" i="79"/>
  <c r="L328" i="79"/>
  <c r="L326" i="79"/>
  <c r="L324" i="79"/>
  <c r="L322" i="79"/>
  <c r="L320" i="79"/>
  <c r="L315" i="79"/>
  <c r="L313" i="79"/>
  <c r="L311" i="79"/>
  <c r="L309" i="79"/>
  <c r="L307" i="79"/>
  <c r="L305" i="79"/>
  <c r="L298" i="79"/>
  <c r="L296" i="79"/>
  <c r="L294" i="79"/>
  <c r="L281" i="79"/>
  <c r="E308" i="78"/>
  <c r="E303" i="78"/>
  <c r="E307" i="78"/>
  <c r="E311" i="78"/>
  <c r="L359" i="79"/>
  <c r="L357" i="79"/>
  <c r="L355" i="79"/>
  <c r="L353" i="79"/>
  <c r="L351" i="79"/>
  <c r="L349" i="79"/>
  <c r="L343" i="79"/>
  <c r="L341" i="79"/>
  <c r="L339" i="79"/>
  <c r="E304" i="78"/>
  <c r="E312" i="78"/>
  <c r="E321" i="78"/>
  <c r="J361" i="79"/>
  <c r="E265" i="78"/>
  <c r="E273" i="78"/>
  <c r="E261" i="78"/>
  <c r="E231" i="78"/>
  <c r="E345" i="78"/>
  <c r="E344" i="78"/>
  <c r="E111" i="78"/>
  <c r="E277" i="78"/>
  <c r="E269" i="78"/>
  <c r="E263" i="78"/>
  <c r="E257" i="78"/>
  <c r="E245" i="78"/>
  <c r="E233" i="78"/>
  <c r="E229" i="78"/>
  <c r="E352" i="78"/>
  <c r="E115" i="78"/>
  <c r="E135" i="78"/>
  <c r="E271" i="78"/>
  <c r="E255" i="78"/>
  <c r="E241" i="78"/>
  <c r="E343" i="78"/>
  <c r="R12" i="4"/>
  <c r="S12" i="4"/>
  <c r="S9" i="4"/>
  <c r="R9" i="4"/>
  <c r="L129" i="79"/>
  <c r="L128" i="79"/>
  <c r="L127" i="79"/>
  <c r="L126" i="79"/>
  <c r="L125" i="79"/>
  <c r="L124" i="79"/>
  <c r="L123" i="79"/>
  <c r="L122" i="79"/>
  <c r="L121" i="79"/>
  <c r="L120" i="79"/>
  <c r="L119" i="79"/>
  <c r="L118" i="79"/>
  <c r="L117" i="79"/>
  <c r="L116" i="79"/>
  <c r="L46" i="79"/>
  <c r="L44" i="79"/>
  <c r="L43" i="79"/>
  <c r="L40" i="79"/>
  <c r="L35" i="79"/>
  <c r="L34" i="79"/>
  <c r="L33" i="79"/>
  <c r="L32" i="79"/>
  <c r="E342" i="78"/>
  <c r="E346" i="78"/>
  <c r="E354" i="78"/>
  <c r="E29" i="78"/>
  <c r="E323" i="78"/>
  <c r="I361" i="79"/>
  <c r="E125" i="78"/>
  <c r="E129" i="78"/>
  <c r="E133" i="78"/>
  <c r="E137" i="78"/>
  <c r="E214" i="78"/>
  <c r="E218" i="78"/>
  <c r="E251" i="78"/>
  <c r="E259" i="78"/>
  <c r="E267" i="78"/>
  <c r="E275" i="78"/>
  <c r="E235" i="78"/>
  <c r="E243" i="78"/>
  <c r="E117" i="78"/>
  <c r="K361" i="79"/>
  <c r="E361" i="79"/>
  <c r="E346" i="79"/>
  <c r="E317" i="79"/>
  <c r="E285" i="78"/>
  <c r="E127" i="78"/>
  <c r="E131" i="78"/>
  <c r="E216" i="78"/>
  <c r="F361" i="79"/>
  <c r="F346" i="79"/>
  <c r="F317" i="79"/>
  <c r="D361" i="79"/>
  <c r="D346" i="79"/>
  <c r="D317" i="79"/>
  <c r="L361" i="79" l="1"/>
  <c r="L317" i="79"/>
  <c r="L346" i="79"/>
  <c r="T12" i="4"/>
  <c r="T9" i="4"/>
  <c r="B14" i="4"/>
  <c r="C14" i="4" s="1"/>
  <c r="B11" i="4"/>
  <c r="C11" i="4" s="1"/>
  <c r="B10" i="4"/>
  <c r="C10" i="4" s="1"/>
  <c r="A23" i="78"/>
  <c r="A24" i="78"/>
  <c r="A15" i="78"/>
  <c r="A16" i="78"/>
  <c r="A17" i="78"/>
  <c r="A18" i="78"/>
  <c r="A19" i="78"/>
  <c r="A20" i="78"/>
  <c r="A21" i="78"/>
  <c r="A22" i="78"/>
  <c r="E221" i="78"/>
  <c r="E288" i="78"/>
  <c r="E315" i="78"/>
  <c r="E327" i="78"/>
  <c r="E348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D21" i="78" l="1"/>
  <c r="C21" i="78"/>
  <c r="D17" i="78"/>
  <c r="C17" i="78"/>
  <c r="D23" i="78"/>
  <c r="C23" i="78"/>
  <c r="D22" i="78"/>
  <c r="C22" i="78"/>
  <c r="D20" i="78"/>
  <c r="C20" i="78"/>
  <c r="D16" i="78"/>
  <c r="C16" i="78"/>
  <c r="D24" i="78"/>
  <c r="C24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P10" i="4"/>
  <c r="N10" i="4"/>
  <c r="L10" i="4"/>
  <c r="J10" i="4"/>
  <c r="H10" i="4"/>
  <c r="F10" i="4"/>
  <c r="D10" i="4"/>
  <c r="Q10" i="4"/>
  <c r="O10" i="4"/>
  <c r="M10" i="4"/>
  <c r="K10" i="4"/>
  <c r="I10" i="4"/>
  <c r="G10" i="4"/>
  <c r="E10" i="4"/>
  <c r="P11" i="4"/>
  <c r="N11" i="4"/>
  <c r="L11" i="4"/>
  <c r="J11" i="4"/>
  <c r="H11" i="4"/>
  <c r="F11" i="4"/>
  <c r="D11" i="4"/>
  <c r="Q11" i="4"/>
  <c r="O11" i="4"/>
  <c r="M11" i="4"/>
  <c r="K11" i="4"/>
  <c r="I11" i="4"/>
  <c r="G11" i="4"/>
  <c r="E11" i="4"/>
  <c r="P14" i="4"/>
  <c r="N14" i="4"/>
  <c r="L14" i="4"/>
  <c r="J14" i="4"/>
  <c r="H14" i="4"/>
  <c r="F14" i="4"/>
  <c r="D14" i="4"/>
  <c r="Q14" i="4"/>
  <c r="O14" i="4"/>
  <c r="M14" i="4"/>
  <c r="K14" i="4"/>
  <c r="I14" i="4"/>
  <c r="G14" i="4"/>
  <c r="E14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97" i="4" l="1"/>
  <c r="BP108" i="4"/>
  <c r="BP117" i="4"/>
  <c r="BP116" i="4"/>
  <c r="BP103" i="4"/>
  <c r="BP105" i="4"/>
  <c r="BP118" i="4"/>
  <c r="BP114" i="4"/>
  <c r="BP107" i="4"/>
  <c r="BP112" i="4"/>
  <c r="BP100" i="4"/>
  <c r="BP106" i="4"/>
  <c r="BP113" i="4"/>
  <c r="BP104" i="4"/>
  <c r="BP109" i="4"/>
  <c r="BP111" i="4"/>
  <c r="BP115" i="4"/>
  <c r="BP110" i="4"/>
  <c r="BP44" i="4"/>
  <c r="BP52" i="4"/>
  <c r="BP16" i="4"/>
  <c r="BP18" i="4"/>
  <c r="BP22" i="4"/>
  <c r="BP24" i="4"/>
  <c r="BP26" i="4"/>
  <c r="BP30" i="4"/>
  <c r="BP32" i="4"/>
  <c r="BP34" i="4"/>
  <c r="BP45" i="4"/>
  <c r="BP53" i="4"/>
  <c r="BP38" i="4"/>
  <c r="BP78" i="4"/>
  <c r="BP91" i="4"/>
  <c r="BP95" i="4"/>
  <c r="BP19" i="4"/>
  <c r="BP27" i="4"/>
  <c r="BP35" i="4"/>
  <c r="BP39" i="4"/>
  <c r="BP60" i="4"/>
  <c r="BP68" i="4"/>
  <c r="BP76" i="4"/>
  <c r="BP85" i="4"/>
  <c r="BP83" i="4"/>
  <c r="BP21" i="4"/>
  <c r="BP29" i="4"/>
  <c r="BP37" i="4"/>
  <c r="BP46" i="4"/>
  <c r="BP54" i="4"/>
  <c r="BP66" i="4"/>
  <c r="BP74" i="4"/>
  <c r="BP63" i="4"/>
  <c r="BP65" i="4"/>
  <c r="BP67" i="4"/>
  <c r="BP71" i="4"/>
  <c r="BP73" i="4"/>
  <c r="BP75" i="4"/>
  <c r="BP90" i="4"/>
  <c r="BP94" i="4"/>
  <c r="BP80" i="4"/>
  <c r="BP82" i="4"/>
  <c r="BP84" i="4"/>
  <c r="BP86" i="4"/>
  <c r="BP40" i="4"/>
  <c r="BP48" i="4"/>
  <c r="BP56" i="4"/>
  <c r="BP20" i="4"/>
  <c r="BP28" i="4"/>
  <c r="BP36" i="4"/>
  <c r="BP41" i="4"/>
  <c r="BP43" i="4"/>
  <c r="BP47" i="4"/>
  <c r="BP49" i="4"/>
  <c r="BP51" i="4"/>
  <c r="BP55" i="4"/>
  <c r="BP57" i="4"/>
  <c r="BP87" i="4"/>
  <c r="BP89" i="4"/>
  <c r="BP93" i="4"/>
  <c r="BP15" i="4"/>
  <c r="BP23" i="4"/>
  <c r="BP31" i="4"/>
  <c r="BP64" i="4"/>
  <c r="BP72" i="4"/>
  <c r="BP81" i="4"/>
  <c r="BP79" i="4"/>
  <c r="BP17" i="4"/>
  <c r="BP25" i="4"/>
  <c r="BP33" i="4"/>
  <c r="BP42" i="4"/>
  <c r="BP50" i="4"/>
  <c r="BP58" i="4"/>
  <c r="BP59" i="4"/>
  <c r="BP62" i="4"/>
  <c r="BP70" i="4"/>
  <c r="BP61" i="4"/>
  <c r="BP69" i="4"/>
  <c r="BP77" i="4"/>
  <c r="BP88" i="4"/>
  <c r="BP92" i="4"/>
  <c r="BP96" i="4"/>
  <c r="BP13" i="4"/>
  <c r="BP12" i="4"/>
  <c r="BP9" i="4"/>
  <c r="E17" i="78"/>
  <c r="E21" i="78"/>
  <c r="E24" i="78"/>
  <c r="E20" i="78"/>
  <c r="E22" i="78"/>
  <c r="E23" i="78"/>
  <c r="R14" i="4"/>
  <c r="S14" i="4"/>
  <c r="R11" i="4"/>
  <c r="S11" i="4"/>
  <c r="R10" i="4"/>
  <c r="S10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L5" i="4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AG1" i="4" l="1"/>
  <c r="BL97" i="4"/>
  <c r="BL108" i="4"/>
  <c r="BL106" i="4"/>
  <c r="BL113" i="4"/>
  <c r="BL104" i="4"/>
  <c r="BL107" i="4"/>
  <c r="BL110" i="4"/>
  <c r="BL109" i="4"/>
  <c r="BL116" i="4"/>
  <c r="BL111" i="4"/>
  <c r="BL117" i="4"/>
  <c r="BL103" i="4"/>
  <c r="BL115" i="4"/>
  <c r="BL118" i="4"/>
  <c r="BL114" i="4"/>
  <c r="BL112" i="4"/>
  <c r="BL105" i="4"/>
  <c r="BL100" i="4"/>
  <c r="BK97" i="4"/>
  <c r="BK108" i="4"/>
  <c r="BK104" i="4"/>
  <c r="BK111" i="4"/>
  <c r="BK116" i="4"/>
  <c r="BK115" i="4"/>
  <c r="BK106" i="4"/>
  <c r="BK109" i="4"/>
  <c r="BK117" i="4"/>
  <c r="BK118" i="4"/>
  <c r="BK110" i="4"/>
  <c r="BK100" i="4"/>
  <c r="BK114" i="4"/>
  <c r="BK112" i="4"/>
  <c r="BK113" i="4"/>
  <c r="BK103" i="4"/>
  <c r="BK107" i="4"/>
  <c r="BK105" i="4"/>
  <c r="BL40" i="4"/>
  <c r="BL48" i="4"/>
  <c r="BL56" i="4"/>
  <c r="BL20" i="4"/>
  <c r="BL28" i="4"/>
  <c r="BL36" i="4"/>
  <c r="BL41" i="4"/>
  <c r="BL43" i="4"/>
  <c r="BL47" i="4"/>
  <c r="BL49" i="4"/>
  <c r="BL51" i="4"/>
  <c r="BL55" i="4"/>
  <c r="BL57" i="4"/>
  <c r="BL38" i="4"/>
  <c r="BL87" i="4"/>
  <c r="BL89" i="4"/>
  <c r="BL93" i="4"/>
  <c r="BL15" i="4"/>
  <c r="BL23" i="4"/>
  <c r="BL31" i="4"/>
  <c r="BL64" i="4"/>
  <c r="BL72" i="4"/>
  <c r="BL81" i="4"/>
  <c r="BL79" i="4"/>
  <c r="BL17" i="4"/>
  <c r="BL25" i="4"/>
  <c r="BL33" i="4"/>
  <c r="BL42" i="4"/>
  <c r="BL50" i="4"/>
  <c r="BL58" i="4"/>
  <c r="BL59" i="4"/>
  <c r="BL62" i="4"/>
  <c r="BL70" i="4"/>
  <c r="BL61" i="4"/>
  <c r="BL69" i="4"/>
  <c r="BL77" i="4"/>
  <c r="BL88" i="4"/>
  <c r="BL92" i="4"/>
  <c r="BL96" i="4"/>
  <c r="BL44" i="4"/>
  <c r="BL52" i="4"/>
  <c r="BL16" i="4"/>
  <c r="BL18" i="4"/>
  <c r="BL22" i="4"/>
  <c r="BL24" i="4"/>
  <c r="BL26" i="4"/>
  <c r="BL30" i="4"/>
  <c r="BL32" i="4"/>
  <c r="BL34" i="4"/>
  <c r="BL45" i="4"/>
  <c r="BL53" i="4"/>
  <c r="BL78" i="4"/>
  <c r="BL91" i="4"/>
  <c r="BL95" i="4"/>
  <c r="BL19" i="4"/>
  <c r="BL27" i="4"/>
  <c r="BL35" i="4"/>
  <c r="BL39" i="4"/>
  <c r="BL60" i="4"/>
  <c r="BL68" i="4"/>
  <c r="BL76" i="4"/>
  <c r="BL85" i="4"/>
  <c r="BL83" i="4"/>
  <c r="BL21" i="4"/>
  <c r="BL29" i="4"/>
  <c r="BL37" i="4"/>
  <c r="BL46" i="4"/>
  <c r="BL54" i="4"/>
  <c r="BL66" i="4"/>
  <c r="BL74" i="4"/>
  <c r="BL63" i="4"/>
  <c r="BL65" i="4"/>
  <c r="BL67" i="4"/>
  <c r="BL71" i="4"/>
  <c r="BL73" i="4"/>
  <c r="BL75" i="4"/>
  <c r="BL90" i="4"/>
  <c r="BL94" i="4"/>
  <c r="BL80" i="4"/>
  <c r="BL82" i="4"/>
  <c r="BL84" i="4"/>
  <c r="BL86" i="4"/>
  <c r="BK44" i="4"/>
  <c r="BK52" i="4"/>
  <c r="BK16" i="4"/>
  <c r="BK20" i="4"/>
  <c r="BK24" i="4"/>
  <c r="BK28" i="4"/>
  <c r="BK32" i="4"/>
  <c r="BK36" i="4"/>
  <c r="BK43" i="4"/>
  <c r="BK47" i="4"/>
  <c r="BK51" i="4"/>
  <c r="BK55" i="4"/>
  <c r="BK78" i="4"/>
  <c r="BK89" i="4"/>
  <c r="BK93" i="4"/>
  <c r="BK19" i="4"/>
  <c r="BK27" i="4"/>
  <c r="BK35" i="4"/>
  <c r="BK60" i="4"/>
  <c r="BK68" i="4"/>
  <c r="BK76" i="4"/>
  <c r="BK85" i="4"/>
  <c r="BK83" i="4"/>
  <c r="BK17" i="4"/>
  <c r="BK25" i="4"/>
  <c r="BK33" i="4"/>
  <c r="BK37" i="4"/>
  <c r="BK42" i="4"/>
  <c r="BK50" i="4"/>
  <c r="BK58" i="4"/>
  <c r="BK62" i="4"/>
  <c r="BK70" i="4"/>
  <c r="BK63" i="4"/>
  <c r="BK67" i="4"/>
  <c r="BK71" i="4"/>
  <c r="BK75" i="4"/>
  <c r="BK90" i="4"/>
  <c r="BK92" i="4"/>
  <c r="BK96" i="4"/>
  <c r="BK82" i="4"/>
  <c r="BK86" i="4"/>
  <c r="BK40" i="4"/>
  <c r="BK48" i="4"/>
  <c r="BK56" i="4"/>
  <c r="BK18" i="4"/>
  <c r="BK22" i="4"/>
  <c r="BK26" i="4"/>
  <c r="BK30" i="4"/>
  <c r="BK34" i="4"/>
  <c r="BK41" i="4"/>
  <c r="BK45" i="4"/>
  <c r="BK49" i="4"/>
  <c r="BK53" i="4"/>
  <c r="BK57" i="4"/>
  <c r="BK38" i="4"/>
  <c r="BK87" i="4"/>
  <c r="BK91" i="4"/>
  <c r="BK95" i="4"/>
  <c r="BK15" i="4"/>
  <c r="BK23" i="4"/>
  <c r="BK31" i="4"/>
  <c r="BK39" i="4"/>
  <c r="BK64" i="4"/>
  <c r="BK72" i="4"/>
  <c r="BK81" i="4"/>
  <c r="BK79" i="4"/>
  <c r="BK21" i="4"/>
  <c r="BK29" i="4"/>
  <c r="BK46" i="4"/>
  <c r="BK54" i="4"/>
  <c r="BK59" i="4"/>
  <c r="BK66" i="4"/>
  <c r="BK74" i="4"/>
  <c r="BK61" i="4"/>
  <c r="BK65" i="4"/>
  <c r="BK69" i="4"/>
  <c r="BK73" i="4"/>
  <c r="BK77" i="4"/>
  <c r="BK88" i="4"/>
  <c r="BK94" i="4"/>
  <c r="BK80" i="4"/>
  <c r="BK84" i="4"/>
  <c r="BK13" i="4"/>
  <c r="BL13" i="4"/>
  <c r="BK12" i="4"/>
  <c r="BK9" i="4"/>
  <c r="BM5" i="4"/>
  <c r="BL12" i="4"/>
  <c r="BL9" i="4"/>
  <c r="BP10" i="4"/>
  <c r="BL10" i="4"/>
  <c r="T10" i="4"/>
  <c r="BK10" i="4"/>
  <c r="BP11" i="4"/>
  <c r="BL11" i="4"/>
  <c r="T11" i="4"/>
  <c r="BK11" i="4"/>
  <c r="BP14" i="4"/>
  <c r="BL14" i="4"/>
  <c r="T14" i="4"/>
  <c r="BK14" i="4"/>
  <c r="H6" i="5"/>
  <c r="AI1" i="4"/>
  <c r="H9" i="5"/>
  <c r="H13" i="26"/>
  <c r="N2" i="4"/>
  <c r="BA3" i="4" s="1"/>
  <c r="BA144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128" i="4" l="1"/>
  <c r="BA121" i="4"/>
  <c r="BA124" i="4"/>
  <c r="BA132" i="4"/>
  <c r="BA129" i="4"/>
  <c r="BA135" i="4"/>
  <c r="BA123" i="4"/>
  <c r="BA140" i="4"/>
  <c r="BA133" i="4"/>
  <c r="BA131" i="4"/>
  <c r="BA141" i="4"/>
  <c r="BA137" i="4"/>
  <c r="BA127" i="4"/>
  <c r="BA139" i="4"/>
  <c r="BA125" i="4"/>
  <c r="BA122" i="4"/>
  <c r="BA130" i="4"/>
  <c r="BA134" i="4"/>
  <c r="BA138" i="4"/>
  <c r="BA136" i="4"/>
  <c r="BA126" i="4"/>
  <c r="BM97" i="4"/>
  <c r="BM108" i="4"/>
  <c r="BM106" i="4"/>
  <c r="BM109" i="4"/>
  <c r="BM111" i="4"/>
  <c r="BM114" i="4"/>
  <c r="BM115" i="4"/>
  <c r="BM112" i="4"/>
  <c r="BM104" i="4"/>
  <c r="BM117" i="4"/>
  <c r="BM103" i="4"/>
  <c r="BM105" i="4"/>
  <c r="BM116" i="4"/>
  <c r="BM118" i="4"/>
  <c r="BM107" i="4"/>
  <c r="BM110" i="4"/>
  <c r="BM100" i="4"/>
  <c r="BM113" i="4"/>
  <c r="BA108" i="4"/>
  <c r="BA118" i="4"/>
  <c r="BA103" i="4"/>
  <c r="BA115" i="4"/>
  <c r="BA110" i="4"/>
  <c r="BA106" i="4"/>
  <c r="BA114" i="4"/>
  <c r="BA113" i="4"/>
  <c r="BA109" i="4"/>
  <c r="BA116" i="4"/>
  <c r="BA112" i="4"/>
  <c r="BA104" i="4"/>
  <c r="BA111" i="4"/>
  <c r="BA117" i="4"/>
  <c r="BA107" i="4"/>
  <c r="BA105" i="4"/>
  <c r="BA97" i="4"/>
  <c r="BA100" i="4"/>
  <c r="BM44" i="4"/>
  <c r="BM52" i="4"/>
  <c r="BM20" i="4"/>
  <c r="BM22" i="4"/>
  <c r="BM28" i="4"/>
  <c r="BM30" i="4"/>
  <c r="BM36" i="4"/>
  <c r="BM41" i="4"/>
  <c r="BM47" i="4"/>
  <c r="BM49" i="4"/>
  <c r="BM55" i="4"/>
  <c r="BM57" i="4"/>
  <c r="BM78" i="4"/>
  <c r="BM91" i="4"/>
  <c r="BM95" i="4"/>
  <c r="BM19" i="4"/>
  <c r="BM27" i="4"/>
  <c r="BM35" i="4"/>
  <c r="BM60" i="4"/>
  <c r="BM68" i="4"/>
  <c r="BM76" i="4"/>
  <c r="BM85" i="4"/>
  <c r="BM83" i="4"/>
  <c r="BM21" i="4"/>
  <c r="BM29" i="4"/>
  <c r="BM46" i="4"/>
  <c r="BM54" i="4"/>
  <c r="BM59" i="4"/>
  <c r="BM66" i="4"/>
  <c r="BM74" i="4"/>
  <c r="BM61" i="4"/>
  <c r="BM65" i="4"/>
  <c r="BM69" i="4"/>
  <c r="BM73" i="4"/>
  <c r="BM77" i="4"/>
  <c r="BM88" i="4"/>
  <c r="BM92" i="4"/>
  <c r="BM96" i="4"/>
  <c r="BM80" i="4"/>
  <c r="BM84" i="4"/>
  <c r="BM40" i="4"/>
  <c r="BM48" i="4"/>
  <c r="BM56" i="4"/>
  <c r="BM16" i="4"/>
  <c r="BM18" i="4"/>
  <c r="BM24" i="4"/>
  <c r="BM26" i="4"/>
  <c r="BM32" i="4"/>
  <c r="BM34" i="4"/>
  <c r="BM43" i="4"/>
  <c r="BM45" i="4"/>
  <c r="BM51" i="4"/>
  <c r="BM53" i="4"/>
  <c r="BM38" i="4"/>
  <c r="BM87" i="4"/>
  <c r="BM89" i="4"/>
  <c r="BM93" i="4"/>
  <c r="BM15" i="4"/>
  <c r="BM23" i="4"/>
  <c r="BM31" i="4"/>
  <c r="BM39" i="4"/>
  <c r="BM64" i="4"/>
  <c r="BM72" i="4"/>
  <c r="BM81" i="4"/>
  <c r="BM79" i="4"/>
  <c r="BM17" i="4"/>
  <c r="BM25" i="4"/>
  <c r="BM33" i="4"/>
  <c r="BM37" i="4"/>
  <c r="BM42" i="4"/>
  <c r="BM50" i="4"/>
  <c r="BM58" i="4"/>
  <c r="BM62" i="4"/>
  <c r="BM70" i="4"/>
  <c r="BM63" i="4"/>
  <c r="BM67" i="4"/>
  <c r="BM71" i="4"/>
  <c r="BM75" i="4"/>
  <c r="BM90" i="4"/>
  <c r="BM94" i="4"/>
  <c r="BM82" i="4"/>
  <c r="BM86" i="4"/>
  <c r="BA96" i="4"/>
  <c r="BA94" i="4"/>
  <c r="BA92" i="4"/>
  <c r="BA90" i="4"/>
  <c r="BA88" i="4"/>
  <c r="BA86" i="4"/>
  <c r="BA85" i="4"/>
  <c r="BA82" i="4"/>
  <c r="BA95" i="4"/>
  <c r="BA93" i="4"/>
  <c r="BA91" i="4"/>
  <c r="BA89" i="4"/>
  <c r="BA87" i="4"/>
  <c r="BA84" i="4"/>
  <c r="BA83" i="4"/>
  <c r="BA80" i="4"/>
  <c r="BA79" i="4"/>
  <c r="BA75" i="4"/>
  <c r="BA74" i="4"/>
  <c r="BA71" i="4"/>
  <c r="BA70" i="4"/>
  <c r="BA81" i="4"/>
  <c r="BA77" i="4"/>
  <c r="BA73" i="4"/>
  <c r="BA69" i="4"/>
  <c r="BA67" i="4"/>
  <c r="BA66" i="4"/>
  <c r="BA63" i="4"/>
  <c r="BA62" i="4"/>
  <c r="BA59" i="4"/>
  <c r="BA58" i="4"/>
  <c r="BA55" i="4"/>
  <c r="BA54" i="4"/>
  <c r="BA51" i="4"/>
  <c r="BA50" i="4"/>
  <c r="BA47" i="4"/>
  <c r="BA46" i="4"/>
  <c r="BA78" i="4"/>
  <c r="BA76" i="4"/>
  <c r="BA72" i="4"/>
  <c r="BA68" i="4"/>
  <c r="BA65" i="4"/>
  <c r="BA64" i="4"/>
  <c r="BA61" i="4"/>
  <c r="BA60" i="4"/>
  <c r="BA57" i="4"/>
  <c r="BA56" i="4"/>
  <c r="BA53" i="4"/>
  <c r="BA52" i="4"/>
  <c r="BA49" i="4"/>
  <c r="BA48" i="4"/>
  <c r="BA45" i="4"/>
  <c r="BA44" i="4"/>
  <c r="BA41" i="4"/>
  <c r="BA40" i="4"/>
  <c r="BA37" i="4"/>
  <c r="BA34" i="4"/>
  <c r="BA43" i="4"/>
  <c r="BA39" i="4"/>
  <c r="BA35" i="4"/>
  <c r="BA32" i="4"/>
  <c r="BA31" i="4"/>
  <c r="BA28" i="4"/>
  <c r="BA27" i="4"/>
  <c r="BA24" i="4"/>
  <c r="BA23" i="4"/>
  <c r="BA20" i="4"/>
  <c r="BA19" i="4"/>
  <c r="BA16" i="4"/>
  <c r="BA15" i="4"/>
  <c r="BA42" i="4"/>
  <c r="BA38" i="4"/>
  <c r="BA36" i="4"/>
  <c r="BA33" i="4"/>
  <c r="BA30" i="4"/>
  <c r="BA29" i="4"/>
  <c r="BA26" i="4"/>
  <c r="BA25" i="4"/>
  <c r="BA22" i="4"/>
  <c r="BA21" i="4"/>
  <c r="BA18" i="4"/>
  <c r="BA17" i="4"/>
  <c r="BM11" i="4"/>
  <c r="BM14" i="4"/>
  <c r="BM10" i="4"/>
  <c r="BM13" i="4"/>
  <c r="BA13" i="4"/>
  <c r="BN5" i="4"/>
  <c r="BM12" i="4"/>
  <c r="BM9" i="4"/>
  <c r="BA12" i="4"/>
  <c r="BA9" i="4"/>
  <c r="BA10" i="4"/>
  <c r="BA11" i="4"/>
  <c r="BA14" i="4"/>
  <c r="BD3" i="4"/>
  <c r="BD144" i="4" s="1"/>
  <c r="AD3" i="4"/>
  <c r="AD144" i="4" s="1"/>
  <c r="BB3" i="4"/>
  <c r="BB144" i="4" s="1"/>
  <c r="BF4" i="4"/>
  <c r="AG3" i="4"/>
  <c r="AG144" i="4" s="1"/>
  <c r="AO3" i="4"/>
  <c r="AO144" i="4" s="1"/>
  <c r="BC3" i="4"/>
  <c r="BC144" i="4" s="1"/>
  <c r="AT3" i="4"/>
  <c r="AT144" i="4" s="1"/>
  <c r="AW3" i="4"/>
  <c r="AW144" i="4" s="1"/>
  <c r="AC3" i="4"/>
  <c r="AC144" i="4" s="1"/>
  <c r="AX3" i="4"/>
  <c r="AX144" i="4" s="1"/>
  <c r="AU3" i="4"/>
  <c r="AU144" i="4" s="1"/>
  <c r="U3" i="4"/>
  <c r="U144" i="4" s="1"/>
  <c r="AH3" i="4"/>
  <c r="AH144" i="4" s="1"/>
  <c r="AQ3" i="4"/>
  <c r="AQ144" i="4" s="1"/>
  <c r="W3" i="4"/>
  <c r="W144" i="4" s="1"/>
  <c r="AA3" i="4"/>
  <c r="AA144" i="4" s="1"/>
  <c r="AS3" i="4"/>
  <c r="AS144" i="4" s="1"/>
  <c r="V3" i="4"/>
  <c r="V144" i="4" s="1"/>
  <c r="AR3" i="4"/>
  <c r="AR144" i="4" s="1"/>
  <c r="AE3" i="4"/>
  <c r="AE144" i="4" s="1"/>
  <c r="AL3" i="4"/>
  <c r="AL144" i="4" s="1"/>
  <c r="AF3" i="4"/>
  <c r="AF144" i="4" s="1"/>
  <c r="AP3" i="4"/>
  <c r="AP144" i="4" s="1"/>
  <c r="AN3" i="4"/>
  <c r="AN144" i="4" s="1"/>
  <c r="AY3" i="4"/>
  <c r="AY144" i="4" s="1"/>
  <c r="AI3" i="4"/>
  <c r="AI144" i="4" s="1"/>
  <c r="N1" i="4"/>
  <c r="BE4" i="4"/>
  <c r="BE5" i="4" s="1"/>
  <c r="BE144" i="4" s="1"/>
  <c r="X3" i="4"/>
  <c r="X144" i="4" s="1"/>
  <c r="AB3" i="4"/>
  <c r="AB144" i="4" s="1"/>
  <c r="AM3" i="4"/>
  <c r="AM144" i="4" s="1"/>
  <c r="BG4" i="4"/>
  <c r="AV3" i="4"/>
  <c r="AV144" i="4" s="1"/>
  <c r="AZ3" i="4"/>
  <c r="AZ144" i="4" s="1"/>
  <c r="Z3" i="4"/>
  <c r="Z144" i="4" s="1"/>
  <c r="AJ3" i="4"/>
  <c r="AJ144" i="4" s="1"/>
  <c r="AK3" i="4"/>
  <c r="AK144" i="4" s="1"/>
  <c r="Y3" i="4"/>
  <c r="Y144" i="4" s="1"/>
  <c r="J13" i="5"/>
  <c r="BM1" i="4"/>
  <c r="BK6" i="4"/>
  <c r="BP6" i="4"/>
  <c r="T6" i="4"/>
  <c r="BN6" i="4"/>
  <c r="BL6" i="4"/>
  <c r="BM6" i="4"/>
  <c r="BA6" i="4"/>
  <c r="BI144" i="4" l="1"/>
  <c r="BJ144" i="4"/>
  <c r="BH144" i="4"/>
  <c r="BQ144" i="4"/>
  <c r="BR144" i="4" s="1"/>
  <c r="BS144" i="4" s="1"/>
  <c r="BT144" i="4" s="1"/>
  <c r="BE121" i="4"/>
  <c r="BE124" i="4"/>
  <c r="BE128" i="4"/>
  <c r="BE132" i="4"/>
  <c r="BE123" i="4"/>
  <c r="BE134" i="4"/>
  <c r="BE140" i="4"/>
  <c r="BE139" i="4"/>
  <c r="BE125" i="4"/>
  <c r="BE126" i="4"/>
  <c r="BE122" i="4"/>
  <c r="BE133" i="4"/>
  <c r="BE131" i="4"/>
  <c r="BE141" i="4"/>
  <c r="BE137" i="4"/>
  <c r="BE136" i="4"/>
  <c r="BE130" i="4"/>
  <c r="BE138" i="4"/>
  <c r="BE127" i="4"/>
  <c r="BE135" i="4"/>
  <c r="BE129" i="4"/>
  <c r="AK121" i="4"/>
  <c r="AK124" i="4"/>
  <c r="AK128" i="4"/>
  <c r="AK132" i="4"/>
  <c r="AK134" i="4"/>
  <c r="AK125" i="4"/>
  <c r="AK123" i="4"/>
  <c r="AK141" i="4"/>
  <c r="AK136" i="4"/>
  <c r="AK126" i="4"/>
  <c r="AK130" i="4"/>
  <c r="AK137" i="4"/>
  <c r="AK135" i="4"/>
  <c r="AK138" i="4"/>
  <c r="AK139" i="4"/>
  <c r="AK131" i="4"/>
  <c r="AK129" i="4"/>
  <c r="AK122" i="4"/>
  <c r="AK133" i="4"/>
  <c r="AK140" i="4"/>
  <c r="AK127" i="4"/>
  <c r="AV128" i="4"/>
  <c r="AV124" i="4"/>
  <c r="AV121" i="4"/>
  <c r="AV132" i="4"/>
  <c r="AV129" i="4"/>
  <c r="AV134" i="4"/>
  <c r="AV125" i="4"/>
  <c r="AV133" i="4"/>
  <c r="AV130" i="4"/>
  <c r="AV135" i="4"/>
  <c r="AV139" i="4"/>
  <c r="AV141" i="4"/>
  <c r="AV137" i="4"/>
  <c r="AV127" i="4"/>
  <c r="AV126" i="4"/>
  <c r="AV140" i="4"/>
  <c r="AV138" i="4"/>
  <c r="AV136" i="4"/>
  <c r="AV122" i="4"/>
  <c r="AV131" i="4"/>
  <c r="AV123" i="4"/>
  <c r="X128" i="4"/>
  <c r="X121" i="4"/>
  <c r="X124" i="4"/>
  <c r="X132" i="4"/>
  <c r="X135" i="4"/>
  <c r="X123" i="4"/>
  <c r="X134" i="4"/>
  <c r="X139" i="4"/>
  <c r="X125" i="4"/>
  <c r="X130" i="4"/>
  <c r="X140" i="4"/>
  <c r="X141" i="4"/>
  <c r="X136" i="4"/>
  <c r="X122" i="4"/>
  <c r="X129" i="4"/>
  <c r="X133" i="4"/>
  <c r="X127" i="4"/>
  <c r="X126" i="4"/>
  <c r="X131" i="4"/>
  <c r="X137" i="4"/>
  <c r="X138" i="4"/>
  <c r="AY121" i="4"/>
  <c r="AY132" i="4"/>
  <c r="AY128" i="4"/>
  <c r="AY124" i="4"/>
  <c r="AY134" i="4"/>
  <c r="AY135" i="4"/>
  <c r="AY141" i="4"/>
  <c r="AY129" i="4"/>
  <c r="AY139" i="4"/>
  <c r="AY131" i="4"/>
  <c r="AY137" i="4"/>
  <c r="AY130" i="4"/>
  <c r="AY140" i="4"/>
  <c r="AY123" i="4"/>
  <c r="AY133" i="4"/>
  <c r="AY127" i="4"/>
  <c r="AY125" i="4"/>
  <c r="AY138" i="4"/>
  <c r="AY122" i="4"/>
  <c r="AY136" i="4"/>
  <c r="AY126" i="4"/>
  <c r="AL121" i="4"/>
  <c r="AL132" i="4"/>
  <c r="AL124" i="4"/>
  <c r="AL128" i="4"/>
  <c r="AL131" i="4"/>
  <c r="AL130" i="4"/>
  <c r="AL123" i="4"/>
  <c r="AL125" i="4"/>
  <c r="AL129" i="4"/>
  <c r="AL140" i="4"/>
  <c r="AL133" i="4"/>
  <c r="AL127" i="4"/>
  <c r="AL122" i="4"/>
  <c r="AL137" i="4"/>
  <c r="AL134" i="4"/>
  <c r="AL135" i="4"/>
  <c r="AL136" i="4"/>
  <c r="AL139" i="4"/>
  <c r="AL138" i="4"/>
  <c r="AL141" i="4"/>
  <c r="AL126" i="4"/>
  <c r="AS121" i="4"/>
  <c r="AS124" i="4"/>
  <c r="AS132" i="4"/>
  <c r="AS128" i="4"/>
  <c r="AS134" i="4"/>
  <c r="AS139" i="4"/>
  <c r="AS123" i="4"/>
  <c r="AS125" i="4"/>
  <c r="AS130" i="4"/>
  <c r="AS138" i="4"/>
  <c r="AS137" i="4"/>
  <c r="AS122" i="4"/>
  <c r="AS131" i="4"/>
  <c r="AS127" i="4"/>
  <c r="AS135" i="4"/>
  <c r="AS140" i="4"/>
  <c r="AS141" i="4"/>
  <c r="AS126" i="4"/>
  <c r="AS129" i="4"/>
  <c r="AS136" i="4"/>
  <c r="AS133" i="4"/>
  <c r="AH132" i="4"/>
  <c r="AH124" i="4"/>
  <c r="AH121" i="4"/>
  <c r="AH128" i="4"/>
  <c r="AH129" i="4"/>
  <c r="AH125" i="4"/>
  <c r="AH140" i="4"/>
  <c r="AH131" i="4"/>
  <c r="AH133" i="4"/>
  <c r="AH139" i="4"/>
  <c r="AH123" i="4"/>
  <c r="AH136" i="4"/>
  <c r="AH134" i="4"/>
  <c r="AH135" i="4"/>
  <c r="AH138" i="4"/>
  <c r="AH141" i="4"/>
  <c r="AH126" i="4"/>
  <c r="AH122" i="4"/>
  <c r="AH130" i="4"/>
  <c r="AH137" i="4"/>
  <c r="AH127" i="4"/>
  <c r="AC121" i="4"/>
  <c r="AC124" i="4"/>
  <c r="AC132" i="4"/>
  <c r="AC128" i="4"/>
  <c r="AC139" i="4"/>
  <c r="AC125" i="4"/>
  <c r="AC131" i="4"/>
  <c r="AC138" i="4"/>
  <c r="AC136" i="4"/>
  <c r="AC130" i="4"/>
  <c r="AC140" i="4"/>
  <c r="AC141" i="4"/>
  <c r="AC135" i="4"/>
  <c r="AC133" i="4"/>
  <c r="AC134" i="4"/>
  <c r="AC123" i="4"/>
  <c r="AC137" i="4"/>
  <c r="AC126" i="4"/>
  <c r="AC129" i="4"/>
  <c r="AC127" i="4"/>
  <c r="AC122" i="4"/>
  <c r="AO128" i="4"/>
  <c r="AO121" i="4"/>
  <c r="AO124" i="4"/>
  <c r="AO132" i="4"/>
  <c r="AO125" i="4"/>
  <c r="AO140" i="4"/>
  <c r="AO129" i="4"/>
  <c r="AO134" i="4"/>
  <c r="AO131" i="4"/>
  <c r="AO130" i="4"/>
  <c r="AO135" i="4"/>
  <c r="AO138" i="4"/>
  <c r="AO136" i="4"/>
  <c r="AO127" i="4"/>
  <c r="AO123" i="4"/>
  <c r="AO126" i="4"/>
  <c r="AO122" i="4"/>
  <c r="AO133" i="4"/>
  <c r="AO137" i="4"/>
  <c r="AO141" i="4"/>
  <c r="AO139" i="4"/>
  <c r="AD121" i="4"/>
  <c r="AD124" i="4"/>
  <c r="AD128" i="4"/>
  <c r="AD132" i="4"/>
  <c r="AD129" i="4"/>
  <c r="AD125" i="4"/>
  <c r="AD131" i="4"/>
  <c r="AD130" i="4"/>
  <c r="AD123" i="4"/>
  <c r="AD134" i="4"/>
  <c r="AD135" i="4"/>
  <c r="AD140" i="4"/>
  <c r="AD141" i="4"/>
  <c r="AD127" i="4"/>
  <c r="AD138" i="4"/>
  <c r="AD136" i="4"/>
  <c r="AD126" i="4"/>
  <c r="AD139" i="4"/>
  <c r="AD133" i="4"/>
  <c r="AD122" i="4"/>
  <c r="AD137" i="4"/>
  <c r="AG121" i="4"/>
  <c r="AG124" i="4"/>
  <c r="AG128" i="4"/>
  <c r="AG132" i="4"/>
  <c r="AG139" i="4"/>
  <c r="AG125" i="4"/>
  <c r="AG131" i="4"/>
  <c r="AG130" i="4"/>
  <c r="AG123" i="4"/>
  <c r="AG135" i="4"/>
  <c r="AG141" i="4"/>
  <c r="AG134" i="4"/>
  <c r="AG138" i="4"/>
  <c r="AG136" i="4"/>
  <c r="AG127" i="4"/>
  <c r="AG122" i="4"/>
  <c r="AG137" i="4"/>
  <c r="AG129" i="4"/>
  <c r="AG140" i="4"/>
  <c r="AG133" i="4"/>
  <c r="AG126" i="4"/>
  <c r="AJ124" i="4"/>
  <c r="AJ121" i="4"/>
  <c r="AJ128" i="4"/>
  <c r="AJ132" i="4"/>
  <c r="AJ129" i="4"/>
  <c r="AJ125" i="4"/>
  <c r="AJ140" i="4"/>
  <c r="AJ135" i="4"/>
  <c r="AJ133" i="4"/>
  <c r="AJ138" i="4"/>
  <c r="AJ131" i="4"/>
  <c r="AJ123" i="4"/>
  <c r="AJ137" i="4"/>
  <c r="AJ126" i="4"/>
  <c r="AJ122" i="4"/>
  <c r="AJ130" i="4"/>
  <c r="AJ136" i="4"/>
  <c r="AJ141" i="4"/>
  <c r="AJ127" i="4"/>
  <c r="AJ134" i="4"/>
  <c r="AJ139" i="4"/>
  <c r="AN124" i="4"/>
  <c r="AN128" i="4"/>
  <c r="AN121" i="4"/>
  <c r="AN132" i="4"/>
  <c r="AN140" i="4"/>
  <c r="AN139" i="4"/>
  <c r="AN138" i="4"/>
  <c r="AN125" i="4"/>
  <c r="AN129" i="4"/>
  <c r="AN134" i="4"/>
  <c r="AN131" i="4"/>
  <c r="AN127" i="4"/>
  <c r="AN122" i="4"/>
  <c r="AN130" i="4"/>
  <c r="AN123" i="4"/>
  <c r="AN141" i="4"/>
  <c r="AN137" i="4"/>
  <c r="AN133" i="4"/>
  <c r="AN126" i="4"/>
  <c r="AN135" i="4"/>
  <c r="AN136" i="4"/>
  <c r="AA124" i="4"/>
  <c r="AA128" i="4"/>
  <c r="AA132" i="4"/>
  <c r="AA121" i="4"/>
  <c r="AA129" i="4"/>
  <c r="AA125" i="4"/>
  <c r="AA123" i="4"/>
  <c r="AA141" i="4"/>
  <c r="AA131" i="4"/>
  <c r="AA135" i="4"/>
  <c r="AA136" i="4"/>
  <c r="AA127" i="4"/>
  <c r="AA134" i="4"/>
  <c r="AA133" i="4"/>
  <c r="AA138" i="4"/>
  <c r="AA140" i="4"/>
  <c r="AA122" i="4"/>
  <c r="AA139" i="4"/>
  <c r="AA126" i="4"/>
  <c r="AA130" i="4"/>
  <c r="AA137" i="4"/>
  <c r="U128" i="4"/>
  <c r="U121" i="4"/>
  <c r="U124" i="4"/>
  <c r="U132" i="4"/>
  <c r="U131" i="4"/>
  <c r="U140" i="4"/>
  <c r="U123" i="4"/>
  <c r="U129" i="4"/>
  <c r="U134" i="4"/>
  <c r="U139" i="4"/>
  <c r="U130" i="4"/>
  <c r="U138" i="4"/>
  <c r="U125" i="4"/>
  <c r="U137" i="4"/>
  <c r="U133" i="4"/>
  <c r="U141" i="4"/>
  <c r="U122" i="4"/>
  <c r="U135" i="4"/>
  <c r="U127" i="4"/>
  <c r="U136" i="4"/>
  <c r="U126" i="4"/>
  <c r="BD121" i="4"/>
  <c r="BD124" i="4"/>
  <c r="BD128" i="4"/>
  <c r="BD132" i="4"/>
  <c r="BD129" i="4"/>
  <c r="BD134" i="4"/>
  <c r="BD139" i="4"/>
  <c r="BD130" i="4"/>
  <c r="BD135" i="4"/>
  <c r="BD133" i="4"/>
  <c r="BD123" i="4"/>
  <c r="BD138" i="4"/>
  <c r="BD126" i="4"/>
  <c r="BD127" i="4"/>
  <c r="BD125" i="4"/>
  <c r="BD137" i="4"/>
  <c r="BD136" i="4"/>
  <c r="BD122" i="4"/>
  <c r="BD131" i="4"/>
  <c r="BD140" i="4"/>
  <c r="BD141" i="4"/>
  <c r="Z132" i="4"/>
  <c r="Z121" i="4"/>
  <c r="Z124" i="4"/>
  <c r="Z128" i="4"/>
  <c r="Z140" i="4"/>
  <c r="Z123" i="4"/>
  <c r="Z139" i="4"/>
  <c r="Z125" i="4"/>
  <c r="Z131" i="4"/>
  <c r="Z130" i="4"/>
  <c r="Z133" i="4"/>
  <c r="Z135" i="4"/>
  <c r="Z137" i="4"/>
  <c r="Z136" i="4"/>
  <c r="Z122" i="4"/>
  <c r="Z138" i="4"/>
  <c r="Z129" i="4"/>
  <c r="Z134" i="4"/>
  <c r="Z141" i="4"/>
  <c r="Z127" i="4"/>
  <c r="Z126" i="4"/>
  <c r="AM124" i="4"/>
  <c r="AM121" i="4"/>
  <c r="AM128" i="4"/>
  <c r="AM132" i="4"/>
  <c r="AM131" i="4"/>
  <c r="AM135" i="4"/>
  <c r="AM123" i="4"/>
  <c r="AM140" i="4"/>
  <c r="AM137" i="4"/>
  <c r="AM129" i="4"/>
  <c r="AM139" i="4"/>
  <c r="AM133" i="4"/>
  <c r="AM136" i="4"/>
  <c r="AM130" i="4"/>
  <c r="AM138" i="4"/>
  <c r="AM122" i="4"/>
  <c r="AM126" i="4"/>
  <c r="AM134" i="4"/>
  <c r="AM141" i="4"/>
  <c r="AM125" i="4"/>
  <c r="AM127" i="4"/>
  <c r="W121" i="4"/>
  <c r="W128" i="4"/>
  <c r="W124" i="4"/>
  <c r="W132" i="4"/>
  <c r="W125" i="4"/>
  <c r="W129" i="4"/>
  <c r="W130" i="4"/>
  <c r="W135" i="4"/>
  <c r="W133" i="4"/>
  <c r="W138" i="4"/>
  <c r="W134" i="4"/>
  <c r="W131" i="4"/>
  <c r="W136" i="4"/>
  <c r="W137" i="4"/>
  <c r="W139" i="4"/>
  <c r="W141" i="4"/>
  <c r="W122" i="4"/>
  <c r="W140" i="4"/>
  <c r="W127" i="4"/>
  <c r="W126" i="4"/>
  <c r="W123" i="4"/>
  <c r="AE121" i="4"/>
  <c r="AE128" i="4"/>
  <c r="AE124" i="4"/>
  <c r="AE132" i="4"/>
  <c r="AE139" i="4"/>
  <c r="AE129" i="4"/>
  <c r="AE125" i="4"/>
  <c r="AE141" i="4"/>
  <c r="AE140" i="4"/>
  <c r="AE138" i="4"/>
  <c r="AE136" i="4"/>
  <c r="AE126" i="4"/>
  <c r="AE133" i="4"/>
  <c r="AE127" i="4"/>
  <c r="AE134" i="4"/>
  <c r="AE130" i="4"/>
  <c r="AE137" i="4"/>
  <c r="AE131" i="4"/>
  <c r="AE135" i="4"/>
  <c r="AE122" i="4"/>
  <c r="AE123" i="4"/>
  <c r="AW121" i="4"/>
  <c r="AW124" i="4"/>
  <c r="AW132" i="4"/>
  <c r="AW128" i="4"/>
  <c r="AW131" i="4"/>
  <c r="AW135" i="4"/>
  <c r="AW130" i="4"/>
  <c r="AW141" i="4"/>
  <c r="AW139" i="4"/>
  <c r="AW136" i="4"/>
  <c r="AW122" i="4"/>
  <c r="AW134" i="4"/>
  <c r="AW125" i="4"/>
  <c r="AW140" i="4"/>
  <c r="AW123" i="4"/>
  <c r="AW137" i="4"/>
  <c r="AW129" i="4"/>
  <c r="AW126" i="4"/>
  <c r="AW133" i="4"/>
  <c r="AW138" i="4"/>
  <c r="AW127" i="4"/>
  <c r="AP132" i="4"/>
  <c r="AP124" i="4"/>
  <c r="AP128" i="4"/>
  <c r="AP121" i="4"/>
  <c r="AP134" i="4"/>
  <c r="AP130" i="4"/>
  <c r="AP129" i="4"/>
  <c r="AP125" i="4"/>
  <c r="AP140" i="4"/>
  <c r="AP126" i="4"/>
  <c r="AP131" i="4"/>
  <c r="AP137" i="4"/>
  <c r="AP122" i="4"/>
  <c r="AP133" i="4"/>
  <c r="AP136" i="4"/>
  <c r="AP127" i="4"/>
  <c r="AP139" i="4"/>
  <c r="AP135" i="4"/>
  <c r="AP123" i="4"/>
  <c r="AP138" i="4"/>
  <c r="AP141" i="4"/>
  <c r="AR124" i="4"/>
  <c r="AR128" i="4"/>
  <c r="AR121" i="4"/>
  <c r="AR132" i="4"/>
  <c r="AR134" i="4"/>
  <c r="AR139" i="4"/>
  <c r="AR125" i="4"/>
  <c r="AR135" i="4"/>
  <c r="AR133" i="4"/>
  <c r="AR141" i="4"/>
  <c r="AR129" i="4"/>
  <c r="AR140" i="4"/>
  <c r="AR123" i="4"/>
  <c r="AR131" i="4"/>
  <c r="AR130" i="4"/>
  <c r="AR137" i="4"/>
  <c r="AR122" i="4"/>
  <c r="AR138" i="4"/>
  <c r="AR136" i="4"/>
  <c r="AR126" i="4"/>
  <c r="AR127" i="4"/>
  <c r="AU121" i="4"/>
  <c r="AU124" i="4"/>
  <c r="AU128" i="4"/>
  <c r="AU132" i="4"/>
  <c r="AU130" i="4"/>
  <c r="AU140" i="4"/>
  <c r="AU134" i="4"/>
  <c r="AU139" i="4"/>
  <c r="AU131" i="4"/>
  <c r="AU125" i="4"/>
  <c r="AU135" i="4"/>
  <c r="AU137" i="4"/>
  <c r="AU126" i="4"/>
  <c r="AU122" i="4"/>
  <c r="AU129" i="4"/>
  <c r="AU141" i="4"/>
  <c r="AU136" i="4"/>
  <c r="AU123" i="4"/>
  <c r="AU133" i="4"/>
  <c r="AU138" i="4"/>
  <c r="AU127" i="4"/>
  <c r="AT124" i="4"/>
  <c r="AT128" i="4"/>
  <c r="AT121" i="4"/>
  <c r="AT132" i="4"/>
  <c r="AT129" i="4"/>
  <c r="AT135" i="4"/>
  <c r="AT131" i="4"/>
  <c r="AT134" i="4"/>
  <c r="AT139" i="4"/>
  <c r="AT130" i="4"/>
  <c r="AT140" i="4"/>
  <c r="AT138" i="4"/>
  <c r="AT123" i="4"/>
  <c r="AT127" i="4"/>
  <c r="AT126" i="4"/>
  <c r="AT141" i="4"/>
  <c r="AT133" i="4"/>
  <c r="AT136" i="4"/>
  <c r="AT125" i="4"/>
  <c r="AT137" i="4"/>
  <c r="AT122" i="4"/>
  <c r="Y121" i="4"/>
  <c r="Y124" i="4"/>
  <c r="Y132" i="4"/>
  <c r="Y128" i="4"/>
  <c r="Y129" i="4"/>
  <c r="Y139" i="4"/>
  <c r="Y130" i="4"/>
  <c r="Y138" i="4"/>
  <c r="Y135" i="4"/>
  <c r="Y123" i="4"/>
  <c r="Y133" i="4"/>
  <c r="Y141" i="4"/>
  <c r="Y136" i="4"/>
  <c r="Y134" i="4"/>
  <c r="Y125" i="4"/>
  <c r="Y127" i="4"/>
  <c r="Y140" i="4"/>
  <c r="Y131" i="4"/>
  <c r="Y126" i="4"/>
  <c r="Y137" i="4"/>
  <c r="Y122" i="4"/>
  <c r="AZ124" i="4"/>
  <c r="AZ121" i="4"/>
  <c r="AZ128" i="4"/>
  <c r="AZ132" i="4"/>
  <c r="AZ129" i="4"/>
  <c r="AZ135" i="4"/>
  <c r="AZ140" i="4"/>
  <c r="AZ131" i="4"/>
  <c r="AZ134" i="4"/>
  <c r="AZ125" i="4"/>
  <c r="AZ133" i="4"/>
  <c r="AZ127" i="4"/>
  <c r="AZ123" i="4"/>
  <c r="AZ139" i="4"/>
  <c r="AZ130" i="4"/>
  <c r="AZ138" i="4"/>
  <c r="AZ141" i="4"/>
  <c r="AZ137" i="4"/>
  <c r="AZ126" i="4"/>
  <c r="AZ136" i="4"/>
  <c r="AZ122" i="4"/>
  <c r="AB124" i="4"/>
  <c r="AB121" i="4"/>
  <c r="AB128" i="4"/>
  <c r="AB132" i="4"/>
  <c r="AB140" i="4"/>
  <c r="AB131" i="4"/>
  <c r="AB134" i="4"/>
  <c r="AB138" i="4"/>
  <c r="AB130" i="4"/>
  <c r="AB139" i="4"/>
  <c r="AB125" i="4"/>
  <c r="AB127" i="4"/>
  <c r="AB129" i="4"/>
  <c r="AB133" i="4"/>
  <c r="AB141" i="4"/>
  <c r="AB136" i="4"/>
  <c r="AB135" i="4"/>
  <c r="AB137" i="4"/>
  <c r="AB123" i="4"/>
  <c r="AB122" i="4"/>
  <c r="AB126" i="4"/>
  <c r="AI128" i="4"/>
  <c r="AI121" i="4"/>
  <c r="AI124" i="4"/>
  <c r="AI132" i="4"/>
  <c r="AI130" i="4"/>
  <c r="AI140" i="4"/>
  <c r="AI123" i="4"/>
  <c r="AI131" i="4"/>
  <c r="AI129" i="4"/>
  <c r="AI125" i="4"/>
  <c r="AI133" i="4"/>
  <c r="AI138" i="4"/>
  <c r="AI122" i="4"/>
  <c r="AI134" i="4"/>
  <c r="AI135" i="4"/>
  <c r="AI141" i="4"/>
  <c r="AI126" i="4"/>
  <c r="AI139" i="4"/>
  <c r="AI136" i="4"/>
  <c r="AI137" i="4"/>
  <c r="AI127" i="4"/>
  <c r="AF124" i="4"/>
  <c r="AF128" i="4"/>
  <c r="AF121" i="4"/>
  <c r="AF132" i="4"/>
  <c r="AF139" i="4"/>
  <c r="AF125" i="4"/>
  <c r="AF140" i="4"/>
  <c r="AF130" i="4"/>
  <c r="AF135" i="4"/>
  <c r="AF123" i="4"/>
  <c r="AF134" i="4"/>
  <c r="AF138" i="4"/>
  <c r="AF137" i="4"/>
  <c r="AF136" i="4"/>
  <c r="AF126" i="4"/>
  <c r="AF129" i="4"/>
  <c r="AF122" i="4"/>
  <c r="AF127" i="4"/>
  <c r="AF131" i="4"/>
  <c r="AF133" i="4"/>
  <c r="AF141" i="4"/>
  <c r="V121" i="4"/>
  <c r="V132" i="4"/>
  <c r="V124" i="4"/>
  <c r="V128" i="4"/>
  <c r="V134" i="4"/>
  <c r="V135" i="4"/>
  <c r="V140" i="4"/>
  <c r="V138" i="4"/>
  <c r="V131" i="4"/>
  <c r="V123" i="4"/>
  <c r="V133" i="4"/>
  <c r="V141" i="4"/>
  <c r="V137" i="4"/>
  <c r="V136" i="4"/>
  <c r="V126" i="4"/>
  <c r="V139" i="4"/>
  <c r="V125" i="4"/>
  <c r="V127" i="4"/>
  <c r="V130" i="4"/>
  <c r="V122" i="4"/>
  <c r="V129" i="4"/>
  <c r="AQ121" i="4"/>
  <c r="AQ124" i="4"/>
  <c r="AQ128" i="4"/>
  <c r="AQ132" i="4"/>
  <c r="AQ134" i="4"/>
  <c r="AQ139" i="4"/>
  <c r="AQ130" i="4"/>
  <c r="AQ135" i="4"/>
  <c r="AQ129" i="4"/>
  <c r="AQ125" i="4"/>
  <c r="AQ140" i="4"/>
  <c r="AQ123" i="4"/>
  <c r="AQ133" i="4"/>
  <c r="AQ138" i="4"/>
  <c r="AQ126" i="4"/>
  <c r="AQ141" i="4"/>
  <c r="AQ131" i="4"/>
  <c r="AQ137" i="4"/>
  <c r="AQ122" i="4"/>
  <c r="AQ136" i="4"/>
  <c r="AQ127" i="4"/>
  <c r="AX121" i="4"/>
  <c r="AX132" i="4"/>
  <c r="AX124" i="4"/>
  <c r="AX128" i="4"/>
  <c r="AX131" i="4"/>
  <c r="AX129" i="4"/>
  <c r="AX134" i="4"/>
  <c r="AX139" i="4"/>
  <c r="AX130" i="4"/>
  <c r="AX137" i="4"/>
  <c r="AX133" i="4"/>
  <c r="AX135" i="4"/>
  <c r="AX140" i="4"/>
  <c r="AX123" i="4"/>
  <c r="AX127" i="4"/>
  <c r="AX122" i="4"/>
  <c r="AX125" i="4"/>
  <c r="AX138" i="4"/>
  <c r="AX141" i="4"/>
  <c r="AX136" i="4"/>
  <c r="AX126" i="4"/>
  <c r="BC124" i="4"/>
  <c r="BC121" i="4"/>
  <c r="BC128" i="4"/>
  <c r="BC132" i="4"/>
  <c r="BC130" i="4"/>
  <c r="BC135" i="4"/>
  <c r="BC129" i="4"/>
  <c r="BC133" i="4"/>
  <c r="BC139" i="4"/>
  <c r="BC123" i="4"/>
  <c r="BC141" i="4"/>
  <c r="BC131" i="4"/>
  <c r="BC138" i="4"/>
  <c r="BC127" i="4"/>
  <c r="BC134" i="4"/>
  <c r="BC137" i="4"/>
  <c r="BC136" i="4"/>
  <c r="BC126" i="4"/>
  <c r="BC125" i="4"/>
  <c r="BC140" i="4"/>
  <c r="BC122" i="4"/>
  <c r="BB132" i="4"/>
  <c r="BB121" i="4"/>
  <c r="BB124" i="4"/>
  <c r="BB128" i="4"/>
  <c r="BB134" i="4"/>
  <c r="BB125" i="4"/>
  <c r="BB129" i="4"/>
  <c r="BB130" i="4"/>
  <c r="BB135" i="4"/>
  <c r="BB139" i="4"/>
  <c r="BB138" i="4"/>
  <c r="BB141" i="4"/>
  <c r="BB137" i="4"/>
  <c r="BB122" i="4"/>
  <c r="BB131" i="4"/>
  <c r="BB140" i="4"/>
  <c r="BB136" i="4"/>
  <c r="BB127" i="4"/>
  <c r="BB126" i="4"/>
  <c r="BB133" i="4"/>
  <c r="BB123" i="4"/>
  <c r="BN97" i="4"/>
  <c r="BN108" i="4"/>
  <c r="BN117" i="4"/>
  <c r="BN118" i="4"/>
  <c r="BN114" i="4"/>
  <c r="BN103" i="4"/>
  <c r="BN110" i="4"/>
  <c r="BN100" i="4"/>
  <c r="BN113" i="4"/>
  <c r="BN111" i="4"/>
  <c r="BN105" i="4"/>
  <c r="BN106" i="4"/>
  <c r="BN104" i="4"/>
  <c r="BN109" i="4"/>
  <c r="BN115" i="4"/>
  <c r="BN112" i="4"/>
  <c r="BN116" i="4"/>
  <c r="BN107" i="4"/>
  <c r="AZ108" i="4"/>
  <c r="AZ109" i="4"/>
  <c r="AZ116" i="4"/>
  <c r="AZ114" i="4"/>
  <c r="AZ107" i="4"/>
  <c r="AZ106" i="4"/>
  <c r="AZ117" i="4"/>
  <c r="AZ115" i="4"/>
  <c r="AZ105" i="4"/>
  <c r="AZ110" i="4"/>
  <c r="AZ113" i="4"/>
  <c r="AZ111" i="4"/>
  <c r="AZ118" i="4"/>
  <c r="AZ112" i="4"/>
  <c r="AZ104" i="4"/>
  <c r="AZ103" i="4"/>
  <c r="AI108" i="4"/>
  <c r="AI106" i="4"/>
  <c r="AI117" i="4"/>
  <c r="AI115" i="4"/>
  <c r="AI107" i="4"/>
  <c r="AI104" i="4"/>
  <c r="AI109" i="4"/>
  <c r="AI118" i="4"/>
  <c r="AI112" i="4"/>
  <c r="AI116" i="4"/>
  <c r="AI105" i="4"/>
  <c r="AI113" i="4"/>
  <c r="AI111" i="4"/>
  <c r="AI114" i="4"/>
  <c r="AI103" i="4"/>
  <c r="AI110" i="4"/>
  <c r="V108" i="4"/>
  <c r="V116" i="4"/>
  <c r="V118" i="4"/>
  <c r="V114" i="4"/>
  <c r="V104" i="4"/>
  <c r="V110" i="4"/>
  <c r="V106" i="4"/>
  <c r="V113" i="4"/>
  <c r="V111" i="4"/>
  <c r="V112" i="4"/>
  <c r="V105" i="4"/>
  <c r="V109" i="4"/>
  <c r="V117" i="4"/>
  <c r="V103" i="4"/>
  <c r="V115" i="4"/>
  <c r="V107" i="4"/>
  <c r="BC108" i="4"/>
  <c r="BC106" i="4"/>
  <c r="BC103" i="4"/>
  <c r="BC105" i="4"/>
  <c r="BC113" i="4"/>
  <c r="BC104" i="4"/>
  <c r="BC111" i="4"/>
  <c r="BC118" i="4"/>
  <c r="BC110" i="4"/>
  <c r="BC117" i="4"/>
  <c r="BC116" i="4"/>
  <c r="BC115" i="4"/>
  <c r="BC112" i="4"/>
  <c r="BC109" i="4"/>
  <c r="BC114" i="4"/>
  <c r="BC107" i="4"/>
  <c r="BE108" i="4"/>
  <c r="BE117" i="4"/>
  <c r="BE103" i="4"/>
  <c r="BE115" i="4"/>
  <c r="BE109" i="4"/>
  <c r="BE118" i="4"/>
  <c r="BE112" i="4"/>
  <c r="BE105" i="4"/>
  <c r="BE110" i="4"/>
  <c r="BE106" i="4"/>
  <c r="BE104" i="4"/>
  <c r="BE116" i="4"/>
  <c r="BE114" i="4"/>
  <c r="BE113" i="4"/>
  <c r="BE111" i="4"/>
  <c r="BE107" i="4"/>
  <c r="AE108" i="4"/>
  <c r="AE117" i="4"/>
  <c r="AE118" i="4"/>
  <c r="AE103" i="4"/>
  <c r="AE115" i="4"/>
  <c r="AE107" i="4"/>
  <c r="AE112" i="4"/>
  <c r="AE110" i="4"/>
  <c r="AE106" i="4"/>
  <c r="AE104" i="4"/>
  <c r="AE109" i="4"/>
  <c r="AE116" i="4"/>
  <c r="AE114" i="4"/>
  <c r="AE113" i="4"/>
  <c r="AE111" i="4"/>
  <c r="AE105" i="4"/>
  <c r="AA108" i="4"/>
  <c r="AA106" i="4"/>
  <c r="AA113" i="4"/>
  <c r="AA109" i="4"/>
  <c r="AA105" i="4"/>
  <c r="AA110" i="4"/>
  <c r="AA104" i="4"/>
  <c r="AA114" i="4"/>
  <c r="AA115" i="4"/>
  <c r="AA111" i="4"/>
  <c r="AA117" i="4"/>
  <c r="AA116" i="4"/>
  <c r="AA118" i="4"/>
  <c r="AA103" i="4"/>
  <c r="AA107" i="4"/>
  <c r="AA112" i="4"/>
  <c r="U108" i="4"/>
  <c r="U113" i="4"/>
  <c r="U109" i="4"/>
  <c r="U116" i="4"/>
  <c r="U112" i="4"/>
  <c r="U104" i="4"/>
  <c r="U111" i="4"/>
  <c r="U117" i="4"/>
  <c r="U114" i="4"/>
  <c r="U107" i="4"/>
  <c r="U105" i="4"/>
  <c r="U118" i="4"/>
  <c r="U103" i="4"/>
  <c r="U115" i="4"/>
  <c r="U110" i="4"/>
  <c r="U106" i="4"/>
  <c r="AG108" i="4"/>
  <c r="AG104" i="4"/>
  <c r="AG109" i="4"/>
  <c r="AG114" i="4"/>
  <c r="AG105" i="4"/>
  <c r="AG106" i="4"/>
  <c r="AG117" i="4"/>
  <c r="AG116" i="4"/>
  <c r="AG103" i="4"/>
  <c r="AG115" i="4"/>
  <c r="AG107" i="4"/>
  <c r="AG112" i="4"/>
  <c r="AG110" i="4"/>
  <c r="AG113" i="4"/>
  <c r="AG111" i="4"/>
  <c r="AG118" i="4"/>
  <c r="AK108" i="4"/>
  <c r="AK105" i="4"/>
  <c r="AK113" i="4"/>
  <c r="AK109" i="4"/>
  <c r="AK114" i="4"/>
  <c r="AK103" i="4"/>
  <c r="AK106" i="4"/>
  <c r="AK111" i="4"/>
  <c r="AK117" i="4"/>
  <c r="AK107" i="4"/>
  <c r="AK104" i="4"/>
  <c r="AK116" i="4"/>
  <c r="AK118" i="4"/>
  <c r="AK115" i="4"/>
  <c r="AK112" i="4"/>
  <c r="AK110" i="4"/>
  <c r="AV108" i="4"/>
  <c r="AV106" i="4"/>
  <c r="AV114" i="4"/>
  <c r="AV107" i="4"/>
  <c r="AV113" i="4"/>
  <c r="AV104" i="4"/>
  <c r="AV109" i="4"/>
  <c r="AV111" i="4"/>
  <c r="AV118" i="4"/>
  <c r="AV103" i="4"/>
  <c r="AV112" i="4"/>
  <c r="AV110" i="4"/>
  <c r="AV117" i="4"/>
  <c r="AV116" i="4"/>
  <c r="AV115" i="4"/>
  <c r="AV105" i="4"/>
  <c r="X108" i="4"/>
  <c r="X111" i="4"/>
  <c r="X117" i="4"/>
  <c r="X114" i="4"/>
  <c r="X112" i="4"/>
  <c r="X110" i="4"/>
  <c r="X104" i="4"/>
  <c r="X116" i="4"/>
  <c r="X118" i="4"/>
  <c r="X115" i="4"/>
  <c r="X106" i="4"/>
  <c r="X103" i="4"/>
  <c r="X107" i="4"/>
  <c r="X105" i="4"/>
  <c r="X113" i="4"/>
  <c r="X109" i="4"/>
  <c r="AY108" i="4"/>
  <c r="AY113" i="4"/>
  <c r="AY111" i="4"/>
  <c r="AY112" i="4"/>
  <c r="AY104" i="4"/>
  <c r="AY117" i="4"/>
  <c r="AY116" i="4"/>
  <c r="AY115" i="4"/>
  <c r="AY107" i="4"/>
  <c r="AY106" i="4"/>
  <c r="AY109" i="4"/>
  <c r="AY118" i="4"/>
  <c r="AY114" i="4"/>
  <c r="AY103" i="4"/>
  <c r="AY110" i="4"/>
  <c r="AY105" i="4"/>
  <c r="AL108" i="4"/>
  <c r="AL109" i="4"/>
  <c r="AL117" i="4"/>
  <c r="AL115" i="4"/>
  <c r="AL107" i="4"/>
  <c r="AL110" i="4"/>
  <c r="AL104" i="4"/>
  <c r="AL118" i="4"/>
  <c r="AL112" i="4"/>
  <c r="AL105" i="4"/>
  <c r="AL103" i="4"/>
  <c r="AL106" i="4"/>
  <c r="AL113" i="4"/>
  <c r="AL111" i="4"/>
  <c r="AL116" i="4"/>
  <c r="AL114" i="4"/>
  <c r="AS108" i="4"/>
  <c r="AS106" i="4"/>
  <c r="AS112" i="4"/>
  <c r="AS105" i="4"/>
  <c r="AS113" i="4"/>
  <c r="AS109" i="4"/>
  <c r="AS111" i="4"/>
  <c r="AS116" i="4"/>
  <c r="AS118" i="4"/>
  <c r="AS110" i="4"/>
  <c r="AS104" i="4"/>
  <c r="AS117" i="4"/>
  <c r="AS114" i="4"/>
  <c r="AS103" i="4"/>
  <c r="AS115" i="4"/>
  <c r="AS107" i="4"/>
  <c r="AH108" i="4"/>
  <c r="AH104" i="4"/>
  <c r="AH109" i="4"/>
  <c r="AH118" i="4"/>
  <c r="AH103" i="4"/>
  <c r="AH110" i="4"/>
  <c r="AH116" i="4"/>
  <c r="AH105" i="4"/>
  <c r="AH113" i="4"/>
  <c r="AH111" i="4"/>
  <c r="AH112" i="4"/>
  <c r="AH106" i="4"/>
  <c r="AH117" i="4"/>
  <c r="AH114" i="4"/>
  <c r="AH115" i="4"/>
  <c r="AH107" i="4"/>
  <c r="AC108" i="4"/>
  <c r="AC103" i="4"/>
  <c r="AC113" i="4"/>
  <c r="AC109" i="4"/>
  <c r="AC111" i="4"/>
  <c r="AC118" i="4"/>
  <c r="AC110" i="4"/>
  <c r="AC117" i="4"/>
  <c r="AC115" i="4"/>
  <c r="AC107" i="4"/>
  <c r="AC112" i="4"/>
  <c r="AC106" i="4"/>
  <c r="AC104" i="4"/>
  <c r="AC116" i="4"/>
  <c r="AC114" i="4"/>
  <c r="AC105" i="4"/>
  <c r="AO108" i="4"/>
  <c r="AO109" i="4"/>
  <c r="AO118" i="4"/>
  <c r="AO110" i="4"/>
  <c r="AO103" i="4"/>
  <c r="AO113" i="4"/>
  <c r="AO104" i="4"/>
  <c r="AO111" i="4"/>
  <c r="AO114" i="4"/>
  <c r="AO107" i="4"/>
  <c r="AO112" i="4"/>
  <c r="AO105" i="4"/>
  <c r="AO106" i="4"/>
  <c r="AO117" i="4"/>
  <c r="AO116" i="4"/>
  <c r="AO115" i="4"/>
  <c r="AD108" i="4"/>
  <c r="AD106" i="4"/>
  <c r="AD104" i="4"/>
  <c r="AD112" i="4"/>
  <c r="AD103" i="4"/>
  <c r="AD115" i="4"/>
  <c r="AD109" i="4"/>
  <c r="AD111" i="4"/>
  <c r="AD117" i="4"/>
  <c r="AD107" i="4"/>
  <c r="AD105" i="4"/>
  <c r="AD113" i="4"/>
  <c r="AD116" i="4"/>
  <c r="AD118" i="4"/>
  <c r="AD114" i="4"/>
  <c r="AD110" i="4"/>
  <c r="AB108" i="4"/>
  <c r="AB106" i="4"/>
  <c r="AB113" i="4"/>
  <c r="AB111" i="4"/>
  <c r="AB105" i="4"/>
  <c r="AB117" i="4"/>
  <c r="AB116" i="4"/>
  <c r="AB114" i="4"/>
  <c r="AB115" i="4"/>
  <c r="AB104" i="4"/>
  <c r="AB109" i="4"/>
  <c r="AB118" i="4"/>
  <c r="AB110" i="4"/>
  <c r="AB103" i="4"/>
  <c r="AB107" i="4"/>
  <c r="AB112" i="4"/>
  <c r="AQ108" i="4"/>
  <c r="AQ111" i="4"/>
  <c r="AQ117" i="4"/>
  <c r="AQ118" i="4"/>
  <c r="AQ107" i="4"/>
  <c r="AQ113" i="4"/>
  <c r="AQ109" i="4"/>
  <c r="AQ114" i="4"/>
  <c r="AQ105" i="4"/>
  <c r="AQ104" i="4"/>
  <c r="AQ116" i="4"/>
  <c r="AQ103" i="4"/>
  <c r="AQ112" i="4"/>
  <c r="AQ106" i="4"/>
  <c r="AQ115" i="4"/>
  <c r="AQ110" i="4"/>
  <c r="Z108" i="4"/>
  <c r="Z109" i="4"/>
  <c r="Z103" i="4"/>
  <c r="Z107" i="4"/>
  <c r="Z106" i="4"/>
  <c r="Z114" i="4"/>
  <c r="Z112" i="4"/>
  <c r="Z113" i="4"/>
  <c r="Z111" i="4"/>
  <c r="Z118" i="4"/>
  <c r="Z105" i="4"/>
  <c r="Z110" i="4"/>
  <c r="Z104" i="4"/>
  <c r="Z117" i="4"/>
  <c r="Z116" i="4"/>
  <c r="Z115" i="4"/>
  <c r="AM108" i="4"/>
  <c r="AM113" i="4"/>
  <c r="AM111" i="4"/>
  <c r="AM118" i="4"/>
  <c r="AM114" i="4"/>
  <c r="AM117" i="4"/>
  <c r="AM103" i="4"/>
  <c r="AM115" i="4"/>
  <c r="AM106" i="4"/>
  <c r="AM104" i="4"/>
  <c r="AM109" i="4"/>
  <c r="AM107" i="4"/>
  <c r="AM110" i="4"/>
  <c r="AM116" i="4"/>
  <c r="AM112" i="4"/>
  <c r="AM105" i="4"/>
  <c r="AP108" i="4"/>
  <c r="AP117" i="4"/>
  <c r="AP114" i="4"/>
  <c r="AP115" i="4"/>
  <c r="AP112" i="4"/>
  <c r="AP109" i="4"/>
  <c r="AP107" i="4"/>
  <c r="AP105" i="4"/>
  <c r="AP110" i="4"/>
  <c r="AP106" i="4"/>
  <c r="AP116" i="4"/>
  <c r="AP113" i="4"/>
  <c r="AP104" i="4"/>
  <c r="AP111" i="4"/>
  <c r="AP118" i="4"/>
  <c r="AP103" i="4"/>
  <c r="AR108" i="4"/>
  <c r="AR104" i="4"/>
  <c r="AR116" i="4"/>
  <c r="AR114" i="4"/>
  <c r="AR107" i="4"/>
  <c r="AR113" i="4"/>
  <c r="AR111" i="4"/>
  <c r="AR105" i="4"/>
  <c r="AR110" i="4"/>
  <c r="AR106" i="4"/>
  <c r="AR117" i="4"/>
  <c r="AR103" i="4"/>
  <c r="AR115" i="4"/>
  <c r="AR112" i="4"/>
  <c r="AR109" i="4"/>
  <c r="AR118" i="4"/>
  <c r="W108" i="4"/>
  <c r="W117" i="4"/>
  <c r="W116" i="4"/>
  <c r="W115" i="4"/>
  <c r="W112" i="4"/>
  <c r="W109" i="4"/>
  <c r="W114" i="4"/>
  <c r="W107" i="4"/>
  <c r="W104" i="4"/>
  <c r="W103" i="4"/>
  <c r="W105" i="4"/>
  <c r="W106" i="4"/>
  <c r="W113" i="4"/>
  <c r="W111" i="4"/>
  <c r="W118" i="4"/>
  <c r="W110" i="4"/>
  <c r="AU108" i="4"/>
  <c r="AU106" i="4"/>
  <c r="AU113" i="4"/>
  <c r="AU111" i="4"/>
  <c r="AU112" i="4"/>
  <c r="AU105" i="4"/>
  <c r="AU110" i="4"/>
  <c r="AU117" i="4"/>
  <c r="AU116" i="4"/>
  <c r="AU118" i="4"/>
  <c r="AU114" i="4"/>
  <c r="AU115" i="4"/>
  <c r="AU107" i="4"/>
  <c r="AU104" i="4"/>
  <c r="AU109" i="4"/>
  <c r="AU103" i="4"/>
  <c r="AT108" i="4"/>
  <c r="AT113" i="4"/>
  <c r="AT104" i="4"/>
  <c r="AT118" i="4"/>
  <c r="AT103" i="4"/>
  <c r="AT106" i="4"/>
  <c r="AT116" i="4"/>
  <c r="AT114" i="4"/>
  <c r="AT115" i="4"/>
  <c r="AT110" i="4"/>
  <c r="AT109" i="4"/>
  <c r="AT111" i="4"/>
  <c r="AT117" i="4"/>
  <c r="AT107" i="4"/>
  <c r="AT112" i="4"/>
  <c r="AT105" i="4"/>
  <c r="Y108" i="4"/>
  <c r="Y116" i="4"/>
  <c r="Y105" i="4"/>
  <c r="Y106" i="4"/>
  <c r="Y113" i="4"/>
  <c r="Y111" i="4"/>
  <c r="Y107" i="4"/>
  <c r="Y104" i="4"/>
  <c r="Y117" i="4"/>
  <c r="Y114" i="4"/>
  <c r="Y103" i="4"/>
  <c r="Y115" i="4"/>
  <c r="Y109" i="4"/>
  <c r="Y118" i="4"/>
  <c r="Y112" i="4"/>
  <c r="Y110" i="4"/>
  <c r="AF108" i="4"/>
  <c r="AF113" i="4"/>
  <c r="AF104" i="4"/>
  <c r="AF109" i="4"/>
  <c r="AF111" i="4"/>
  <c r="AF118" i="4"/>
  <c r="AF106" i="4"/>
  <c r="AF117" i="4"/>
  <c r="AF114" i="4"/>
  <c r="AF115" i="4"/>
  <c r="AF107" i="4"/>
  <c r="AF103" i="4"/>
  <c r="AF112" i="4"/>
  <c r="AF110" i="4"/>
  <c r="AF116" i="4"/>
  <c r="AF105" i="4"/>
  <c r="AX108" i="4"/>
  <c r="AX106" i="4"/>
  <c r="AX104" i="4"/>
  <c r="AX117" i="4"/>
  <c r="AX116" i="4"/>
  <c r="AX115" i="4"/>
  <c r="AX107" i="4"/>
  <c r="AX109" i="4"/>
  <c r="AX118" i="4"/>
  <c r="AX112" i="4"/>
  <c r="AX114" i="4"/>
  <c r="AX105" i="4"/>
  <c r="AX113" i="4"/>
  <c r="AX111" i="4"/>
  <c r="AX103" i="4"/>
  <c r="AX110" i="4"/>
  <c r="BB108" i="4"/>
  <c r="BB106" i="4"/>
  <c r="BB113" i="4"/>
  <c r="BB111" i="4"/>
  <c r="BB112" i="4"/>
  <c r="BB104" i="4"/>
  <c r="BB109" i="4"/>
  <c r="BB117" i="4"/>
  <c r="BB103" i="4"/>
  <c r="BB115" i="4"/>
  <c r="BB107" i="4"/>
  <c r="BB116" i="4"/>
  <c r="BB118" i="4"/>
  <c r="BB114" i="4"/>
  <c r="BB105" i="4"/>
  <c r="BB110" i="4"/>
  <c r="AJ108" i="4"/>
  <c r="AJ117" i="4"/>
  <c r="AJ103" i="4"/>
  <c r="AJ115" i="4"/>
  <c r="AJ113" i="4"/>
  <c r="AJ111" i="4"/>
  <c r="AJ116" i="4"/>
  <c r="AJ118" i="4"/>
  <c r="AJ114" i="4"/>
  <c r="AJ104" i="4"/>
  <c r="AJ105" i="4"/>
  <c r="AJ110" i="4"/>
  <c r="AJ106" i="4"/>
  <c r="AJ109" i="4"/>
  <c r="AJ107" i="4"/>
  <c r="AJ112" i="4"/>
  <c r="AN108" i="4"/>
  <c r="AN113" i="4"/>
  <c r="AN109" i="4"/>
  <c r="AN116" i="4"/>
  <c r="AN106" i="4"/>
  <c r="AN111" i="4"/>
  <c r="AN117" i="4"/>
  <c r="AN103" i="4"/>
  <c r="AN107" i="4"/>
  <c r="AN105" i="4"/>
  <c r="AN118" i="4"/>
  <c r="AN115" i="4"/>
  <c r="AN104" i="4"/>
  <c r="AN114" i="4"/>
  <c r="AN112" i="4"/>
  <c r="AN110" i="4"/>
  <c r="AW108" i="4"/>
  <c r="AW116" i="4"/>
  <c r="AW114" i="4"/>
  <c r="AW103" i="4"/>
  <c r="AW112" i="4"/>
  <c r="AW109" i="4"/>
  <c r="AW117" i="4"/>
  <c r="AW115" i="4"/>
  <c r="AW107" i="4"/>
  <c r="AW110" i="4"/>
  <c r="AW106" i="4"/>
  <c r="AW113" i="4"/>
  <c r="AW104" i="4"/>
  <c r="AW111" i="4"/>
  <c r="AW118" i="4"/>
  <c r="AW105" i="4"/>
  <c r="BD108" i="4"/>
  <c r="BD104" i="4"/>
  <c r="BD103" i="4"/>
  <c r="BD105" i="4"/>
  <c r="BD113" i="4"/>
  <c r="BD109" i="4"/>
  <c r="BD111" i="4"/>
  <c r="BD117" i="4"/>
  <c r="BD114" i="4"/>
  <c r="BD112" i="4"/>
  <c r="BD110" i="4"/>
  <c r="BD106" i="4"/>
  <c r="BD116" i="4"/>
  <c r="BD118" i="4"/>
  <c r="BD115" i="4"/>
  <c r="BD107" i="4"/>
  <c r="AR97" i="4"/>
  <c r="AR100" i="4"/>
  <c r="AU97" i="4"/>
  <c r="AU100" i="4"/>
  <c r="X97" i="4"/>
  <c r="X100" i="4"/>
  <c r="AS97" i="4"/>
  <c r="AS100" i="4"/>
  <c r="AD97" i="4"/>
  <c r="AD100" i="4"/>
  <c r="AM97" i="4"/>
  <c r="AM100" i="4"/>
  <c r="AK97" i="4"/>
  <c r="AK100" i="4"/>
  <c r="AV97" i="4"/>
  <c r="AV100" i="4"/>
  <c r="AY97" i="4"/>
  <c r="AY100" i="4"/>
  <c r="AL97" i="4"/>
  <c r="AL100" i="4"/>
  <c r="AH97" i="4"/>
  <c r="AH100" i="4"/>
  <c r="AC97" i="4"/>
  <c r="AC100" i="4"/>
  <c r="AO97" i="4"/>
  <c r="AO100" i="4"/>
  <c r="Y97" i="4"/>
  <c r="Y100" i="4"/>
  <c r="AZ97" i="4"/>
  <c r="AZ100" i="4"/>
  <c r="AB97" i="4"/>
  <c r="AB100" i="4"/>
  <c r="AI97" i="4"/>
  <c r="AI100" i="4"/>
  <c r="AF97" i="4"/>
  <c r="AF100" i="4"/>
  <c r="V97" i="4"/>
  <c r="V100" i="4"/>
  <c r="AQ97" i="4"/>
  <c r="AQ100" i="4"/>
  <c r="AX97" i="4"/>
  <c r="AX100" i="4"/>
  <c r="BC97" i="4"/>
  <c r="BC100" i="4"/>
  <c r="BB97" i="4"/>
  <c r="BB100" i="4"/>
  <c r="Z97" i="4"/>
  <c r="Z100" i="4"/>
  <c r="W97" i="4"/>
  <c r="W100" i="4"/>
  <c r="AP97" i="4"/>
  <c r="AP100" i="4"/>
  <c r="AT97" i="4"/>
  <c r="AT100" i="4"/>
  <c r="AJ97" i="4"/>
  <c r="AJ100" i="4"/>
  <c r="BE97" i="4"/>
  <c r="BE100" i="4"/>
  <c r="AN97" i="4"/>
  <c r="AN100" i="4"/>
  <c r="AE97" i="4"/>
  <c r="AE100" i="4"/>
  <c r="AA97" i="4"/>
  <c r="AA100" i="4"/>
  <c r="U97" i="4"/>
  <c r="U100" i="4"/>
  <c r="AW97" i="4"/>
  <c r="AW100" i="4"/>
  <c r="AG97" i="4"/>
  <c r="AG100" i="4"/>
  <c r="BD97" i="4"/>
  <c r="BD100" i="4"/>
  <c r="BN40" i="4"/>
  <c r="BN48" i="4"/>
  <c r="BN56" i="4"/>
  <c r="BN18" i="4"/>
  <c r="BN26" i="4"/>
  <c r="BN34" i="4"/>
  <c r="BN41" i="4"/>
  <c r="BN43" i="4"/>
  <c r="BN45" i="4"/>
  <c r="BN49" i="4"/>
  <c r="BN51" i="4"/>
  <c r="BN53" i="4"/>
  <c r="BN57" i="4"/>
  <c r="BN38" i="4"/>
  <c r="BN87" i="4"/>
  <c r="BN91" i="4"/>
  <c r="BN95" i="4"/>
  <c r="BN15" i="4"/>
  <c r="BN23" i="4"/>
  <c r="BN31" i="4"/>
  <c r="BN39" i="4"/>
  <c r="BN64" i="4"/>
  <c r="BN72" i="4"/>
  <c r="BN81" i="4"/>
  <c r="BN79" i="4"/>
  <c r="BN21" i="4"/>
  <c r="BN29" i="4"/>
  <c r="BN37" i="4"/>
  <c r="BN46" i="4"/>
  <c r="BN54" i="4"/>
  <c r="BN59" i="4"/>
  <c r="BN66" i="4"/>
  <c r="BN74" i="4"/>
  <c r="BN63" i="4"/>
  <c r="BN71" i="4"/>
  <c r="BN90" i="4"/>
  <c r="BN94" i="4"/>
  <c r="BN44" i="4"/>
  <c r="BN52" i="4"/>
  <c r="BN16" i="4"/>
  <c r="BN20" i="4"/>
  <c r="BN22" i="4"/>
  <c r="BN24" i="4"/>
  <c r="BN28" i="4"/>
  <c r="BN30" i="4"/>
  <c r="BN32" i="4"/>
  <c r="BN36" i="4"/>
  <c r="BN47" i="4"/>
  <c r="BN55" i="4"/>
  <c r="BN78" i="4"/>
  <c r="BN89" i="4"/>
  <c r="BN93" i="4"/>
  <c r="BN19" i="4"/>
  <c r="BN27" i="4"/>
  <c r="BN35" i="4"/>
  <c r="BN60" i="4"/>
  <c r="BN68" i="4"/>
  <c r="BN76" i="4"/>
  <c r="BN85" i="4"/>
  <c r="BN83" i="4"/>
  <c r="BN17" i="4"/>
  <c r="BN25" i="4"/>
  <c r="BN33" i="4"/>
  <c r="BN42" i="4"/>
  <c r="BN50" i="4"/>
  <c r="BN58" i="4"/>
  <c r="BN62" i="4"/>
  <c r="BN70" i="4"/>
  <c r="BN61" i="4"/>
  <c r="BN65" i="4"/>
  <c r="BN67" i="4"/>
  <c r="BN69" i="4"/>
  <c r="BN73" i="4"/>
  <c r="BN75" i="4"/>
  <c r="BN77" i="4"/>
  <c r="BN88" i="4"/>
  <c r="BN92" i="4"/>
  <c r="BN96" i="4"/>
  <c r="BN80" i="4"/>
  <c r="BN82" i="4"/>
  <c r="BN84" i="4"/>
  <c r="BN86" i="4"/>
  <c r="AK40" i="4"/>
  <c r="AK44" i="4"/>
  <c r="AK48" i="4"/>
  <c r="AK52" i="4"/>
  <c r="AK56" i="4"/>
  <c r="AK18" i="4"/>
  <c r="AK20" i="4"/>
  <c r="AK26" i="4"/>
  <c r="AK28" i="4"/>
  <c r="AK34" i="4"/>
  <c r="AK36" i="4"/>
  <c r="AK45" i="4"/>
  <c r="AK47" i="4"/>
  <c r="AK53" i="4"/>
  <c r="AK55" i="4"/>
  <c r="AK87" i="4"/>
  <c r="AK89" i="4"/>
  <c r="AK91" i="4"/>
  <c r="AK93" i="4"/>
  <c r="AK95" i="4"/>
  <c r="AK15" i="4"/>
  <c r="AK19" i="4"/>
  <c r="AK23" i="4"/>
  <c r="AK27" i="4"/>
  <c r="AK31" i="4"/>
  <c r="AK35" i="4"/>
  <c r="AK60" i="4"/>
  <c r="AK64" i="4"/>
  <c r="AK68" i="4"/>
  <c r="AK72" i="4"/>
  <c r="AK76" i="4"/>
  <c r="AK81" i="4"/>
  <c r="AK85" i="4"/>
  <c r="AK79" i="4"/>
  <c r="AK83" i="4"/>
  <c r="AK16" i="4"/>
  <c r="AK22" i="4"/>
  <c r="AK24" i="4"/>
  <c r="AK30" i="4"/>
  <c r="AK32" i="4"/>
  <c r="AK41" i="4"/>
  <c r="AK43" i="4"/>
  <c r="AK49" i="4"/>
  <c r="AK51" i="4"/>
  <c r="AK57" i="4"/>
  <c r="AK38" i="4"/>
  <c r="AK78" i="4"/>
  <c r="AK39" i="4"/>
  <c r="AK21" i="4"/>
  <c r="AK25" i="4"/>
  <c r="AK29" i="4"/>
  <c r="AK33" i="4"/>
  <c r="AK42" i="4"/>
  <c r="AK46" i="4"/>
  <c r="AK50" i="4"/>
  <c r="AK54" i="4"/>
  <c r="AK62" i="4"/>
  <c r="AK66" i="4"/>
  <c r="AK70" i="4"/>
  <c r="AK74" i="4"/>
  <c r="AK61" i="4"/>
  <c r="AK63" i="4"/>
  <c r="AK65" i="4"/>
  <c r="AK67" i="4"/>
  <c r="AK69" i="4"/>
  <c r="AK71" i="4"/>
  <c r="AK73" i="4"/>
  <c r="AK75" i="4"/>
  <c r="AK77" i="4"/>
  <c r="AK17" i="4"/>
  <c r="AK37" i="4"/>
  <c r="AK58" i="4"/>
  <c r="AK59" i="4"/>
  <c r="AK88" i="4"/>
  <c r="AK90" i="4"/>
  <c r="AK92" i="4"/>
  <c r="AK94" i="4"/>
  <c r="AK96" i="4"/>
  <c r="AK80" i="4"/>
  <c r="AK82" i="4"/>
  <c r="AK84" i="4"/>
  <c r="AK86" i="4"/>
  <c r="Z40" i="4"/>
  <c r="Z44" i="4"/>
  <c r="Z48" i="4"/>
  <c r="Z52" i="4"/>
  <c r="Z56" i="4"/>
  <c r="Z20" i="4"/>
  <c r="Z28" i="4"/>
  <c r="Z36" i="4"/>
  <c r="Z45" i="4"/>
  <c r="Z53" i="4"/>
  <c r="Z38" i="4"/>
  <c r="Z87" i="4"/>
  <c r="Z89" i="4"/>
  <c r="Z91" i="4"/>
  <c r="Z93" i="4"/>
  <c r="Z95" i="4"/>
  <c r="Z15" i="4"/>
  <c r="Z19" i="4"/>
  <c r="Z23" i="4"/>
  <c r="Z27" i="4"/>
  <c r="Z31" i="4"/>
  <c r="Z35" i="4"/>
  <c r="Z60" i="4"/>
  <c r="Z64" i="4"/>
  <c r="Z68" i="4"/>
  <c r="Z72" i="4"/>
  <c r="Z76" i="4"/>
  <c r="Z81" i="4"/>
  <c r="Z85" i="4"/>
  <c r="Z79" i="4"/>
  <c r="Z83" i="4"/>
  <c r="Z16" i="4"/>
  <c r="Z18" i="4"/>
  <c r="Z22" i="4"/>
  <c r="Z24" i="4"/>
  <c r="Z26" i="4"/>
  <c r="Z30" i="4"/>
  <c r="Z32" i="4"/>
  <c r="Z34" i="4"/>
  <c r="Z41" i="4"/>
  <c r="Z43" i="4"/>
  <c r="Z47" i="4"/>
  <c r="Z49" i="4"/>
  <c r="Z51" i="4"/>
  <c r="Z55" i="4"/>
  <c r="Z57" i="4"/>
  <c r="Z78" i="4"/>
  <c r="Z39" i="4"/>
  <c r="Z21" i="4"/>
  <c r="Z25" i="4"/>
  <c r="Z29" i="4"/>
  <c r="Z33" i="4"/>
  <c r="Z37" i="4"/>
  <c r="Z42" i="4"/>
  <c r="Z46" i="4"/>
  <c r="Z50" i="4"/>
  <c r="Z54" i="4"/>
  <c r="Z62" i="4"/>
  <c r="Z66" i="4"/>
  <c r="Z70" i="4"/>
  <c r="Z74" i="4"/>
  <c r="Z63" i="4"/>
  <c r="Z65" i="4"/>
  <c r="Z67" i="4"/>
  <c r="Z71" i="4"/>
  <c r="Z73" i="4"/>
  <c r="Z75" i="4"/>
  <c r="Z17" i="4"/>
  <c r="Z58" i="4"/>
  <c r="Z59" i="4"/>
  <c r="Z61" i="4"/>
  <c r="Z69" i="4"/>
  <c r="Z77" i="4"/>
  <c r="Z88" i="4"/>
  <c r="Z90" i="4"/>
  <c r="Z92" i="4"/>
  <c r="Z94" i="4"/>
  <c r="Z96" i="4"/>
  <c r="Z80" i="4"/>
  <c r="Z82" i="4"/>
  <c r="Z84" i="4"/>
  <c r="Z86" i="4"/>
  <c r="AV95" i="4"/>
  <c r="AV93" i="4"/>
  <c r="AV91" i="4"/>
  <c r="AV89" i="4"/>
  <c r="AV87" i="4"/>
  <c r="AV84" i="4"/>
  <c r="AV83" i="4"/>
  <c r="AV96" i="4"/>
  <c r="AV94" i="4"/>
  <c r="AV92" i="4"/>
  <c r="AV90" i="4"/>
  <c r="AV88" i="4"/>
  <c r="AV86" i="4"/>
  <c r="AV85" i="4"/>
  <c r="AV82" i="4"/>
  <c r="AV81" i="4"/>
  <c r="AV78" i="4"/>
  <c r="AV77" i="4"/>
  <c r="AV76" i="4"/>
  <c r="AV73" i="4"/>
  <c r="AV72" i="4"/>
  <c r="AV69" i="4"/>
  <c r="AV79" i="4"/>
  <c r="AV75" i="4"/>
  <c r="AV71" i="4"/>
  <c r="AV68" i="4"/>
  <c r="AV65" i="4"/>
  <c r="AV64" i="4"/>
  <c r="AV61" i="4"/>
  <c r="AV60" i="4"/>
  <c r="AV57" i="4"/>
  <c r="AV56" i="4"/>
  <c r="AV53" i="4"/>
  <c r="AV52" i="4"/>
  <c r="AV49" i="4"/>
  <c r="AV48" i="4"/>
  <c r="AV80" i="4"/>
  <c r="AV74" i="4"/>
  <c r="AV70" i="4"/>
  <c r="AV67" i="4"/>
  <c r="AV66" i="4"/>
  <c r="AV63" i="4"/>
  <c r="AV62" i="4"/>
  <c r="AV59" i="4"/>
  <c r="AV58" i="4"/>
  <c r="AV55" i="4"/>
  <c r="AV54" i="4"/>
  <c r="AV51" i="4"/>
  <c r="AV50" i="4"/>
  <c r="AV47" i="4"/>
  <c r="AV46" i="4"/>
  <c r="AV43" i="4"/>
  <c r="AV42" i="4"/>
  <c r="AV39" i="4"/>
  <c r="AV38" i="4"/>
  <c r="AV36" i="4"/>
  <c r="AV35" i="4"/>
  <c r="AV45" i="4"/>
  <c r="AV41" i="4"/>
  <c r="AV37" i="4"/>
  <c r="AV33" i="4"/>
  <c r="AV30" i="4"/>
  <c r="AV29" i="4"/>
  <c r="AV26" i="4"/>
  <c r="AV25" i="4"/>
  <c r="AV22" i="4"/>
  <c r="AV21" i="4"/>
  <c r="AV18" i="4"/>
  <c r="AV17" i="4"/>
  <c r="AV44" i="4"/>
  <c r="AV40" i="4"/>
  <c r="AV34" i="4"/>
  <c r="AV32" i="4"/>
  <c r="AV31" i="4"/>
  <c r="AV28" i="4"/>
  <c r="AV27" i="4"/>
  <c r="AV24" i="4"/>
  <c r="AV23" i="4"/>
  <c r="AV20" i="4"/>
  <c r="AV19" i="4"/>
  <c r="AV16" i="4"/>
  <c r="AV15" i="4"/>
  <c r="AM96" i="4"/>
  <c r="AM94" i="4"/>
  <c r="AM92" i="4"/>
  <c r="AM90" i="4"/>
  <c r="AM88" i="4"/>
  <c r="AM86" i="4"/>
  <c r="AM85" i="4"/>
  <c r="AM82" i="4"/>
  <c r="AM95" i="4"/>
  <c r="AM93" i="4"/>
  <c r="AM91" i="4"/>
  <c r="AM89" i="4"/>
  <c r="AM87" i="4"/>
  <c r="AM84" i="4"/>
  <c r="AM83" i="4"/>
  <c r="AM80" i="4"/>
  <c r="AM79" i="4"/>
  <c r="AM75" i="4"/>
  <c r="AM74" i="4"/>
  <c r="AM71" i="4"/>
  <c r="AM70" i="4"/>
  <c r="AM78" i="4"/>
  <c r="AM76" i="4"/>
  <c r="AM72" i="4"/>
  <c r="AM67" i="4"/>
  <c r="AM66" i="4"/>
  <c r="AM63" i="4"/>
  <c r="AM62" i="4"/>
  <c r="AM59" i="4"/>
  <c r="AM58" i="4"/>
  <c r="AM55" i="4"/>
  <c r="AM54" i="4"/>
  <c r="AM51" i="4"/>
  <c r="AM50" i="4"/>
  <c r="AM47" i="4"/>
  <c r="AM81" i="4"/>
  <c r="AM77" i="4"/>
  <c r="AM73" i="4"/>
  <c r="AM69" i="4"/>
  <c r="AM68" i="4"/>
  <c r="AM65" i="4"/>
  <c r="AM64" i="4"/>
  <c r="AM61" i="4"/>
  <c r="AM60" i="4"/>
  <c r="AM57" i="4"/>
  <c r="AM56" i="4"/>
  <c r="AM53" i="4"/>
  <c r="AM52" i="4"/>
  <c r="AM49" i="4"/>
  <c r="AM48" i="4"/>
  <c r="AM45" i="4"/>
  <c r="AM44" i="4"/>
  <c r="AM41" i="4"/>
  <c r="AM40" i="4"/>
  <c r="AM37" i="4"/>
  <c r="AM34" i="4"/>
  <c r="AM46" i="4"/>
  <c r="AM42" i="4"/>
  <c r="AM38" i="4"/>
  <c r="AM36" i="4"/>
  <c r="AM32" i="4"/>
  <c r="AM31" i="4"/>
  <c r="AM28" i="4"/>
  <c r="AM27" i="4"/>
  <c r="AM24" i="4"/>
  <c r="AM23" i="4"/>
  <c r="AM20" i="4"/>
  <c r="AM19" i="4"/>
  <c r="AM16" i="4"/>
  <c r="AM15" i="4"/>
  <c r="AM43" i="4"/>
  <c r="AM39" i="4"/>
  <c r="AM35" i="4"/>
  <c r="AM33" i="4"/>
  <c r="AM30" i="4"/>
  <c r="AM29" i="4"/>
  <c r="AM26" i="4"/>
  <c r="AM25" i="4"/>
  <c r="AM22" i="4"/>
  <c r="AM21" i="4"/>
  <c r="AM18" i="4"/>
  <c r="AM17" i="4"/>
  <c r="X40" i="4"/>
  <c r="X44" i="4"/>
  <c r="X48" i="4"/>
  <c r="X52" i="4"/>
  <c r="X56" i="4"/>
  <c r="X18" i="4"/>
  <c r="X26" i="4"/>
  <c r="X34" i="4"/>
  <c r="X47" i="4"/>
  <c r="X55" i="4"/>
  <c r="X38" i="4"/>
  <c r="X78" i="4"/>
  <c r="X89" i="4"/>
  <c r="X91" i="4"/>
  <c r="X93" i="4"/>
  <c r="X95" i="4"/>
  <c r="X15" i="4"/>
  <c r="X19" i="4"/>
  <c r="X23" i="4"/>
  <c r="X27" i="4"/>
  <c r="X31" i="4"/>
  <c r="X35" i="4"/>
  <c r="X60" i="4"/>
  <c r="X64" i="4"/>
  <c r="X68" i="4"/>
  <c r="X72" i="4"/>
  <c r="X76" i="4"/>
  <c r="X81" i="4"/>
  <c r="X85" i="4"/>
  <c r="X79" i="4"/>
  <c r="X83" i="4"/>
  <c r="X17" i="4"/>
  <c r="X16" i="4"/>
  <c r="X20" i="4"/>
  <c r="X22" i="4"/>
  <c r="X24" i="4"/>
  <c r="X28" i="4"/>
  <c r="X30" i="4"/>
  <c r="X32" i="4"/>
  <c r="X36" i="4"/>
  <c r="X41" i="4"/>
  <c r="X43" i="4"/>
  <c r="X45" i="4"/>
  <c r="X49" i="4"/>
  <c r="X51" i="4"/>
  <c r="X53" i="4"/>
  <c r="X57" i="4"/>
  <c r="X87" i="4"/>
  <c r="X39" i="4"/>
  <c r="X21" i="4"/>
  <c r="X25" i="4"/>
  <c r="X29" i="4"/>
  <c r="X33" i="4"/>
  <c r="X37" i="4"/>
  <c r="X42" i="4"/>
  <c r="X46" i="4"/>
  <c r="X50" i="4"/>
  <c r="X54" i="4"/>
  <c r="X59" i="4"/>
  <c r="X62" i="4"/>
  <c r="X66" i="4"/>
  <c r="X70" i="4"/>
  <c r="X74" i="4"/>
  <c r="X61" i="4"/>
  <c r="X65" i="4"/>
  <c r="X67" i="4"/>
  <c r="X69" i="4"/>
  <c r="X73" i="4"/>
  <c r="X75" i="4"/>
  <c r="X88" i="4"/>
  <c r="X58" i="4"/>
  <c r="X63" i="4"/>
  <c r="X71" i="4"/>
  <c r="X77" i="4"/>
  <c r="X90" i="4"/>
  <c r="X92" i="4"/>
  <c r="X94" i="4"/>
  <c r="X96" i="4"/>
  <c r="X80" i="4"/>
  <c r="X82" i="4"/>
  <c r="X84" i="4"/>
  <c r="X86" i="4"/>
  <c r="Y16" i="4"/>
  <c r="Y22" i="4"/>
  <c r="Y24" i="4"/>
  <c r="Y30" i="4"/>
  <c r="Y32" i="4"/>
  <c r="Y41" i="4"/>
  <c r="Y43" i="4"/>
  <c r="Y49" i="4"/>
  <c r="Y51" i="4"/>
  <c r="Y57" i="4"/>
  <c r="Y38" i="4"/>
  <c r="Y39" i="4"/>
  <c r="Y40" i="4"/>
  <c r="Y44" i="4"/>
  <c r="Y48" i="4"/>
  <c r="Y52" i="4"/>
  <c r="Y56" i="4"/>
  <c r="Y18" i="4"/>
  <c r="Y20" i="4"/>
  <c r="Y26" i="4"/>
  <c r="Y28" i="4"/>
  <c r="Y34" i="4"/>
  <c r="Y36" i="4"/>
  <c r="Y45" i="4"/>
  <c r="Y47" i="4"/>
  <c r="Y53" i="4"/>
  <c r="Y55" i="4"/>
  <c r="Y87" i="4"/>
  <c r="Y78" i="4"/>
  <c r="Y89" i="4"/>
  <c r="Y91" i="4"/>
  <c r="Y93" i="4"/>
  <c r="Y95" i="4"/>
  <c r="Y15" i="4"/>
  <c r="Y19" i="4"/>
  <c r="Y23" i="4"/>
  <c r="Y27" i="4"/>
  <c r="Y31" i="4"/>
  <c r="Y35" i="4"/>
  <c r="Y60" i="4"/>
  <c r="Y64" i="4"/>
  <c r="Y68" i="4"/>
  <c r="Y72" i="4"/>
  <c r="Y76" i="4"/>
  <c r="Y81" i="4"/>
  <c r="Y85" i="4"/>
  <c r="Y79" i="4"/>
  <c r="Y83" i="4"/>
  <c r="Y59" i="4"/>
  <c r="Y77" i="4"/>
  <c r="Y88" i="4"/>
  <c r="Y90" i="4"/>
  <c r="Y92" i="4"/>
  <c r="Y94" i="4"/>
  <c r="Y96" i="4"/>
  <c r="Y80" i="4"/>
  <c r="Y82" i="4"/>
  <c r="Y84" i="4"/>
  <c r="Y86" i="4"/>
  <c r="Y17" i="4"/>
  <c r="Y21" i="4"/>
  <c r="Y25" i="4"/>
  <c r="Y29" i="4"/>
  <c r="Y33" i="4"/>
  <c r="Y37" i="4"/>
  <c r="Y42" i="4"/>
  <c r="Y46" i="4"/>
  <c r="Y50" i="4"/>
  <c r="Y54" i="4"/>
  <c r="Y58" i="4"/>
  <c r="Y62" i="4"/>
  <c r="Y66" i="4"/>
  <c r="Y70" i="4"/>
  <c r="Y74" i="4"/>
  <c r="Y61" i="4"/>
  <c r="Y63" i="4"/>
  <c r="Y65" i="4"/>
  <c r="Y67" i="4"/>
  <c r="Y69" i="4"/>
  <c r="Y71" i="4"/>
  <c r="Y73" i="4"/>
  <c r="Y75" i="4"/>
  <c r="AJ16" i="4"/>
  <c r="AJ20" i="4"/>
  <c r="AJ22" i="4"/>
  <c r="AJ24" i="4"/>
  <c r="AJ28" i="4"/>
  <c r="AJ30" i="4"/>
  <c r="AJ32" i="4"/>
  <c r="AJ36" i="4"/>
  <c r="AJ41" i="4"/>
  <c r="AJ43" i="4"/>
  <c r="AJ45" i="4"/>
  <c r="AJ49" i="4"/>
  <c r="AJ51" i="4"/>
  <c r="AJ53" i="4"/>
  <c r="AJ57" i="4"/>
  <c r="AJ87" i="4"/>
  <c r="AJ39" i="4"/>
  <c r="AJ40" i="4"/>
  <c r="AJ44" i="4"/>
  <c r="AJ48" i="4"/>
  <c r="AJ52" i="4"/>
  <c r="AJ56" i="4"/>
  <c r="AJ18" i="4"/>
  <c r="AJ26" i="4"/>
  <c r="AJ34" i="4"/>
  <c r="AJ47" i="4"/>
  <c r="AJ55" i="4"/>
  <c r="AJ38" i="4"/>
  <c r="AJ78" i="4"/>
  <c r="AJ89" i="4"/>
  <c r="AJ91" i="4"/>
  <c r="AJ93" i="4"/>
  <c r="AJ95" i="4"/>
  <c r="AJ15" i="4"/>
  <c r="AJ19" i="4"/>
  <c r="AJ23" i="4"/>
  <c r="AJ27" i="4"/>
  <c r="AJ31" i="4"/>
  <c r="AJ35" i="4"/>
  <c r="AJ60" i="4"/>
  <c r="AJ64" i="4"/>
  <c r="AJ68" i="4"/>
  <c r="AJ72" i="4"/>
  <c r="AJ76" i="4"/>
  <c r="AJ81" i="4"/>
  <c r="AJ85" i="4"/>
  <c r="AJ79" i="4"/>
  <c r="AJ83" i="4"/>
  <c r="AJ17" i="4"/>
  <c r="AJ58" i="4"/>
  <c r="AJ63" i="4"/>
  <c r="AJ71" i="4"/>
  <c r="AJ88" i="4"/>
  <c r="AJ90" i="4"/>
  <c r="AJ92" i="4"/>
  <c r="AJ94" i="4"/>
  <c r="AJ96" i="4"/>
  <c r="AJ80" i="4"/>
  <c r="AJ82" i="4"/>
  <c r="AJ84" i="4"/>
  <c r="AJ86" i="4"/>
  <c r="AJ21" i="4"/>
  <c r="AJ25" i="4"/>
  <c r="AJ29" i="4"/>
  <c r="AJ33" i="4"/>
  <c r="AJ37" i="4"/>
  <c r="AJ42" i="4"/>
  <c r="AJ46" i="4"/>
  <c r="AJ50" i="4"/>
  <c r="AJ54" i="4"/>
  <c r="AJ59" i="4"/>
  <c r="AJ62" i="4"/>
  <c r="AJ66" i="4"/>
  <c r="AJ70" i="4"/>
  <c r="AJ74" i="4"/>
  <c r="AJ61" i="4"/>
  <c r="AJ65" i="4"/>
  <c r="AJ67" i="4"/>
  <c r="AJ69" i="4"/>
  <c r="AJ73" i="4"/>
  <c r="AJ75" i="4"/>
  <c r="AJ77" i="4"/>
  <c r="AZ95" i="4"/>
  <c r="AZ93" i="4"/>
  <c r="AZ91" i="4"/>
  <c r="AZ89" i="4"/>
  <c r="AZ87" i="4"/>
  <c r="AZ84" i="4"/>
  <c r="AZ83" i="4"/>
  <c r="AZ96" i="4"/>
  <c r="AZ94" i="4"/>
  <c r="AZ92" i="4"/>
  <c r="AZ90" i="4"/>
  <c r="AZ88" i="4"/>
  <c r="AZ86" i="4"/>
  <c r="AZ85" i="4"/>
  <c r="AZ82" i="4"/>
  <c r="AZ81" i="4"/>
  <c r="AZ78" i="4"/>
  <c r="AZ77" i="4"/>
  <c r="AZ76" i="4"/>
  <c r="AZ73" i="4"/>
  <c r="AZ72" i="4"/>
  <c r="AZ69" i="4"/>
  <c r="AZ68" i="4"/>
  <c r="AZ79" i="4"/>
  <c r="AZ75" i="4"/>
  <c r="AZ71" i="4"/>
  <c r="AZ65" i="4"/>
  <c r="AZ64" i="4"/>
  <c r="AZ61" i="4"/>
  <c r="AZ60" i="4"/>
  <c r="AZ57" i="4"/>
  <c r="AZ56" i="4"/>
  <c r="AZ53" i="4"/>
  <c r="AZ52" i="4"/>
  <c r="AZ49" i="4"/>
  <c r="AZ48" i="4"/>
  <c r="AZ80" i="4"/>
  <c r="AZ74" i="4"/>
  <c r="AZ70" i="4"/>
  <c r="AZ67" i="4"/>
  <c r="AZ66" i="4"/>
  <c r="AZ63" i="4"/>
  <c r="AZ62" i="4"/>
  <c r="AZ59" i="4"/>
  <c r="AZ58" i="4"/>
  <c r="AZ55" i="4"/>
  <c r="AZ54" i="4"/>
  <c r="AZ51" i="4"/>
  <c r="AZ50" i="4"/>
  <c r="AZ47" i="4"/>
  <c r="AZ46" i="4"/>
  <c r="AZ43" i="4"/>
  <c r="AZ42" i="4"/>
  <c r="AZ39" i="4"/>
  <c r="AZ38" i="4"/>
  <c r="AZ36" i="4"/>
  <c r="AZ35" i="4"/>
  <c r="AZ45" i="4"/>
  <c r="AZ41" i="4"/>
  <c r="AZ37" i="4"/>
  <c r="AZ33" i="4"/>
  <c r="AZ30" i="4"/>
  <c r="AZ29" i="4"/>
  <c r="AZ26" i="4"/>
  <c r="AZ25" i="4"/>
  <c r="AZ22" i="4"/>
  <c r="AZ21" i="4"/>
  <c r="AZ18" i="4"/>
  <c r="AZ17" i="4"/>
  <c r="AZ44" i="4"/>
  <c r="AZ40" i="4"/>
  <c r="AZ34" i="4"/>
  <c r="AZ32" i="4"/>
  <c r="AZ31" i="4"/>
  <c r="AZ28" i="4"/>
  <c r="AZ27" i="4"/>
  <c r="AZ24" i="4"/>
  <c r="AZ23" i="4"/>
  <c r="AZ20" i="4"/>
  <c r="AZ19" i="4"/>
  <c r="AZ16" i="4"/>
  <c r="AZ15" i="4"/>
  <c r="AB16" i="4"/>
  <c r="AB20" i="4"/>
  <c r="AB22" i="4"/>
  <c r="AB24" i="4"/>
  <c r="AB28" i="4"/>
  <c r="AB30" i="4"/>
  <c r="AB32" i="4"/>
  <c r="AB36" i="4"/>
  <c r="AB41" i="4"/>
  <c r="AB43" i="4"/>
  <c r="AB45" i="4"/>
  <c r="AB49" i="4"/>
  <c r="AB51" i="4"/>
  <c r="AB53" i="4"/>
  <c r="AB57" i="4"/>
  <c r="AB87" i="4"/>
  <c r="AB39" i="4"/>
  <c r="AB40" i="4"/>
  <c r="AB44" i="4"/>
  <c r="AB48" i="4"/>
  <c r="AB52" i="4"/>
  <c r="AB56" i="4"/>
  <c r="AB18" i="4"/>
  <c r="AB26" i="4"/>
  <c r="AB34" i="4"/>
  <c r="AB47" i="4"/>
  <c r="AB55" i="4"/>
  <c r="AB38" i="4"/>
  <c r="AB78" i="4"/>
  <c r="AB89" i="4"/>
  <c r="AB91" i="4"/>
  <c r="AB93" i="4"/>
  <c r="AB95" i="4"/>
  <c r="AB15" i="4"/>
  <c r="AB19" i="4"/>
  <c r="AB23" i="4"/>
  <c r="AB27" i="4"/>
  <c r="AB31" i="4"/>
  <c r="AB35" i="4"/>
  <c r="AB60" i="4"/>
  <c r="AB64" i="4"/>
  <c r="AB68" i="4"/>
  <c r="AB72" i="4"/>
  <c r="AB76" i="4"/>
  <c r="AB81" i="4"/>
  <c r="AB85" i="4"/>
  <c r="AB79" i="4"/>
  <c r="AB83" i="4"/>
  <c r="AB17" i="4"/>
  <c r="AB58" i="4"/>
  <c r="AB63" i="4"/>
  <c r="AB71" i="4"/>
  <c r="AB77" i="4"/>
  <c r="AB90" i="4"/>
  <c r="AB92" i="4"/>
  <c r="AB94" i="4"/>
  <c r="AB96" i="4"/>
  <c r="AB80" i="4"/>
  <c r="AB82" i="4"/>
  <c r="AB84" i="4"/>
  <c r="AB86" i="4"/>
  <c r="AB21" i="4"/>
  <c r="AB25" i="4"/>
  <c r="AB29" i="4"/>
  <c r="AB33" i="4"/>
  <c r="AB37" i="4"/>
  <c r="AB42" i="4"/>
  <c r="AB46" i="4"/>
  <c r="AB50" i="4"/>
  <c r="AB54" i="4"/>
  <c r="AB59" i="4"/>
  <c r="AB62" i="4"/>
  <c r="AB66" i="4"/>
  <c r="AB70" i="4"/>
  <c r="AB74" i="4"/>
  <c r="AB61" i="4"/>
  <c r="AB65" i="4"/>
  <c r="AB67" i="4"/>
  <c r="AB69" i="4"/>
  <c r="AB73" i="4"/>
  <c r="AB75" i="4"/>
  <c r="AB88" i="4"/>
  <c r="BE40" i="4"/>
  <c r="F152" i="79" s="1"/>
  <c r="BE44" i="4"/>
  <c r="F157" i="79" s="1"/>
  <c r="BE48" i="4"/>
  <c r="F162" i="79" s="1"/>
  <c r="BE52" i="4"/>
  <c r="F180" i="79" s="1"/>
  <c r="BE56" i="4"/>
  <c r="F187" i="79" s="1"/>
  <c r="BE38" i="4"/>
  <c r="F150" i="79" s="1"/>
  <c r="BE78" i="4"/>
  <c r="BE89" i="4"/>
  <c r="BE91" i="4"/>
  <c r="BE93" i="4"/>
  <c r="BE95" i="4"/>
  <c r="BE15" i="4"/>
  <c r="F11" i="79" s="1"/>
  <c r="BE19" i="4"/>
  <c r="F24" i="79" s="1"/>
  <c r="BE23" i="4"/>
  <c r="F29" i="79" s="1"/>
  <c r="BE27" i="4"/>
  <c r="F95" i="79" s="1"/>
  <c r="BE31" i="4"/>
  <c r="F102" i="79" s="1"/>
  <c r="BE35" i="4"/>
  <c r="F147" i="79" s="1"/>
  <c r="BE60" i="4"/>
  <c r="F209" i="79" s="1"/>
  <c r="BE64" i="4"/>
  <c r="F236" i="79" s="1"/>
  <c r="BE68" i="4"/>
  <c r="F288" i="79" s="1"/>
  <c r="BE72" i="4"/>
  <c r="BE76" i="4"/>
  <c r="BE81" i="4"/>
  <c r="BE85" i="4"/>
  <c r="BE79" i="4"/>
  <c r="BE83" i="4"/>
  <c r="BE17" i="4"/>
  <c r="BE16" i="4"/>
  <c r="F51" i="79" s="1"/>
  <c r="BE18" i="4"/>
  <c r="BE20" i="4"/>
  <c r="F25" i="79" s="1"/>
  <c r="BE22" i="4"/>
  <c r="F28" i="79" s="1"/>
  <c r="BE24" i="4"/>
  <c r="F66" i="79" s="1"/>
  <c r="BE26" i="4"/>
  <c r="F94" i="79" s="1"/>
  <c r="BE28" i="4"/>
  <c r="F96" i="79" s="1"/>
  <c r="BE30" i="4"/>
  <c r="F101" i="79" s="1"/>
  <c r="BE32" i="4"/>
  <c r="F103" i="79" s="1"/>
  <c r="BE34" i="4"/>
  <c r="F144" i="79" s="1"/>
  <c r="BE36" i="4"/>
  <c r="F148" i="79" s="1"/>
  <c r="BE41" i="4"/>
  <c r="F153" i="79" s="1"/>
  <c r="BE43" i="4"/>
  <c r="F156" i="79" s="1"/>
  <c r="BE45" i="4"/>
  <c r="F158" i="79" s="1"/>
  <c r="BE47" i="4"/>
  <c r="F161" i="79" s="1"/>
  <c r="BE49" i="4"/>
  <c r="F163" i="79" s="1"/>
  <c r="BE51" i="4"/>
  <c r="F165" i="79" s="1"/>
  <c r="BE53" i="4"/>
  <c r="F181" i="79" s="1"/>
  <c r="BE55" i="4"/>
  <c r="F184" i="79" s="1"/>
  <c r="BE57" i="4"/>
  <c r="F188" i="79" s="1"/>
  <c r="BE87" i="4"/>
  <c r="BE39" i="4"/>
  <c r="F151" i="79" s="1"/>
  <c r="BE21" i="4"/>
  <c r="F26" i="79" s="1"/>
  <c r="BE25" i="4"/>
  <c r="F67" i="79" s="1"/>
  <c r="BE29" i="4"/>
  <c r="F97" i="79" s="1"/>
  <c r="BE33" i="4"/>
  <c r="F104" i="79" s="1"/>
  <c r="BE37" i="4"/>
  <c r="F149" i="79" s="1"/>
  <c r="BE42" i="4"/>
  <c r="F154" i="79" s="1"/>
  <c r="BE46" i="4"/>
  <c r="F159" i="79" s="1"/>
  <c r="BE50" i="4"/>
  <c r="F164" i="79" s="1"/>
  <c r="BE54" i="4"/>
  <c r="F182" i="79" s="1"/>
  <c r="BE58" i="4"/>
  <c r="F189" i="79" s="1"/>
  <c r="BE59" i="4"/>
  <c r="F206" i="79" s="1"/>
  <c r="BE62" i="4"/>
  <c r="F213" i="79" s="1"/>
  <c r="BE66" i="4"/>
  <c r="F272" i="79" s="1"/>
  <c r="BE70" i="4"/>
  <c r="BE74" i="4"/>
  <c r="BE61" i="4"/>
  <c r="F211" i="79" s="1"/>
  <c r="BE65" i="4"/>
  <c r="F270" i="79" s="1"/>
  <c r="BE69" i="4"/>
  <c r="F289" i="79" s="1"/>
  <c r="BE73" i="4"/>
  <c r="BE88" i="4"/>
  <c r="BE90" i="4"/>
  <c r="BE63" i="4"/>
  <c r="F235" i="79" s="1"/>
  <c r="BE67" i="4"/>
  <c r="F273" i="79" s="1"/>
  <c r="BE71" i="4"/>
  <c r="BE75" i="4"/>
  <c r="BE77" i="4"/>
  <c r="BE92" i="4"/>
  <c r="BE94" i="4"/>
  <c r="BE96" i="4"/>
  <c r="BE80" i="4"/>
  <c r="BE82" i="4"/>
  <c r="BE84" i="4"/>
  <c r="BE86" i="4"/>
  <c r="AI16" i="4"/>
  <c r="AI18" i="4"/>
  <c r="AI20" i="4"/>
  <c r="AI22" i="4"/>
  <c r="AI24" i="4"/>
  <c r="AI26" i="4"/>
  <c r="AI28" i="4"/>
  <c r="AI30" i="4"/>
  <c r="AI32" i="4"/>
  <c r="AI34" i="4"/>
  <c r="AI36" i="4"/>
  <c r="AI41" i="4"/>
  <c r="AI43" i="4"/>
  <c r="AI45" i="4"/>
  <c r="AI47" i="4"/>
  <c r="AI49" i="4"/>
  <c r="AI51" i="4"/>
  <c r="AI53" i="4"/>
  <c r="AI55" i="4"/>
  <c r="AI57" i="4"/>
  <c r="AI87" i="4"/>
  <c r="AI78" i="4"/>
  <c r="AI39" i="4"/>
  <c r="AI40" i="4"/>
  <c r="AI44" i="4"/>
  <c r="AI48" i="4"/>
  <c r="AI52" i="4"/>
  <c r="AI56" i="4"/>
  <c r="AI38" i="4"/>
  <c r="AI89" i="4"/>
  <c r="AI91" i="4"/>
  <c r="AI93" i="4"/>
  <c r="AI95" i="4"/>
  <c r="AI15" i="4"/>
  <c r="AI19" i="4"/>
  <c r="AI23" i="4"/>
  <c r="AI27" i="4"/>
  <c r="AI31" i="4"/>
  <c r="AI35" i="4"/>
  <c r="AI60" i="4"/>
  <c r="AI64" i="4"/>
  <c r="AI68" i="4"/>
  <c r="AI72" i="4"/>
  <c r="AI76" i="4"/>
  <c r="AI81" i="4"/>
  <c r="AI85" i="4"/>
  <c r="AI79" i="4"/>
  <c r="AI83" i="4"/>
  <c r="AI17" i="4"/>
  <c r="AI58" i="4"/>
  <c r="AI59" i="4"/>
  <c r="AI61" i="4"/>
  <c r="AI65" i="4"/>
  <c r="AI69" i="4"/>
  <c r="AI73" i="4"/>
  <c r="AI77" i="4"/>
  <c r="AI88" i="4"/>
  <c r="AI90" i="4"/>
  <c r="AI92" i="4"/>
  <c r="AI94" i="4"/>
  <c r="AI96" i="4"/>
  <c r="AI80" i="4"/>
  <c r="AI82" i="4"/>
  <c r="AI84" i="4"/>
  <c r="AI86" i="4"/>
  <c r="AI21" i="4"/>
  <c r="AI25" i="4"/>
  <c r="AI29" i="4"/>
  <c r="AI33" i="4"/>
  <c r="AI37" i="4"/>
  <c r="AI42" i="4"/>
  <c r="AI46" i="4"/>
  <c r="AI50" i="4"/>
  <c r="AI54" i="4"/>
  <c r="AI62" i="4"/>
  <c r="AI66" i="4"/>
  <c r="AI70" i="4"/>
  <c r="AI74" i="4"/>
  <c r="AI63" i="4"/>
  <c r="AI67" i="4"/>
  <c r="AI71" i="4"/>
  <c r="AI75" i="4"/>
  <c r="AN95" i="4"/>
  <c r="AN93" i="4"/>
  <c r="AN91" i="4"/>
  <c r="AN89" i="4"/>
  <c r="AN87" i="4"/>
  <c r="AN84" i="4"/>
  <c r="AN83" i="4"/>
  <c r="AN96" i="4"/>
  <c r="AN94" i="4"/>
  <c r="AN92" i="4"/>
  <c r="AN90" i="4"/>
  <c r="AN88" i="4"/>
  <c r="AN86" i="4"/>
  <c r="AN85" i="4"/>
  <c r="AN82" i="4"/>
  <c r="AN81" i="4"/>
  <c r="AN78" i="4"/>
  <c r="AN77" i="4"/>
  <c r="AN76" i="4"/>
  <c r="AN73" i="4"/>
  <c r="AN72" i="4"/>
  <c r="AN69" i="4"/>
  <c r="AN79" i="4"/>
  <c r="AN75" i="4"/>
  <c r="AN71" i="4"/>
  <c r="AN68" i="4"/>
  <c r="AN65" i="4"/>
  <c r="AN64" i="4"/>
  <c r="AN61" i="4"/>
  <c r="AN60" i="4"/>
  <c r="AN57" i="4"/>
  <c r="AN56" i="4"/>
  <c r="AN53" i="4"/>
  <c r="AN52" i="4"/>
  <c r="AN49" i="4"/>
  <c r="AN48" i="4"/>
  <c r="AN80" i="4"/>
  <c r="AN74" i="4"/>
  <c r="AN70" i="4"/>
  <c r="AN67" i="4"/>
  <c r="AN66" i="4"/>
  <c r="AN63" i="4"/>
  <c r="AN62" i="4"/>
  <c r="AN59" i="4"/>
  <c r="AN58" i="4"/>
  <c r="AN55" i="4"/>
  <c r="AN54" i="4"/>
  <c r="AN51" i="4"/>
  <c r="AN50" i="4"/>
  <c r="AN47" i="4"/>
  <c r="AN46" i="4"/>
  <c r="AN43" i="4"/>
  <c r="AN42" i="4"/>
  <c r="AN39" i="4"/>
  <c r="AN38" i="4"/>
  <c r="AN36" i="4"/>
  <c r="AN35" i="4"/>
  <c r="AN45" i="4"/>
  <c r="AN41" i="4"/>
  <c r="AN37" i="4"/>
  <c r="AN33" i="4"/>
  <c r="AN30" i="4"/>
  <c r="AN29" i="4"/>
  <c r="AN26" i="4"/>
  <c r="AN25" i="4"/>
  <c r="AN22" i="4"/>
  <c r="AN21" i="4"/>
  <c r="AN18" i="4"/>
  <c r="AN17" i="4"/>
  <c r="AN44" i="4"/>
  <c r="AN40" i="4"/>
  <c r="AN34" i="4"/>
  <c r="AN32" i="4"/>
  <c r="AN31" i="4"/>
  <c r="AN28" i="4"/>
  <c r="AN27" i="4"/>
  <c r="AN24" i="4"/>
  <c r="AN23" i="4"/>
  <c r="AN20" i="4"/>
  <c r="AN19" i="4"/>
  <c r="AN16" i="4"/>
  <c r="AN15" i="4"/>
  <c r="AF40" i="4"/>
  <c r="AF44" i="4"/>
  <c r="AF48" i="4"/>
  <c r="AF52" i="4"/>
  <c r="AF56" i="4"/>
  <c r="AF18" i="4"/>
  <c r="AF26" i="4"/>
  <c r="AF34" i="4"/>
  <c r="AF47" i="4"/>
  <c r="AF55" i="4"/>
  <c r="AF38" i="4"/>
  <c r="AF78" i="4"/>
  <c r="AF89" i="4"/>
  <c r="AF91" i="4"/>
  <c r="AF93" i="4"/>
  <c r="AF95" i="4"/>
  <c r="AF15" i="4"/>
  <c r="AF19" i="4"/>
  <c r="AF23" i="4"/>
  <c r="AF27" i="4"/>
  <c r="AF31" i="4"/>
  <c r="AF35" i="4"/>
  <c r="AF60" i="4"/>
  <c r="AF64" i="4"/>
  <c r="AF68" i="4"/>
  <c r="AF72" i="4"/>
  <c r="AF76" i="4"/>
  <c r="AF81" i="4"/>
  <c r="AF85" i="4"/>
  <c r="AF79" i="4"/>
  <c r="AF83" i="4"/>
  <c r="AF17" i="4"/>
  <c r="AF16" i="4"/>
  <c r="AF20" i="4"/>
  <c r="AF22" i="4"/>
  <c r="AF24" i="4"/>
  <c r="AF28" i="4"/>
  <c r="AF30" i="4"/>
  <c r="AF32" i="4"/>
  <c r="AF36" i="4"/>
  <c r="AF41" i="4"/>
  <c r="AF43" i="4"/>
  <c r="AF45" i="4"/>
  <c r="AF49" i="4"/>
  <c r="AF51" i="4"/>
  <c r="AF53" i="4"/>
  <c r="AF57" i="4"/>
  <c r="AF87" i="4"/>
  <c r="AF39" i="4"/>
  <c r="AF21" i="4"/>
  <c r="AF25" i="4"/>
  <c r="AF29" i="4"/>
  <c r="AF33" i="4"/>
  <c r="AF37" i="4"/>
  <c r="AF42" i="4"/>
  <c r="AF46" i="4"/>
  <c r="AF50" i="4"/>
  <c r="AF54" i="4"/>
  <c r="AF59" i="4"/>
  <c r="AF62" i="4"/>
  <c r="AF66" i="4"/>
  <c r="AF70" i="4"/>
  <c r="AF74" i="4"/>
  <c r="AF61" i="4"/>
  <c r="AF65" i="4"/>
  <c r="AF67" i="4"/>
  <c r="AF69" i="4"/>
  <c r="AF73" i="4"/>
  <c r="AF75" i="4"/>
  <c r="AF58" i="4"/>
  <c r="AF63" i="4"/>
  <c r="AF71" i="4"/>
  <c r="AF77" i="4"/>
  <c r="AF88" i="4"/>
  <c r="AF90" i="4"/>
  <c r="AF92" i="4"/>
  <c r="AF94" i="4"/>
  <c r="AF96" i="4"/>
  <c r="AF80" i="4"/>
  <c r="AF82" i="4"/>
  <c r="AF84" i="4"/>
  <c r="AF86" i="4"/>
  <c r="AE40" i="4"/>
  <c r="AE44" i="4"/>
  <c r="AE48" i="4"/>
  <c r="AE52" i="4"/>
  <c r="AE56" i="4"/>
  <c r="AE38" i="4"/>
  <c r="AE78" i="4"/>
  <c r="AE89" i="4"/>
  <c r="AE91" i="4"/>
  <c r="AE93" i="4"/>
  <c r="AE95" i="4"/>
  <c r="AE15" i="4"/>
  <c r="AE19" i="4"/>
  <c r="AE23" i="4"/>
  <c r="AE27" i="4"/>
  <c r="AE31" i="4"/>
  <c r="AE35" i="4"/>
  <c r="AE60" i="4"/>
  <c r="AE64" i="4"/>
  <c r="AE68" i="4"/>
  <c r="AE72" i="4"/>
  <c r="AE76" i="4"/>
  <c r="AE81" i="4"/>
  <c r="AE85" i="4"/>
  <c r="AE79" i="4"/>
  <c r="AE83" i="4"/>
  <c r="AE17" i="4"/>
  <c r="AE16" i="4"/>
  <c r="AE18" i="4"/>
  <c r="AE20" i="4"/>
  <c r="AE22" i="4"/>
  <c r="AE24" i="4"/>
  <c r="AE26" i="4"/>
  <c r="AE28" i="4"/>
  <c r="AE30" i="4"/>
  <c r="AE32" i="4"/>
  <c r="AE34" i="4"/>
  <c r="AE36" i="4"/>
  <c r="AE41" i="4"/>
  <c r="AE43" i="4"/>
  <c r="AE45" i="4"/>
  <c r="AE47" i="4"/>
  <c r="AE49" i="4"/>
  <c r="AE51" i="4"/>
  <c r="AE53" i="4"/>
  <c r="AE55" i="4"/>
  <c r="AE57" i="4"/>
  <c r="AE87" i="4"/>
  <c r="AE39" i="4"/>
  <c r="AE21" i="4"/>
  <c r="AE25" i="4"/>
  <c r="AE29" i="4"/>
  <c r="AE33" i="4"/>
  <c r="AE42" i="4"/>
  <c r="AE46" i="4"/>
  <c r="AE50" i="4"/>
  <c r="AE54" i="4"/>
  <c r="AE62" i="4"/>
  <c r="AE66" i="4"/>
  <c r="AE70" i="4"/>
  <c r="AE74" i="4"/>
  <c r="AE63" i="4"/>
  <c r="AE67" i="4"/>
  <c r="AE71" i="4"/>
  <c r="AE75" i="4"/>
  <c r="AE37" i="4"/>
  <c r="AE58" i="4"/>
  <c r="AE59" i="4"/>
  <c r="AE61" i="4"/>
  <c r="AE65" i="4"/>
  <c r="AE69" i="4"/>
  <c r="AE73" i="4"/>
  <c r="AE77" i="4"/>
  <c r="AE88" i="4"/>
  <c r="AE90" i="4"/>
  <c r="AE92" i="4"/>
  <c r="AE94" i="4"/>
  <c r="AE96" i="4"/>
  <c r="AE80" i="4"/>
  <c r="AE82" i="4"/>
  <c r="AE84" i="4"/>
  <c r="AE86" i="4"/>
  <c r="V16" i="4"/>
  <c r="V18" i="4"/>
  <c r="V22" i="4"/>
  <c r="V24" i="4"/>
  <c r="V26" i="4"/>
  <c r="V30" i="4"/>
  <c r="V32" i="4"/>
  <c r="V34" i="4"/>
  <c r="V41" i="4"/>
  <c r="V43" i="4"/>
  <c r="V47" i="4"/>
  <c r="V49" i="4"/>
  <c r="V51" i="4"/>
  <c r="V55" i="4"/>
  <c r="V57" i="4"/>
  <c r="V78" i="4"/>
  <c r="V39" i="4"/>
  <c r="V40" i="4"/>
  <c r="V44" i="4"/>
  <c r="V48" i="4"/>
  <c r="V52" i="4"/>
  <c r="V56" i="4"/>
  <c r="V20" i="4"/>
  <c r="V28" i="4"/>
  <c r="V36" i="4"/>
  <c r="V45" i="4"/>
  <c r="V53" i="4"/>
  <c r="V38" i="4"/>
  <c r="V87" i="4"/>
  <c r="V89" i="4"/>
  <c r="V91" i="4"/>
  <c r="V93" i="4"/>
  <c r="V95" i="4"/>
  <c r="V15" i="4"/>
  <c r="V19" i="4"/>
  <c r="V23" i="4"/>
  <c r="V27" i="4"/>
  <c r="V31" i="4"/>
  <c r="V35" i="4"/>
  <c r="V60" i="4"/>
  <c r="V64" i="4"/>
  <c r="V68" i="4"/>
  <c r="V72" i="4"/>
  <c r="V76" i="4"/>
  <c r="V81" i="4"/>
  <c r="V85" i="4"/>
  <c r="V79" i="4"/>
  <c r="V83" i="4"/>
  <c r="V17" i="4"/>
  <c r="V58" i="4"/>
  <c r="V59" i="4"/>
  <c r="V61" i="4"/>
  <c r="V69" i="4"/>
  <c r="V77" i="4"/>
  <c r="V88" i="4"/>
  <c r="V90" i="4"/>
  <c r="V92" i="4"/>
  <c r="V94" i="4"/>
  <c r="V96" i="4"/>
  <c r="V80" i="4"/>
  <c r="V82" i="4"/>
  <c r="V84" i="4"/>
  <c r="V86" i="4"/>
  <c r="V21" i="4"/>
  <c r="V25" i="4"/>
  <c r="V29" i="4"/>
  <c r="V33" i="4"/>
  <c r="V37" i="4"/>
  <c r="V42" i="4"/>
  <c r="V46" i="4"/>
  <c r="V50" i="4"/>
  <c r="V54" i="4"/>
  <c r="V62" i="4"/>
  <c r="V66" i="4"/>
  <c r="V70" i="4"/>
  <c r="V74" i="4"/>
  <c r="V63" i="4"/>
  <c r="V65" i="4"/>
  <c r="V67" i="4"/>
  <c r="V71" i="4"/>
  <c r="V73" i="4"/>
  <c r="V75" i="4"/>
  <c r="AA16" i="4"/>
  <c r="AA18" i="4"/>
  <c r="AA20" i="4"/>
  <c r="AA22" i="4"/>
  <c r="AA24" i="4"/>
  <c r="AA26" i="4"/>
  <c r="AA28" i="4"/>
  <c r="AA30" i="4"/>
  <c r="AA32" i="4"/>
  <c r="AA34" i="4"/>
  <c r="AA36" i="4"/>
  <c r="AA41" i="4"/>
  <c r="AA43" i="4"/>
  <c r="AA45" i="4"/>
  <c r="AA47" i="4"/>
  <c r="AA49" i="4"/>
  <c r="AA51" i="4"/>
  <c r="AA53" i="4"/>
  <c r="AA55" i="4"/>
  <c r="AA57" i="4"/>
  <c r="AA39" i="4"/>
  <c r="AA40" i="4"/>
  <c r="AA44" i="4"/>
  <c r="AA48" i="4"/>
  <c r="AA52" i="4"/>
  <c r="AA56" i="4"/>
  <c r="AA38" i="4"/>
  <c r="AA87" i="4"/>
  <c r="AA78" i="4"/>
  <c r="AA89" i="4"/>
  <c r="AA91" i="4"/>
  <c r="AA93" i="4"/>
  <c r="AA95" i="4"/>
  <c r="AA15" i="4"/>
  <c r="AA19" i="4"/>
  <c r="AA23" i="4"/>
  <c r="AA27" i="4"/>
  <c r="AA31" i="4"/>
  <c r="AA35" i="4"/>
  <c r="AA60" i="4"/>
  <c r="AA64" i="4"/>
  <c r="AA68" i="4"/>
  <c r="AA72" i="4"/>
  <c r="AA76" i="4"/>
  <c r="AA81" i="4"/>
  <c r="AA85" i="4"/>
  <c r="AA79" i="4"/>
  <c r="AA83" i="4"/>
  <c r="AA17" i="4"/>
  <c r="AA37" i="4"/>
  <c r="AA58" i="4"/>
  <c r="AA63" i="4"/>
  <c r="AA67" i="4"/>
  <c r="AA71" i="4"/>
  <c r="AA75" i="4"/>
  <c r="AA77" i="4"/>
  <c r="AA92" i="4"/>
  <c r="AA94" i="4"/>
  <c r="AA96" i="4"/>
  <c r="AA80" i="4"/>
  <c r="AA82" i="4"/>
  <c r="AA84" i="4"/>
  <c r="AA86" i="4"/>
  <c r="AA21" i="4"/>
  <c r="AA25" i="4"/>
  <c r="AA29" i="4"/>
  <c r="AA33" i="4"/>
  <c r="AA42" i="4"/>
  <c r="AA46" i="4"/>
  <c r="AA50" i="4"/>
  <c r="AA54" i="4"/>
  <c r="AA59" i="4"/>
  <c r="AA62" i="4"/>
  <c r="AA66" i="4"/>
  <c r="AA70" i="4"/>
  <c r="AA74" i="4"/>
  <c r="AA61" i="4"/>
  <c r="AA65" i="4"/>
  <c r="AA69" i="4"/>
  <c r="AA73" i="4"/>
  <c r="AA88" i="4"/>
  <c r="AA90" i="4"/>
  <c r="AQ96" i="4"/>
  <c r="AQ94" i="4"/>
  <c r="AQ92" i="4"/>
  <c r="AQ90" i="4"/>
  <c r="AQ88" i="4"/>
  <c r="AQ86" i="4"/>
  <c r="AQ85" i="4"/>
  <c r="AQ82" i="4"/>
  <c r="AQ95" i="4"/>
  <c r="AQ93" i="4"/>
  <c r="AQ91" i="4"/>
  <c r="AQ89" i="4"/>
  <c r="AQ87" i="4"/>
  <c r="AQ84" i="4"/>
  <c r="AQ83" i="4"/>
  <c r="AQ80" i="4"/>
  <c r="AQ79" i="4"/>
  <c r="AQ75" i="4"/>
  <c r="AQ74" i="4"/>
  <c r="AQ71" i="4"/>
  <c r="AQ70" i="4"/>
  <c r="AQ78" i="4"/>
  <c r="AQ76" i="4"/>
  <c r="AQ72" i="4"/>
  <c r="AQ67" i="4"/>
  <c r="AQ66" i="4"/>
  <c r="AQ63" i="4"/>
  <c r="AQ62" i="4"/>
  <c r="AQ59" i="4"/>
  <c r="AQ58" i="4"/>
  <c r="AQ55" i="4"/>
  <c r="AQ54" i="4"/>
  <c r="AQ51" i="4"/>
  <c r="AQ50" i="4"/>
  <c r="AQ47" i="4"/>
  <c r="AQ81" i="4"/>
  <c r="AQ77" i="4"/>
  <c r="AQ73" i="4"/>
  <c r="AQ69" i="4"/>
  <c r="AQ68" i="4"/>
  <c r="AQ65" i="4"/>
  <c r="AQ64" i="4"/>
  <c r="AQ61" i="4"/>
  <c r="AQ60" i="4"/>
  <c r="AQ57" i="4"/>
  <c r="AQ56" i="4"/>
  <c r="AQ53" i="4"/>
  <c r="AQ52" i="4"/>
  <c r="AQ49" i="4"/>
  <c r="AQ48" i="4"/>
  <c r="AQ45" i="4"/>
  <c r="AQ44" i="4"/>
  <c r="AQ41" i="4"/>
  <c r="AQ40" i="4"/>
  <c r="AQ37" i="4"/>
  <c r="AQ34" i="4"/>
  <c r="AQ46" i="4"/>
  <c r="AQ42" i="4"/>
  <c r="AQ38" i="4"/>
  <c r="AQ36" i="4"/>
  <c r="AQ32" i="4"/>
  <c r="AQ31" i="4"/>
  <c r="AQ28" i="4"/>
  <c r="AQ27" i="4"/>
  <c r="AQ24" i="4"/>
  <c r="AQ23" i="4"/>
  <c r="AQ20" i="4"/>
  <c r="AQ19" i="4"/>
  <c r="AQ16" i="4"/>
  <c r="AQ15" i="4"/>
  <c r="AQ43" i="4"/>
  <c r="AQ39" i="4"/>
  <c r="AQ35" i="4"/>
  <c r="AQ33" i="4"/>
  <c r="AQ30" i="4"/>
  <c r="AQ29" i="4"/>
  <c r="AQ26" i="4"/>
  <c r="AQ25" i="4"/>
  <c r="AQ22" i="4"/>
  <c r="AQ21" i="4"/>
  <c r="AQ18" i="4"/>
  <c r="AQ17" i="4"/>
  <c r="U40" i="4"/>
  <c r="U44" i="4"/>
  <c r="U48" i="4"/>
  <c r="U52" i="4"/>
  <c r="U56" i="4"/>
  <c r="U18" i="4"/>
  <c r="U20" i="4"/>
  <c r="U26" i="4"/>
  <c r="U28" i="4"/>
  <c r="U34" i="4"/>
  <c r="U36" i="4"/>
  <c r="U45" i="4"/>
  <c r="U47" i="4"/>
  <c r="U53" i="4"/>
  <c r="U55" i="4"/>
  <c r="U87" i="4"/>
  <c r="U89" i="4"/>
  <c r="U91" i="4"/>
  <c r="U93" i="4"/>
  <c r="U95" i="4"/>
  <c r="U15" i="4"/>
  <c r="U19" i="4"/>
  <c r="U23" i="4"/>
  <c r="U27" i="4"/>
  <c r="U31" i="4"/>
  <c r="U35" i="4"/>
  <c r="U60" i="4"/>
  <c r="U64" i="4"/>
  <c r="U68" i="4"/>
  <c r="U72" i="4"/>
  <c r="U76" i="4"/>
  <c r="U81" i="4"/>
  <c r="U85" i="4"/>
  <c r="U79" i="4"/>
  <c r="U83" i="4"/>
  <c r="U16" i="4"/>
  <c r="U22" i="4"/>
  <c r="U24" i="4"/>
  <c r="U30" i="4"/>
  <c r="U32" i="4"/>
  <c r="U41" i="4"/>
  <c r="U43" i="4"/>
  <c r="U49" i="4"/>
  <c r="U51" i="4"/>
  <c r="U57" i="4"/>
  <c r="U38" i="4"/>
  <c r="U78" i="4"/>
  <c r="U39" i="4"/>
  <c r="U17" i="4"/>
  <c r="U21" i="4"/>
  <c r="U25" i="4"/>
  <c r="U29" i="4"/>
  <c r="U33" i="4"/>
  <c r="U42" i="4"/>
  <c r="U46" i="4"/>
  <c r="U50" i="4"/>
  <c r="U54" i="4"/>
  <c r="U58" i="4"/>
  <c r="U62" i="4"/>
  <c r="U66" i="4"/>
  <c r="U70" i="4"/>
  <c r="U74" i="4"/>
  <c r="U61" i="4"/>
  <c r="U63" i="4"/>
  <c r="U65" i="4"/>
  <c r="U67" i="4"/>
  <c r="U69" i="4"/>
  <c r="U71" i="4"/>
  <c r="U73" i="4"/>
  <c r="U75" i="4"/>
  <c r="U37" i="4"/>
  <c r="U59" i="4"/>
  <c r="U77" i="4"/>
  <c r="U88" i="4"/>
  <c r="U90" i="4"/>
  <c r="U92" i="4"/>
  <c r="U94" i="4"/>
  <c r="U96" i="4"/>
  <c r="U80" i="4"/>
  <c r="U82" i="4"/>
  <c r="U84" i="4"/>
  <c r="U86" i="4"/>
  <c r="AX95" i="4"/>
  <c r="AX93" i="4"/>
  <c r="AX91" i="4"/>
  <c r="AX89" i="4"/>
  <c r="AX87" i="4"/>
  <c r="AX84" i="4"/>
  <c r="AX83" i="4"/>
  <c r="AX96" i="4"/>
  <c r="AX94" i="4"/>
  <c r="AX92" i="4"/>
  <c r="AX90" i="4"/>
  <c r="AX88" i="4"/>
  <c r="AX86" i="4"/>
  <c r="AX85" i="4"/>
  <c r="AX82" i="4"/>
  <c r="AX81" i="4"/>
  <c r="AX78" i="4"/>
  <c r="AX77" i="4"/>
  <c r="AX76" i="4"/>
  <c r="AX73" i="4"/>
  <c r="AX72" i="4"/>
  <c r="AX69" i="4"/>
  <c r="AX68" i="4"/>
  <c r="AX80" i="4"/>
  <c r="AX74" i="4"/>
  <c r="AX70" i="4"/>
  <c r="AX65" i="4"/>
  <c r="AX64" i="4"/>
  <c r="AX61" i="4"/>
  <c r="AX60" i="4"/>
  <c r="AX57" i="4"/>
  <c r="AX56" i="4"/>
  <c r="AX53" i="4"/>
  <c r="AX52" i="4"/>
  <c r="AX49" i="4"/>
  <c r="AX48" i="4"/>
  <c r="AX79" i="4"/>
  <c r="AX75" i="4"/>
  <c r="AX71" i="4"/>
  <c r="AX67" i="4"/>
  <c r="AX66" i="4"/>
  <c r="AX63" i="4"/>
  <c r="AX62" i="4"/>
  <c r="AX59" i="4"/>
  <c r="AX58" i="4"/>
  <c r="AX55" i="4"/>
  <c r="AX54" i="4"/>
  <c r="AX51" i="4"/>
  <c r="AX50" i="4"/>
  <c r="AX47" i="4"/>
  <c r="AX46" i="4"/>
  <c r="AX43" i="4"/>
  <c r="AX42" i="4"/>
  <c r="AX39" i="4"/>
  <c r="AX38" i="4"/>
  <c r="AX36" i="4"/>
  <c r="AX35" i="4"/>
  <c r="AX44" i="4"/>
  <c r="AX40" i="4"/>
  <c r="AX34" i="4"/>
  <c r="AX33" i="4"/>
  <c r="AX30" i="4"/>
  <c r="AX29" i="4"/>
  <c r="AX26" i="4"/>
  <c r="AX25" i="4"/>
  <c r="AX22" i="4"/>
  <c r="AX21" i="4"/>
  <c r="AX18" i="4"/>
  <c r="AX17" i="4"/>
  <c r="AX45" i="4"/>
  <c r="AX41" i="4"/>
  <c r="AX37" i="4"/>
  <c r="AX32" i="4"/>
  <c r="AX31" i="4"/>
  <c r="AX28" i="4"/>
  <c r="AX27" i="4"/>
  <c r="AX24" i="4"/>
  <c r="AX23" i="4"/>
  <c r="AX20" i="4"/>
  <c r="AX19" i="4"/>
  <c r="AX16" i="4"/>
  <c r="AX15" i="4"/>
  <c r="AW96" i="4"/>
  <c r="AW94" i="4"/>
  <c r="AW92" i="4"/>
  <c r="AW90" i="4"/>
  <c r="AW88" i="4"/>
  <c r="AW86" i="4"/>
  <c r="AW85" i="4"/>
  <c r="AW82" i="4"/>
  <c r="AW95" i="4"/>
  <c r="AW93" i="4"/>
  <c r="AW91" i="4"/>
  <c r="AW89" i="4"/>
  <c r="AW87" i="4"/>
  <c r="AW84" i="4"/>
  <c r="AW83" i="4"/>
  <c r="AW80" i="4"/>
  <c r="AW79" i="4"/>
  <c r="AW75" i="4"/>
  <c r="AW74" i="4"/>
  <c r="AW71" i="4"/>
  <c r="AW70" i="4"/>
  <c r="AW81" i="4"/>
  <c r="AW77" i="4"/>
  <c r="AW73" i="4"/>
  <c r="AW69" i="4"/>
  <c r="AW67" i="4"/>
  <c r="AW66" i="4"/>
  <c r="AW63" i="4"/>
  <c r="AW62" i="4"/>
  <c r="AW59" i="4"/>
  <c r="AW58" i="4"/>
  <c r="AW55" i="4"/>
  <c r="AW54" i="4"/>
  <c r="AW51" i="4"/>
  <c r="AW50" i="4"/>
  <c r="AW47" i="4"/>
  <c r="AW78" i="4"/>
  <c r="AW76" i="4"/>
  <c r="AW72" i="4"/>
  <c r="AW68" i="4"/>
  <c r="AW65" i="4"/>
  <c r="AW64" i="4"/>
  <c r="AW61" i="4"/>
  <c r="AW60" i="4"/>
  <c r="AW57" i="4"/>
  <c r="AW56" i="4"/>
  <c r="AW53" i="4"/>
  <c r="AW52" i="4"/>
  <c r="AW49" i="4"/>
  <c r="AW48" i="4"/>
  <c r="AW45" i="4"/>
  <c r="AW44" i="4"/>
  <c r="AW41" i="4"/>
  <c r="AW40" i="4"/>
  <c r="AW37" i="4"/>
  <c r="AW34" i="4"/>
  <c r="AW43" i="4"/>
  <c r="AW39" i="4"/>
  <c r="AW35" i="4"/>
  <c r="AW32" i="4"/>
  <c r="AW31" i="4"/>
  <c r="AW28" i="4"/>
  <c r="AW27" i="4"/>
  <c r="AW24" i="4"/>
  <c r="AW23" i="4"/>
  <c r="AW20" i="4"/>
  <c r="AW19" i="4"/>
  <c r="AW16" i="4"/>
  <c r="AW15" i="4"/>
  <c r="AW46" i="4"/>
  <c r="AW42" i="4"/>
  <c r="AW38" i="4"/>
  <c r="AW36" i="4"/>
  <c r="AW33" i="4"/>
  <c r="AW30" i="4"/>
  <c r="AW29" i="4"/>
  <c r="AW26" i="4"/>
  <c r="AW25" i="4"/>
  <c r="AW22" i="4"/>
  <c r="AW21" i="4"/>
  <c r="AW18" i="4"/>
  <c r="AW17" i="4"/>
  <c r="BC96" i="4"/>
  <c r="BC94" i="4"/>
  <c r="BC92" i="4"/>
  <c r="BC90" i="4"/>
  <c r="BC88" i="4"/>
  <c r="BC86" i="4"/>
  <c r="BC85" i="4"/>
  <c r="BC82" i="4"/>
  <c r="BC95" i="4"/>
  <c r="BC93" i="4"/>
  <c r="BC91" i="4"/>
  <c r="BC89" i="4"/>
  <c r="BC87" i="4"/>
  <c r="BC84" i="4"/>
  <c r="BC83" i="4"/>
  <c r="BC80" i="4"/>
  <c r="BC79" i="4"/>
  <c r="BC75" i="4"/>
  <c r="BC74" i="4"/>
  <c r="BC71" i="4"/>
  <c r="BC70" i="4"/>
  <c r="BC78" i="4"/>
  <c r="BC76" i="4"/>
  <c r="BC72" i="4"/>
  <c r="BC68" i="4"/>
  <c r="BC67" i="4"/>
  <c r="BC66" i="4"/>
  <c r="BC63" i="4"/>
  <c r="BC62" i="4"/>
  <c r="BC59" i="4"/>
  <c r="BC58" i="4"/>
  <c r="BC55" i="4"/>
  <c r="BC54" i="4"/>
  <c r="BC51" i="4"/>
  <c r="BC50" i="4"/>
  <c r="BC47" i="4"/>
  <c r="BC46" i="4"/>
  <c r="BC81" i="4"/>
  <c r="BC77" i="4"/>
  <c r="BC73" i="4"/>
  <c r="BC69" i="4"/>
  <c r="BC65" i="4"/>
  <c r="BC64" i="4"/>
  <c r="BC61" i="4"/>
  <c r="BC60" i="4"/>
  <c r="BC57" i="4"/>
  <c r="BC56" i="4"/>
  <c r="BC53" i="4"/>
  <c r="BC52" i="4"/>
  <c r="BC49" i="4"/>
  <c r="BC48" i="4"/>
  <c r="BC45" i="4"/>
  <c r="BC44" i="4"/>
  <c r="BC41" i="4"/>
  <c r="BC40" i="4"/>
  <c r="BC37" i="4"/>
  <c r="BC34" i="4"/>
  <c r="BC42" i="4"/>
  <c r="BC38" i="4"/>
  <c r="BC36" i="4"/>
  <c r="BC32" i="4"/>
  <c r="BC31" i="4"/>
  <c r="BC28" i="4"/>
  <c r="BC27" i="4"/>
  <c r="BC24" i="4"/>
  <c r="BC23" i="4"/>
  <c r="BC20" i="4"/>
  <c r="BC19" i="4"/>
  <c r="BC16" i="4"/>
  <c r="BC15" i="4"/>
  <c r="BC43" i="4"/>
  <c r="BC39" i="4"/>
  <c r="BC35" i="4"/>
  <c r="BC33" i="4"/>
  <c r="BC30" i="4"/>
  <c r="BC29" i="4"/>
  <c r="BC26" i="4"/>
  <c r="BC25" i="4"/>
  <c r="BC22" i="4"/>
  <c r="BC21" i="4"/>
  <c r="BC18" i="4"/>
  <c r="BC17" i="4"/>
  <c r="AG16" i="4"/>
  <c r="AG22" i="4"/>
  <c r="AG24" i="4"/>
  <c r="AG30" i="4"/>
  <c r="AG32" i="4"/>
  <c r="AG41" i="4"/>
  <c r="AG43" i="4"/>
  <c r="AG49" i="4"/>
  <c r="AG51" i="4"/>
  <c r="AG57" i="4"/>
  <c r="AG38" i="4"/>
  <c r="AG87" i="4"/>
  <c r="AG78" i="4"/>
  <c r="AG39" i="4"/>
  <c r="AG40" i="4"/>
  <c r="AG44" i="4"/>
  <c r="AG48" i="4"/>
  <c r="AG52" i="4"/>
  <c r="AG56" i="4"/>
  <c r="AG18" i="4"/>
  <c r="AG20" i="4"/>
  <c r="AG26" i="4"/>
  <c r="AG28" i="4"/>
  <c r="AG34" i="4"/>
  <c r="AG36" i="4"/>
  <c r="AG45" i="4"/>
  <c r="AG47" i="4"/>
  <c r="AG53" i="4"/>
  <c r="AG55" i="4"/>
  <c r="AG89" i="4"/>
  <c r="AG91" i="4"/>
  <c r="AG93" i="4"/>
  <c r="AG95" i="4"/>
  <c r="AG15" i="4"/>
  <c r="AG19" i="4"/>
  <c r="AG23" i="4"/>
  <c r="AG27" i="4"/>
  <c r="AG31" i="4"/>
  <c r="AG35" i="4"/>
  <c r="AG60" i="4"/>
  <c r="AG64" i="4"/>
  <c r="AG68" i="4"/>
  <c r="AG72" i="4"/>
  <c r="AG76" i="4"/>
  <c r="AG81" i="4"/>
  <c r="AG85" i="4"/>
  <c r="AG79" i="4"/>
  <c r="AG83" i="4"/>
  <c r="AG17" i="4"/>
  <c r="AG37" i="4"/>
  <c r="AG59" i="4"/>
  <c r="AG88" i="4"/>
  <c r="AG90" i="4"/>
  <c r="AG92" i="4"/>
  <c r="AG94" i="4"/>
  <c r="AG96" i="4"/>
  <c r="AG80" i="4"/>
  <c r="AG82" i="4"/>
  <c r="AG84" i="4"/>
  <c r="AG86" i="4"/>
  <c r="AG21" i="4"/>
  <c r="AG25" i="4"/>
  <c r="AG29" i="4"/>
  <c r="AG33" i="4"/>
  <c r="AG42" i="4"/>
  <c r="AG46" i="4"/>
  <c r="AG50" i="4"/>
  <c r="AG54" i="4"/>
  <c r="AG58" i="4"/>
  <c r="AG62" i="4"/>
  <c r="AG66" i="4"/>
  <c r="AG70" i="4"/>
  <c r="AG74" i="4"/>
  <c r="AG61" i="4"/>
  <c r="AG63" i="4"/>
  <c r="AG65" i="4"/>
  <c r="AG67" i="4"/>
  <c r="AG69" i="4"/>
  <c r="AG71" i="4"/>
  <c r="AG73" i="4"/>
  <c r="AG75" i="4"/>
  <c r="AG77" i="4"/>
  <c r="BB95" i="4"/>
  <c r="BB93" i="4"/>
  <c r="BB91" i="4"/>
  <c r="BB89" i="4"/>
  <c r="BB87" i="4"/>
  <c r="BB84" i="4"/>
  <c r="BB83" i="4"/>
  <c r="BB96" i="4"/>
  <c r="BB94" i="4"/>
  <c r="BB92" i="4"/>
  <c r="BB90" i="4"/>
  <c r="BB88" i="4"/>
  <c r="BB86" i="4"/>
  <c r="BB85" i="4"/>
  <c r="BB82" i="4"/>
  <c r="BB81" i="4"/>
  <c r="BB78" i="4"/>
  <c r="BB77" i="4"/>
  <c r="BB76" i="4"/>
  <c r="BB73" i="4"/>
  <c r="BB72" i="4"/>
  <c r="BB69" i="4"/>
  <c r="BB68" i="4"/>
  <c r="BB80" i="4"/>
  <c r="BB74" i="4"/>
  <c r="BB70" i="4"/>
  <c r="BB65" i="4"/>
  <c r="BB64" i="4"/>
  <c r="BB61" i="4"/>
  <c r="BB60" i="4"/>
  <c r="BB57" i="4"/>
  <c r="BB56" i="4"/>
  <c r="BB53" i="4"/>
  <c r="BB52" i="4"/>
  <c r="BB49" i="4"/>
  <c r="BB48" i="4"/>
  <c r="BB79" i="4"/>
  <c r="BB75" i="4"/>
  <c r="BB71" i="4"/>
  <c r="BB67" i="4"/>
  <c r="BB66" i="4"/>
  <c r="BB63" i="4"/>
  <c r="BB62" i="4"/>
  <c r="BB59" i="4"/>
  <c r="BB58" i="4"/>
  <c r="BB55" i="4"/>
  <c r="BB54" i="4"/>
  <c r="BB51" i="4"/>
  <c r="BB50" i="4"/>
  <c r="BB47" i="4"/>
  <c r="BB46" i="4"/>
  <c r="BB43" i="4"/>
  <c r="BB42" i="4"/>
  <c r="BB39" i="4"/>
  <c r="BB38" i="4"/>
  <c r="BB36" i="4"/>
  <c r="BB35" i="4"/>
  <c r="BB44" i="4"/>
  <c r="BB40" i="4"/>
  <c r="BB34" i="4"/>
  <c r="BB33" i="4"/>
  <c r="BB30" i="4"/>
  <c r="BB29" i="4"/>
  <c r="BB26" i="4"/>
  <c r="BB25" i="4"/>
  <c r="BB22" i="4"/>
  <c r="BB21" i="4"/>
  <c r="BB18" i="4"/>
  <c r="BB17" i="4"/>
  <c r="BB45" i="4"/>
  <c r="BB41" i="4"/>
  <c r="BB37" i="4"/>
  <c r="BB32" i="4"/>
  <c r="BB31" i="4"/>
  <c r="BB28" i="4"/>
  <c r="BB27" i="4"/>
  <c r="BB24" i="4"/>
  <c r="BB23" i="4"/>
  <c r="BB20" i="4"/>
  <c r="BB19" i="4"/>
  <c r="BB16" i="4"/>
  <c r="BB15" i="4"/>
  <c r="BD95" i="4"/>
  <c r="BD93" i="4"/>
  <c r="BD91" i="4"/>
  <c r="BD89" i="4"/>
  <c r="BD87" i="4"/>
  <c r="BD84" i="4"/>
  <c r="BD83" i="4"/>
  <c r="BD96" i="4"/>
  <c r="BD94" i="4"/>
  <c r="BD92" i="4"/>
  <c r="BD90" i="4"/>
  <c r="BD88" i="4"/>
  <c r="BD86" i="4"/>
  <c r="BD85" i="4"/>
  <c r="BD82" i="4"/>
  <c r="BD81" i="4"/>
  <c r="BD78" i="4"/>
  <c r="BD77" i="4"/>
  <c r="BD76" i="4"/>
  <c r="BD73" i="4"/>
  <c r="BD72" i="4"/>
  <c r="BD69" i="4"/>
  <c r="BD68" i="4"/>
  <c r="BD79" i="4"/>
  <c r="BD75" i="4"/>
  <c r="BD71" i="4"/>
  <c r="BD65" i="4"/>
  <c r="BD64" i="4"/>
  <c r="BD61" i="4"/>
  <c r="BD60" i="4"/>
  <c r="BD57" i="4"/>
  <c r="BD56" i="4"/>
  <c r="BD53" i="4"/>
  <c r="BD52" i="4"/>
  <c r="BD49" i="4"/>
  <c r="BD48" i="4"/>
  <c r="BD80" i="4"/>
  <c r="BD74" i="4"/>
  <c r="BD70" i="4"/>
  <c r="BD67" i="4"/>
  <c r="BD66" i="4"/>
  <c r="BD63" i="4"/>
  <c r="BD62" i="4"/>
  <c r="BD59" i="4"/>
  <c r="BD58" i="4"/>
  <c r="BD55" i="4"/>
  <c r="BD54" i="4"/>
  <c r="BD51" i="4"/>
  <c r="BD50" i="4"/>
  <c r="BD47" i="4"/>
  <c r="BD46" i="4"/>
  <c r="BD43" i="4"/>
  <c r="BD42" i="4"/>
  <c r="BD39" i="4"/>
  <c r="BD38" i="4"/>
  <c r="BD36" i="4"/>
  <c r="BD35" i="4"/>
  <c r="BD45" i="4"/>
  <c r="BD41" i="4"/>
  <c r="BD37" i="4"/>
  <c r="BD33" i="4"/>
  <c r="BD30" i="4"/>
  <c r="BD29" i="4"/>
  <c r="BD26" i="4"/>
  <c r="BD25" i="4"/>
  <c r="BD22" i="4"/>
  <c r="BD21" i="4"/>
  <c r="BD18" i="4"/>
  <c r="BD17" i="4"/>
  <c r="BD44" i="4"/>
  <c r="BD40" i="4"/>
  <c r="BD34" i="4"/>
  <c r="BD32" i="4"/>
  <c r="BD31" i="4"/>
  <c r="BD28" i="4"/>
  <c r="BD27" i="4"/>
  <c r="BD24" i="4"/>
  <c r="BD23" i="4"/>
  <c r="BD20" i="4"/>
  <c r="BD19" i="4"/>
  <c r="BD16" i="4"/>
  <c r="BD15" i="4"/>
  <c r="AY96" i="4"/>
  <c r="AY94" i="4"/>
  <c r="AY92" i="4"/>
  <c r="AY90" i="4"/>
  <c r="AY88" i="4"/>
  <c r="AY86" i="4"/>
  <c r="AY85" i="4"/>
  <c r="AY82" i="4"/>
  <c r="AY95" i="4"/>
  <c r="AY93" i="4"/>
  <c r="AY91" i="4"/>
  <c r="AY89" i="4"/>
  <c r="AY87" i="4"/>
  <c r="AY84" i="4"/>
  <c r="AY83" i="4"/>
  <c r="AY80" i="4"/>
  <c r="AY79" i="4"/>
  <c r="AY75" i="4"/>
  <c r="AY74" i="4"/>
  <c r="AY71" i="4"/>
  <c r="AY70" i="4"/>
  <c r="AY78" i="4"/>
  <c r="AY76" i="4"/>
  <c r="AY72" i="4"/>
  <c r="AY68" i="4"/>
  <c r="AY67" i="4"/>
  <c r="AY66" i="4"/>
  <c r="AY63" i="4"/>
  <c r="AY62" i="4"/>
  <c r="AY59" i="4"/>
  <c r="AY58" i="4"/>
  <c r="AY55" i="4"/>
  <c r="AY54" i="4"/>
  <c r="AY51" i="4"/>
  <c r="AY50" i="4"/>
  <c r="AY47" i="4"/>
  <c r="AY81" i="4"/>
  <c r="AY77" i="4"/>
  <c r="AY73" i="4"/>
  <c r="AY69" i="4"/>
  <c r="AY65" i="4"/>
  <c r="AY64" i="4"/>
  <c r="AY61" i="4"/>
  <c r="AY60" i="4"/>
  <c r="AY57" i="4"/>
  <c r="AY56" i="4"/>
  <c r="AY53" i="4"/>
  <c r="AY52" i="4"/>
  <c r="AY49" i="4"/>
  <c r="AY48" i="4"/>
  <c r="AY45" i="4"/>
  <c r="AY44" i="4"/>
  <c r="AY41" i="4"/>
  <c r="AY40" i="4"/>
  <c r="AY37" i="4"/>
  <c r="AY34" i="4"/>
  <c r="AY46" i="4"/>
  <c r="AY42" i="4"/>
  <c r="AY38" i="4"/>
  <c r="AY36" i="4"/>
  <c r="AY32" i="4"/>
  <c r="AY31" i="4"/>
  <c r="AY28" i="4"/>
  <c r="AY27" i="4"/>
  <c r="AY24" i="4"/>
  <c r="AY23" i="4"/>
  <c r="AY20" i="4"/>
  <c r="AY19" i="4"/>
  <c r="AY16" i="4"/>
  <c r="AY15" i="4"/>
  <c r="AY43" i="4"/>
  <c r="AY39" i="4"/>
  <c r="AY35" i="4"/>
  <c r="AY33" i="4"/>
  <c r="AY30" i="4"/>
  <c r="AY29" i="4"/>
  <c r="AY26" i="4"/>
  <c r="AY25" i="4"/>
  <c r="AY22" i="4"/>
  <c r="AY21" i="4"/>
  <c r="AY18" i="4"/>
  <c r="AY17" i="4"/>
  <c r="AP95" i="4"/>
  <c r="AP93" i="4"/>
  <c r="AP91" i="4"/>
  <c r="AP89" i="4"/>
  <c r="AP87" i="4"/>
  <c r="AP84" i="4"/>
  <c r="AP83" i="4"/>
  <c r="AP96" i="4"/>
  <c r="AP94" i="4"/>
  <c r="AP92" i="4"/>
  <c r="AP90" i="4"/>
  <c r="AP88" i="4"/>
  <c r="AP86" i="4"/>
  <c r="AP85" i="4"/>
  <c r="AP82" i="4"/>
  <c r="AP81" i="4"/>
  <c r="AP78" i="4"/>
  <c r="AP77" i="4"/>
  <c r="AP76" i="4"/>
  <c r="AP73" i="4"/>
  <c r="AP72" i="4"/>
  <c r="AP69" i="4"/>
  <c r="AP80" i="4"/>
  <c r="AP74" i="4"/>
  <c r="AP70" i="4"/>
  <c r="AP68" i="4"/>
  <c r="AP65" i="4"/>
  <c r="AP64" i="4"/>
  <c r="AP61" i="4"/>
  <c r="AP60" i="4"/>
  <c r="AP57" i="4"/>
  <c r="AP56" i="4"/>
  <c r="AP53" i="4"/>
  <c r="AP52" i="4"/>
  <c r="AP49" i="4"/>
  <c r="AP48" i="4"/>
  <c r="AP79" i="4"/>
  <c r="AP75" i="4"/>
  <c r="AP71" i="4"/>
  <c r="AP67" i="4"/>
  <c r="AP66" i="4"/>
  <c r="AP63" i="4"/>
  <c r="AP62" i="4"/>
  <c r="AP59" i="4"/>
  <c r="AP58" i="4"/>
  <c r="AP55" i="4"/>
  <c r="AP54" i="4"/>
  <c r="AP51" i="4"/>
  <c r="AP50" i="4"/>
  <c r="AP47" i="4"/>
  <c r="AP46" i="4"/>
  <c r="AP43" i="4"/>
  <c r="AP42" i="4"/>
  <c r="AP39" i="4"/>
  <c r="AP38" i="4"/>
  <c r="AP36" i="4"/>
  <c r="AP35" i="4"/>
  <c r="AP44" i="4"/>
  <c r="AP40" i="4"/>
  <c r="AP34" i="4"/>
  <c r="AP33" i="4"/>
  <c r="AP30" i="4"/>
  <c r="AP29" i="4"/>
  <c r="AP26" i="4"/>
  <c r="AP25" i="4"/>
  <c r="AP22" i="4"/>
  <c r="AP21" i="4"/>
  <c r="AP18" i="4"/>
  <c r="AP17" i="4"/>
  <c r="AP45" i="4"/>
  <c r="AP41" i="4"/>
  <c r="AP37" i="4"/>
  <c r="AP32" i="4"/>
  <c r="AP31" i="4"/>
  <c r="AP28" i="4"/>
  <c r="AP27" i="4"/>
  <c r="AP24" i="4"/>
  <c r="AP23" i="4"/>
  <c r="AP20" i="4"/>
  <c r="AP19" i="4"/>
  <c r="AP16" i="4"/>
  <c r="AP15" i="4"/>
  <c r="AL16" i="4"/>
  <c r="AL18" i="4"/>
  <c r="AL22" i="4"/>
  <c r="AL24" i="4"/>
  <c r="AL26" i="4"/>
  <c r="AL30" i="4"/>
  <c r="AL32" i="4"/>
  <c r="AL34" i="4"/>
  <c r="AL41" i="4"/>
  <c r="AL43" i="4"/>
  <c r="AL47" i="4"/>
  <c r="AL49" i="4"/>
  <c r="AL51" i="4"/>
  <c r="AL55" i="4"/>
  <c r="AL57" i="4"/>
  <c r="AL78" i="4"/>
  <c r="AL39" i="4"/>
  <c r="AL40" i="4"/>
  <c r="AL44" i="4"/>
  <c r="AL48" i="4"/>
  <c r="AL52" i="4"/>
  <c r="AL56" i="4"/>
  <c r="AL20" i="4"/>
  <c r="AL28" i="4"/>
  <c r="AL36" i="4"/>
  <c r="AL45" i="4"/>
  <c r="AL53" i="4"/>
  <c r="AL38" i="4"/>
  <c r="AL87" i="4"/>
  <c r="AL89" i="4"/>
  <c r="AL91" i="4"/>
  <c r="AL93" i="4"/>
  <c r="AL95" i="4"/>
  <c r="AL15" i="4"/>
  <c r="AL19" i="4"/>
  <c r="AL23" i="4"/>
  <c r="AL27" i="4"/>
  <c r="AL31" i="4"/>
  <c r="AL35" i="4"/>
  <c r="AL60" i="4"/>
  <c r="AL64" i="4"/>
  <c r="AL68" i="4"/>
  <c r="AL72" i="4"/>
  <c r="AL76" i="4"/>
  <c r="AL81" i="4"/>
  <c r="AL85" i="4"/>
  <c r="AL79" i="4"/>
  <c r="AL83" i="4"/>
  <c r="AL17" i="4"/>
  <c r="AL58" i="4"/>
  <c r="AL59" i="4"/>
  <c r="AL61" i="4"/>
  <c r="AL69" i="4"/>
  <c r="AL88" i="4"/>
  <c r="AL90" i="4"/>
  <c r="AL92" i="4"/>
  <c r="AL94" i="4"/>
  <c r="AL96" i="4"/>
  <c r="AL80" i="4"/>
  <c r="AL82" i="4"/>
  <c r="AL84" i="4"/>
  <c r="AL86" i="4"/>
  <c r="AL21" i="4"/>
  <c r="AL25" i="4"/>
  <c r="AL29" i="4"/>
  <c r="AL33" i="4"/>
  <c r="AL37" i="4"/>
  <c r="AL42" i="4"/>
  <c r="AL46" i="4"/>
  <c r="AL50" i="4"/>
  <c r="AL54" i="4"/>
  <c r="AL62" i="4"/>
  <c r="AL66" i="4"/>
  <c r="AL70" i="4"/>
  <c r="AL74" i="4"/>
  <c r="AL63" i="4"/>
  <c r="AL65" i="4"/>
  <c r="AL67" i="4"/>
  <c r="AL71" i="4"/>
  <c r="AL73" i="4"/>
  <c r="AL75" i="4"/>
  <c r="AL77" i="4"/>
  <c r="AR95" i="4"/>
  <c r="AR93" i="4"/>
  <c r="AR91" i="4"/>
  <c r="AR89" i="4"/>
  <c r="AR87" i="4"/>
  <c r="AR84" i="4"/>
  <c r="AR83" i="4"/>
  <c r="AR96" i="4"/>
  <c r="AR94" i="4"/>
  <c r="AR92" i="4"/>
  <c r="AR90" i="4"/>
  <c r="AR88" i="4"/>
  <c r="AR86" i="4"/>
  <c r="AR85" i="4"/>
  <c r="AR82" i="4"/>
  <c r="AR81" i="4"/>
  <c r="AR78" i="4"/>
  <c r="AR77" i="4"/>
  <c r="AR76" i="4"/>
  <c r="AR73" i="4"/>
  <c r="AR72" i="4"/>
  <c r="AR69" i="4"/>
  <c r="AR79" i="4"/>
  <c r="AR75" i="4"/>
  <c r="AR71" i="4"/>
  <c r="AR68" i="4"/>
  <c r="AR65" i="4"/>
  <c r="AR64" i="4"/>
  <c r="AR61" i="4"/>
  <c r="AR60" i="4"/>
  <c r="AR57" i="4"/>
  <c r="AR56" i="4"/>
  <c r="AR53" i="4"/>
  <c r="AR52" i="4"/>
  <c r="AR49" i="4"/>
  <c r="AR48" i="4"/>
  <c r="AR80" i="4"/>
  <c r="AR74" i="4"/>
  <c r="AR70" i="4"/>
  <c r="AR67" i="4"/>
  <c r="AR66" i="4"/>
  <c r="AR63" i="4"/>
  <c r="AR62" i="4"/>
  <c r="AR59" i="4"/>
  <c r="AR58" i="4"/>
  <c r="AR55" i="4"/>
  <c r="AR54" i="4"/>
  <c r="AR51" i="4"/>
  <c r="AR50" i="4"/>
  <c r="AR47" i="4"/>
  <c r="AR46" i="4"/>
  <c r="AR43" i="4"/>
  <c r="AR42" i="4"/>
  <c r="AR39" i="4"/>
  <c r="AR38" i="4"/>
  <c r="AR36" i="4"/>
  <c r="AR35" i="4"/>
  <c r="AR45" i="4"/>
  <c r="AR41" i="4"/>
  <c r="AR37" i="4"/>
  <c r="AR33" i="4"/>
  <c r="AR30" i="4"/>
  <c r="AR29" i="4"/>
  <c r="AR26" i="4"/>
  <c r="AR25" i="4"/>
  <c r="AR22" i="4"/>
  <c r="AR21" i="4"/>
  <c r="AR18" i="4"/>
  <c r="AR17" i="4"/>
  <c r="AR44" i="4"/>
  <c r="AR40" i="4"/>
  <c r="AR34" i="4"/>
  <c r="AR32" i="4"/>
  <c r="AR31" i="4"/>
  <c r="AR28" i="4"/>
  <c r="AR27" i="4"/>
  <c r="AR24" i="4"/>
  <c r="AR23" i="4"/>
  <c r="AR20" i="4"/>
  <c r="AR19" i="4"/>
  <c r="AR16" i="4"/>
  <c r="AR15" i="4"/>
  <c r="AS96" i="4"/>
  <c r="AS94" i="4"/>
  <c r="AS92" i="4"/>
  <c r="AS90" i="4"/>
  <c r="AS88" i="4"/>
  <c r="AS86" i="4"/>
  <c r="AS85" i="4"/>
  <c r="AS82" i="4"/>
  <c r="AS95" i="4"/>
  <c r="AS93" i="4"/>
  <c r="AS91" i="4"/>
  <c r="AS89" i="4"/>
  <c r="AS87" i="4"/>
  <c r="AS84" i="4"/>
  <c r="AS83" i="4"/>
  <c r="AS80" i="4"/>
  <c r="AS79" i="4"/>
  <c r="AS75" i="4"/>
  <c r="AS74" i="4"/>
  <c r="AS71" i="4"/>
  <c r="AS70" i="4"/>
  <c r="AS81" i="4"/>
  <c r="AS77" i="4"/>
  <c r="AS73" i="4"/>
  <c r="AS69" i="4"/>
  <c r="AS67" i="4"/>
  <c r="AS66" i="4"/>
  <c r="AS63" i="4"/>
  <c r="AS62" i="4"/>
  <c r="AS59" i="4"/>
  <c r="AS58" i="4"/>
  <c r="AS55" i="4"/>
  <c r="AS54" i="4"/>
  <c r="AS51" i="4"/>
  <c r="AS50" i="4"/>
  <c r="AS47" i="4"/>
  <c r="AS78" i="4"/>
  <c r="AS76" i="4"/>
  <c r="AS72" i="4"/>
  <c r="AS68" i="4"/>
  <c r="AS65" i="4"/>
  <c r="AS64" i="4"/>
  <c r="AS61" i="4"/>
  <c r="AS60" i="4"/>
  <c r="AS57" i="4"/>
  <c r="AS56" i="4"/>
  <c r="AS53" i="4"/>
  <c r="AS52" i="4"/>
  <c r="AS49" i="4"/>
  <c r="AS48" i="4"/>
  <c r="AS45" i="4"/>
  <c r="AS44" i="4"/>
  <c r="AS41" i="4"/>
  <c r="AS40" i="4"/>
  <c r="AS37" i="4"/>
  <c r="AS34" i="4"/>
  <c r="AS43" i="4"/>
  <c r="AS39" i="4"/>
  <c r="AS35" i="4"/>
  <c r="AS32" i="4"/>
  <c r="AS31" i="4"/>
  <c r="AS28" i="4"/>
  <c r="AS27" i="4"/>
  <c r="AS24" i="4"/>
  <c r="AS23" i="4"/>
  <c r="AS20" i="4"/>
  <c r="AS19" i="4"/>
  <c r="AS16" i="4"/>
  <c r="AS15" i="4"/>
  <c r="AS46" i="4"/>
  <c r="AS42" i="4"/>
  <c r="AS38" i="4"/>
  <c r="AS36" i="4"/>
  <c r="AS33" i="4"/>
  <c r="AS30" i="4"/>
  <c r="AS29" i="4"/>
  <c r="AS26" i="4"/>
  <c r="AS25" i="4"/>
  <c r="AS22" i="4"/>
  <c r="AS21" i="4"/>
  <c r="AS18" i="4"/>
  <c r="AS17" i="4"/>
  <c r="W40" i="4"/>
  <c r="W44" i="4"/>
  <c r="W48" i="4"/>
  <c r="W52" i="4"/>
  <c r="W56" i="4"/>
  <c r="W38" i="4"/>
  <c r="W87" i="4"/>
  <c r="W89" i="4"/>
  <c r="W91" i="4"/>
  <c r="W93" i="4"/>
  <c r="W95" i="4"/>
  <c r="W15" i="4"/>
  <c r="W19" i="4"/>
  <c r="W23" i="4"/>
  <c r="W27" i="4"/>
  <c r="W31" i="4"/>
  <c r="W35" i="4"/>
  <c r="W60" i="4"/>
  <c r="W64" i="4"/>
  <c r="W68" i="4"/>
  <c r="W72" i="4"/>
  <c r="W76" i="4"/>
  <c r="W81" i="4"/>
  <c r="W85" i="4"/>
  <c r="W79" i="4"/>
  <c r="W83" i="4"/>
  <c r="W17" i="4"/>
  <c r="W16" i="4"/>
  <c r="W18" i="4"/>
  <c r="W20" i="4"/>
  <c r="W22" i="4"/>
  <c r="W24" i="4"/>
  <c r="W26" i="4"/>
  <c r="W28" i="4"/>
  <c r="W30" i="4"/>
  <c r="W32" i="4"/>
  <c r="W34" i="4"/>
  <c r="W36" i="4"/>
  <c r="W41" i="4"/>
  <c r="W43" i="4"/>
  <c r="W45" i="4"/>
  <c r="W47" i="4"/>
  <c r="W49" i="4"/>
  <c r="W51" i="4"/>
  <c r="W53" i="4"/>
  <c r="W55" i="4"/>
  <c r="W57" i="4"/>
  <c r="W78" i="4"/>
  <c r="W39" i="4"/>
  <c r="W21" i="4"/>
  <c r="W25" i="4"/>
  <c r="W29" i="4"/>
  <c r="W33" i="4"/>
  <c r="W37" i="4"/>
  <c r="W42" i="4"/>
  <c r="W46" i="4"/>
  <c r="W50" i="4"/>
  <c r="W54" i="4"/>
  <c r="W59" i="4"/>
  <c r="W62" i="4"/>
  <c r="W66" i="4"/>
  <c r="W70" i="4"/>
  <c r="W74" i="4"/>
  <c r="W61" i="4"/>
  <c r="W65" i="4"/>
  <c r="W69" i="4"/>
  <c r="W73" i="4"/>
  <c r="W77" i="4"/>
  <c r="W88" i="4"/>
  <c r="W90" i="4"/>
  <c r="W58" i="4"/>
  <c r="W63" i="4"/>
  <c r="W67" i="4"/>
  <c r="W71" i="4"/>
  <c r="W75" i="4"/>
  <c r="W92" i="4"/>
  <c r="W94" i="4"/>
  <c r="W96" i="4"/>
  <c r="W80" i="4"/>
  <c r="W82" i="4"/>
  <c r="W84" i="4"/>
  <c r="W86" i="4"/>
  <c r="AH40" i="4"/>
  <c r="AH44" i="4"/>
  <c r="AH48" i="4"/>
  <c r="AH52" i="4"/>
  <c r="AH56" i="4"/>
  <c r="AH20" i="4"/>
  <c r="AH28" i="4"/>
  <c r="AH36" i="4"/>
  <c r="AH45" i="4"/>
  <c r="AH53" i="4"/>
  <c r="AH87" i="4"/>
  <c r="AH89" i="4"/>
  <c r="AH91" i="4"/>
  <c r="AH93" i="4"/>
  <c r="AH95" i="4"/>
  <c r="AH15" i="4"/>
  <c r="AH19" i="4"/>
  <c r="AH23" i="4"/>
  <c r="AH27" i="4"/>
  <c r="AH31" i="4"/>
  <c r="AH35" i="4"/>
  <c r="AH60" i="4"/>
  <c r="AH64" i="4"/>
  <c r="AH68" i="4"/>
  <c r="AH72" i="4"/>
  <c r="AH76" i="4"/>
  <c r="AH81" i="4"/>
  <c r="AH85" i="4"/>
  <c r="AH79" i="4"/>
  <c r="AH83" i="4"/>
  <c r="AH17" i="4"/>
  <c r="AH16" i="4"/>
  <c r="AH18" i="4"/>
  <c r="AH22" i="4"/>
  <c r="AH24" i="4"/>
  <c r="AH26" i="4"/>
  <c r="AH30" i="4"/>
  <c r="AH32" i="4"/>
  <c r="AH34" i="4"/>
  <c r="AH41" i="4"/>
  <c r="AH43" i="4"/>
  <c r="AH47" i="4"/>
  <c r="AH49" i="4"/>
  <c r="AH51" i="4"/>
  <c r="AH55" i="4"/>
  <c r="AH57" i="4"/>
  <c r="AH38" i="4"/>
  <c r="AH78" i="4"/>
  <c r="AH39" i="4"/>
  <c r="AH21" i="4"/>
  <c r="AH25" i="4"/>
  <c r="AH29" i="4"/>
  <c r="AH33" i="4"/>
  <c r="AH37" i="4"/>
  <c r="AH42" i="4"/>
  <c r="AH46" i="4"/>
  <c r="AH50" i="4"/>
  <c r="AH54" i="4"/>
  <c r="AH62" i="4"/>
  <c r="AH66" i="4"/>
  <c r="AH70" i="4"/>
  <c r="AH74" i="4"/>
  <c r="AH63" i="4"/>
  <c r="AH65" i="4"/>
  <c r="AH67" i="4"/>
  <c r="AH71" i="4"/>
  <c r="AH73" i="4"/>
  <c r="AH75" i="4"/>
  <c r="AH77" i="4"/>
  <c r="AH58" i="4"/>
  <c r="AH59" i="4"/>
  <c r="AH61" i="4"/>
  <c r="AH69" i="4"/>
  <c r="AH88" i="4"/>
  <c r="AH90" i="4"/>
  <c r="AH92" i="4"/>
  <c r="AH94" i="4"/>
  <c r="AH96" i="4"/>
  <c r="AH80" i="4"/>
  <c r="AH82" i="4"/>
  <c r="AH84" i="4"/>
  <c r="AH86" i="4"/>
  <c r="AU96" i="4"/>
  <c r="AU94" i="4"/>
  <c r="AU92" i="4"/>
  <c r="AU90" i="4"/>
  <c r="AU88" i="4"/>
  <c r="AU86" i="4"/>
  <c r="AU85" i="4"/>
  <c r="AU82" i="4"/>
  <c r="AU95" i="4"/>
  <c r="AU93" i="4"/>
  <c r="AU91" i="4"/>
  <c r="AU89" i="4"/>
  <c r="AU87" i="4"/>
  <c r="AU84" i="4"/>
  <c r="AU83" i="4"/>
  <c r="AU80" i="4"/>
  <c r="AU79" i="4"/>
  <c r="AU75" i="4"/>
  <c r="AU74" i="4"/>
  <c r="AU71" i="4"/>
  <c r="AU70" i="4"/>
  <c r="AU78" i="4"/>
  <c r="AU76" i="4"/>
  <c r="AU72" i="4"/>
  <c r="AU67" i="4"/>
  <c r="AU66" i="4"/>
  <c r="AU63" i="4"/>
  <c r="AU62" i="4"/>
  <c r="AU59" i="4"/>
  <c r="AU58" i="4"/>
  <c r="AU55" i="4"/>
  <c r="AU54" i="4"/>
  <c r="AU51" i="4"/>
  <c r="AU50" i="4"/>
  <c r="AU47" i="4"/>
  <c r="AU81" i="4"/>
  <c r="AU77" i="4"/>
  <c r="AU73" i="4"/>
  <c r="AU69" i="4"/>
  <c r="AU68" i="4"/>
  <c r="AU65" i="4"/>
  <c r="AU64" i="4"/>
  <c r="AU61" i="4"/>
  <c r="AU60" i="4"/>
  <c r="AU57" i="4"/>
  <c r="AU56" i="4"/>
  <c r="AU53" i="4"/>
  <c r="AU52" i="4"/>
  <c r="AU49" i="4"/>
  <c r="AU48" i="4"/>
  <c r="AU45" i="4"/>
  <c r="AU44" i="4"/>
  <c r="AU41" i="4"/>
  <c r="AU40" i="4"/>
  <c r="AU37" i="4"/>
  <c r="AU34" i="4"/>
  <c r="AU46" i="4"/>
  <c r="AU42" i="4"/>
  <c r="AU38" i="4"/>
  <c r="AU36" i="4"/>
  <c r="AU32" i="4"/>
  <c r="AU31" i="4"/>
  <c r="AU28" i="4"/>
  <c r="AU27" i="4"/>
  <c r="AU24" i="4"/>
  <c r="AU23" i="4"/>
  <c r="AU20" i="4"/>
  <c r="AU19" i="4"/>
  <c r="AU16" i="4"/>
  <c r="AU15" i="4"/>
  <c r="AU43" i="4"/>
  <c r="AU39" i="4"/>
  <c r="AU35" i="4"/>
  <c r="AU33" i="4"/>
  <c r="AU30" i="4"/>
  <c r="AU29" i="4"/>
  <c r="AU26" i="4"/>
  <c r="AU25" i="4"/>
  <c r="AU22" i="4"/>
  <c r="AU21" i="4"/>
  <c r="AU18" i="4"/>
  <c r="AU17" i="4"/>
  <c r="AC40" i="4"/>
  <c r="AC44" i="4"/>
  <c r="AC48" i="4"/>
  <c r="AC52" i="4"/>
  <c r="AC56" i="4"/>
  <c r="AC18" i="4"/>
  <c r="AC20" i="4"/>
  <c r="AC26" i="4"/>
  <c r="AC28" i="4"/>
  <c r="AC34" i="4"/>
  <c r="AC36" i="4"/>
  <c r="AC45" i="4"/>
  <c r="AC47" i="4"/>
  <c r="AC53" i="4"/>
  <c r="AC55" i="4"/>
  <c r="AC78" i="4"/>
  <c r="AC89" i="4"/>
  <c r="AC91" i="4"/>
  <c r="AC93" i="4"/>
  <c r="AC95" i="4"/>
  <c r="AC15" i="4"/>
  <c r="AC19" i="4"/>
  <c r="AC23" i="4"/>
  <c r="AC27" i="4"/>
  <c r="AC31" i="4"/>
  <c r="AC35" i="4"/>
  <c r="AC60" i="4"/>
  <c r="AC64" i="4"/>
  <c r="AC68" i="4"/>
  <c r="AC72" i="4"/>
  <c r="AC76" i="4"/>
  <c r="AC81" i="4"/>
  <c r="AC85" i="4"/>
  <c r="AC79" i="4"/>
  <c r="AC83" i="4"/>
  <c r="AC16" i="4"/>
  <c r="AC22" i="4"/>
  <c r="AC24" i="4"/>
  <c r="AC30" i="4"/>
  <c r="AC32" i="4"/>
  <c r="AC41" i="4"/>
  <c r="AC43" i="4"/>
  <c r="AC49" i="4"/>
  <c r="AC51" i="4"/>
  <c r="AC57" i="4"/>
  <c r="AC38" i="4"/>
  <c r="AC87" i="4"/>
  <c r="AC39" i="4"/>
  <c r="AC17" i="4"/>
  <c r="AC21" i="4"/>
  <c r="AC25" i="4"/>
  <c r="AC29" i="4"/>
  <c r="AC33" i="4"/>
  <c r="AC37" i="4"/>
  <c r="AC42" i="4"/>
  <c r="AC46" i="4"/>
  <c r="AC50" i="4"/>
  <c r="AC54" i="4"/>
  <c r="AC58" i="4"/>
  <c r="AC62" i="4"/>
  <c r="AC66" i="4"/>
  <c r="AC70" i="4"/>
  <c r="AC74" i="4"/>
  <c r="AC61" i="4"/>
  <c r="AC63" i="4"/>
  <c r="AC65" i="4"/>
  <c r="AC67" i="4"/>
  <c r="AC69" i="4"/>
  <c r="AC71" i="4"/>
  <c r="AC73" i="4"/>
  <c r="AC75" i="4"/>
  <c r="AC59" i="4"/>
  <c r="AC77" i="4"/>
  <c r="AC88" i="4"/>
  <c r="AC90" i="4"/>
  <c r="AC92" i="4"/>
  <c r="AC94" i="4"/>
  <c r="AC96" i="4"/>
  <c r="AC80" i="4"/>
  <c r="AC82" i="4"/>
  <c r="AC84" i="4"/>
  <c r="AC86" i="4"/>
  <c r="AT95" i="4"/>
  <c r="AT93" i="4"/>
  <c r="AT91" i="4"/>
  <c r="AT89" i="4"/>
  <c r="AT87" i="4"/>
  <c r="AT84" i="4"/>
  <c r="AT83" i="4"/>
  <c r="AT96" i="4"/>
  <c r="AT94" i="4"/>
  <c r="AT92" i="4"/>
  <c r="AT90" i="4"/>
  <c r="AT88" i="4"/>
  <c r="AT86" i="4"/>
  <c r="AT85" i="4"/>
  <c r="AT82" i="4"/>
  <c r="AT81" i="4"/>
  <c r="AT78" i="4"/>
  <c r="AT77" i="4"/>
  <c r="AT76" i="4"/>
  <c r="AT73" i="4"/>
  <c r="AT72" i="4"/>
  <c r="AT69" i="4"/>
  <c r="AT80" i="4"/>
  <c r="AT74" i="4"/>
  <c r="AT70" i="4"/>
  <c r="AT68" i="4"/>
  <c r="AT65" i="4"/>
  <c r="AT64" i="4"/>
  <c r="AT61" i="4"/>
  <c r="AT60" i="4"/>
  <c r="AT57" i="4"/>
  <c r="AT56" i="4"/>
  <c r="AT53" i="4"/>
  <c r="AT52" i="4"/>
  <c r="AT49" i="4"/>
  <c r="AT48" i="4"/>
  <c r="AT79" i="4"/>
  <c r="AT75" i="4"/>
  <c r="AT71" i="4"/>
  <c r="AT67" i="4"/>
  <c r="AT66" i="4"/>
  <c r="AT63" i="4"/>
  <c r="AT62" i="4"/>
  <c r="AT59" i="4"/>
  <c r="AT58" i="4"/>
  <c r="AT55" i="4"/>
  <c r="AT54" i="4"/>
  <c r="AT51" i="4"/>
  <c r="AT50" i="4"/>
  <c r="AT47" i="4"/>
  <c r="AT46" i="4"/>
  <c r="AT43" i="4"/>
  <c r="AT42" i="4"/>
  <c r="AT39" i="4"/>
  <c r="AT38" i="4"/>
  <c r="AT36" i="4"/>
  <c r="AT35" i="4"/>
  <c r="AT44" i="4"/>
  <c r="AT40" i="4"/>
  <c r="AT34" i="4"/>
  <c r="AT33" i="4"/>
  <c r="AT30" i="4"/>
  <c r="AT29" i="4"/>
  <c r="AT26" i="4"/>
  <c r="AT25" i="4"/>
  <c r="AT22" i="4"/>
  <c r="AT21" i="4"/>
  <c r="AT18" i="4"/>
  <c r="AT17" i="4"/>
  <c r="AT45" i="4"/>
  <c r="AT41" i="4"/>
  <c r="AT37" i="4"/>
  <c r="AT32" i="4"/>
  <c r="AT31" i="4"/>
  <c r="AT28" i="4"/>
  <c r="AT27" i="4"/>
  <c r="AT24" i="4"/>
  <c r="AT23" i="4"/>
  <c r="AT20" i="4"/>
  <c r="AT19" i="4"/>
  <c r="AT16" i="4"/>
  <c r="AT15" i="4"/>
  <c r="AO96" i="4"/>
  <c r="AO94" i="4"/>
  <c r="AO92" i="4"/>
  <c r="AO90" i="4"/>
  <c r="AO88" i="4"/>
  <c r="AO86" i="4"/>
  <c r="AO85" i="4"/>
  <c r="AO82" i="4"/>
  <c r="AO95" i="4"/>
  <c r="AO93" i="4"/>
  <c r="AO91" i="4"/>
  <c r="AO89" i="4"/>
  <c r="AO87" i="4"/>
  <c r="AO84" i="4"/>
  <c r="AO83" i="4"/>
  <c r="AO80" i="4"/>
  <c r="AO79" i="4"/>
  <c r="AO75" i="4"/>
  <c r="AO74" i="4"/>
  <c r="AO71" i="4"/>
  <c r="AO70" i="4"/>
  <c r="AO81" i="4"/>
  <c r="AO77" i="4"/>
  <c r="AO73" i="4"/>
  <c r="AO69" i="4"/>
  <c r="AO67" i="4"/>
  <c r="AO66" i="4"/>
  <c r="AO63" i="4"/>
  <c r="AO62" i="4"/>
  <c r="AO59" i="4"/>
  <c r="AO58" i="4"/>
  <c r="AO55" i="4"/>
  <c r="AO54" i="4"/>
  <c r="AO51" i="4"/>
  <c r="AO50" i="4"/>
  <c r="AO47" i="4"/>
  <c r="AO78" i="4"/>
  <c r="AO76" i="4"/>
  <c r="AO72" i="4"/>
  <c r="AO68" i="4"/>
  <c r="AO65" i="4"/>
  <c r="AO64" i="4"/>
  <c r="AO61" i="4"/>
  <c r="AO60" i="4"/>
  <c r="AO57" i="4"/>
  <c r="AO56" i="4"/>
  <c r="AO53" i="4"/>
  <c r="AO52" i="4"/>
  <c r="AO49" i="4"/>
  <c r="AO48" i="4"/>
  <c r="AO45" i="4"/>
  <c r="AO44" i="4"/>
  <c r="AO41" i="4"/>
  <c r="AO40" i="4"/>
  <c r="AO37" i="4"/>
  <c r="AO34" i="4"/>
  <c r="AO43" i="4"/>
  <c r="AO39" i="4"/>
  <c r="AO35" i="4"/>
  <c r="AO32" i="4"/>
  <c r="AO31" i="4"/>
  <c r="AO28" i="4"/>
  <c r="AO27" i="4"/>
  <c r="AO24" i="4"/>
  <c r="AO23" i="4"/>
  <c r="AO20" i="4"/>
  <c r="AO19" i="4"/>
  <c r="AO16" i="4"/>
  <c r="AO15" i="4"/>
  <c r="AO46" i="4"/>
  <c r="AO42" i="4"/>
  <c r="AO38" i="4"/>
  <c r="AO36" i="4"/>
  <c r="AO33" i="4"/>
  <c r="AO30" i="4"/>
  <c r="AO29" i="4"/>
  <c r="AO26" i="4"/>
  <c r="AO25" i="4"/>
  <c r="AO22" i="4"/>
  <c r="AO21" i="4"/>
  <c r="AO18" i="4"/>
  <c r="AO17" i="4"/>
  <c r="AD16" i="4"/>
  <c r="AD18" i="4"/>
  <c r="AD22" i="4"/>
  <c r="AD24" i="4"/>
  <c r="AD26" i="4"/>
  <c r="AD30" i="4"/>
  <c r="AD32" i="4"/>
  <c r="AD34" i="4"/>
  <c r="AD41" i="4"/>
  <c r="AD43" i="4"/>
  <c r="AD47" i="4"/>
  <c r="AD49" i="4"/>
  <c r="AD51" i="4"/>
  <c r="AD55" i="4"/>
  <c r="AD57" i="4"/>
  <c r="AD38" i="4"/>
  <c r="AD78" i="4"/>
  <c r="AD39" i="4"/>
  <c r="AD40" i="4"/>
  <c r="AD44" i="4"/>
  <c r="AD48" i="4"/>
  <c r="AD52" i="4"/>
  <c r="AD56" i="4"/>
  <c r="AD20" i="4"/>
  <c r="AD28" i="4"/>
  <c r="AD36" i="4"/>
  <c r="AD45" i="4"/>
  <c r="AD53" i="4"/>
  <c r="AD87" i="4"/>
  <c r="AD89" i="4"/>
  <c r="AD91" i="4"/>
  <c r="AD93" i="4"/>
  <c r="AD95" i="4"/>
  <c r="AD15" i="4"/>
  <c r="AD19" i="4"/>
  <c r="AD23" i="4"/>
  <c r="AD27" i="4"/>
  <c r="AD31" i="4"/>
  <c r="AD35" i="4"/>
  <c r="AD60" i="4"/>
  <c r="AD64" i="4"/>
  <c r="AD68" i="4"/>
  <c r="AD72" i="4"/>
  <c r="AD76" i="4"/>
  <c r="AD81" i="4"/>
  <c r="AD85" i="4"/>
  <c r="AD79" i="4"/>
  <c r="AD83" i="4"/>
  <c r="AD17" i="4"/>
  <c r="AD58" i="4"/>
  <c r="AD59" i="4"/>
  <c r="AD61" i="4"/>
  <c r="AD69" i="4"/>
  <c r="AD77" i="4"/>
  <c r="AD88" i="4"/>
  <c r="AD90" i="4"/>
  <c r="AD92" i="4"/>
  <c r="AD94" i="4"/>
  <c r="AD96" i="4"/>
  <c r="AD80" i="4"/>
  <c r="AD82" i="4"/>
  <c r="AD84" i="4"/>
  <c r="AD86" i="4"/>
  <c r="AD21" i="4"/>
  <c r="AD25" i="4"/>
  <c r="AD29" i="4"/>
  <c r="AD33" i="4"/>
  <c r="AD37" i="4"/>
  <c r="AD42" i="4"/>
  <c r="AD46" i="4"/>
  <c r="AD50" i="4"/>
  <c r="AD54" i="4"/>
  <c r="AD62" i="4"/>
  <c r="AD66" i="4"/>
  <c r="AD70" i="4"/>
  <c r="AD74" i="4"/>
  <c r="AD63" i="4"/>
  <c r="AD65" i="4"/>
  <c r="AD67" i="4"/>
  <c r="AD71" i="4"/>
  <c r="AD73" i="4"/>
  <c r="AD75" i="4"/>
  <c r="BN13" i="4"/>
  <c r="Y13" i="4"/>
  <c r="AJ13" i="4"/>
  <c r="AZ13" i="4"/>
  <c r="AB13" i="4"/>
  <c r="BE13" i="4"/>
  <c r="F331" i="79"/>
  <c r="AI13" i="4"/>
  <c r="AN13" i="4"/>
  <c r="AF13" i="4"/>
  <c r="AE13" i="4"/>
  <c r="V13" i="4"/>
  <c r="AA13" i="4"/>
  <c r="AQ13" i="4"/>
  <c r="U13" i="4"/>
  <c r="AX13" i="4"/>
  <c r="AW13" i="4"/>
  <c r="BC13" i="4"/>
  <c r="AG13" i="4"/>
  <c r="BB13" i="4"/>
  <c r="BD13" i="4"/>
  <c r="AK13" i="4"/>
  <c r="Z13" i="4"/>
  <c r="AV13" i="4"/>
  <c r="AM13" i="4"/>
  <c r="X13" i="4"/>
  <c r="AY13" i="4"/>
  <c r="AP13" i="4"/>
  <c r="AL13" i="4"/>
  <c r="AR13" i="4"/>
  <c r="AS13" i="4"/>
  <c r="W13" i="4"/>
  <c r="AH13" i="4"/>
  <c r="AU13" i="4"/>
  <c r="AC13" i="4"/>
  <c r="AT13" i="4"/>
  <c r="AO13" i="4"/>
  <c r="AD13" i="4"/>
  <c r="BO5" i="4"/>
  <c r="BN12" i="4"/>
  <c r="BN9" i="4"/>
  <c r="BN10" i="4"/>
  <c r="BN11" i="4"/>
  <c r="BN14" i="4"/>
  <c r="AK9" i="4"/>
  <c r="AK12" i="4"/>
  <c r="Z9" i="4"/>
  <c r="Z12" i="4"/>
  <c r="AV12" i="4"/>
  <c r="AV9" i="4"/>
  <c r="AM12" i="4"/>
  <c r="AM9" i="4"/>
  <c r="X9" i="4"/>
  <c r="X12" i="4"/>
  <c r="Y12" i="4"/>
  <c r="Y9" i="4"/>
  <c r="AJ12" i="4"/>
  <c r="AJ9" i="4"/>
  <c r="AZ12" i="4"/>
  <c r="AZ9" i="4"/>
  <c r="AB12" i="4"/>
  <c r="AB9" i="4"/>
  <c r="BE9" i="4"/>
  <c r="BE12" i="4"/>
  <c r="AI12" i="4"/>
  <c r="AI9" i="4"/>
  <c r="AN12" i="4"/>
  <c r="AN9" i="4"/>
  <c r="AF9" i="4"/>
  <c r="AF12" i="4"/>
  <c r="AE9" i="4"/>
  <c r="AE12" i="4"/>
  <c r="V12" i="4"/>
  <c r="V9" i="4"/>
  <c r="AA12" i="4"/>
  <c r="AA9" i="4"/>
  <c r="AQ12" i="4"/>
  <c r="AQ9" i="4"/>
  <c r="U9" i="4"/>
  <c r="U12" i="4"/>
  <c r="AX12" i="4"/>
  <c r="AX9" i="4"/>
  <c r="AW12" i="4"/>
  <c r="AW9" i="4"/>
  <c r="BC12" i="4"/>
  <c r="BC9" i="4"/>
  <c r="AG12" i="4"/>
  <c r="AG9" i="4"/>
  <c r="BB12" i="4"/>
  <c r="BB9" i="4"/>
  <c r="BD12" i="4"/>
  <c r="BD9" i="4"/>
  <c r="AY12" i="4"/>
  <c r="AY9" i="4"/>
  <c r="AP12" i="4"/>
  <c r="AP9" i="4"/>
  <c r="AL12" i="4"/>
  <c r="AL9" i="4"/>
  <c r="AR12" i="4"/>
  <c r="AR9" i="4"/>
  <c r="AS12" i="4"/>
  <c r="AS9" i="4"/>
  <c r="W9" i="4"/>
  <c r="W12" i="4"/>
  <c r="AH9" i="4"/>
  <c r="AH12" i="4"/>
  <c r="AU12" i="4"/>
  <c r="AU9" i="4"/>
  <c r="AC9" i="4"/>
  <c r="AC12" i="4"/>
  <c r="AT12" i="4"/>
  <c r="AT9" i="4"/>
  <c r="AO12" i="4"/>
  <c r="AO9" i="4"/>
  <c r="AD12" i="4"/>
  <c r="AD9" i="4"/>
  <c r="AP10" i="4"/>
  <c r="AP11" i="4"/>
  <c r="AP14" i="4"/>
  <c r="AL10" i="4"/>
  <c r="AL11" i="4"/>
  <c r="AL14" i="4"/>
  <c r="AR10" i="4"/>
  <c r="AR11" i="4"/>
  <c r="AR14" i="4"/>
  <c r="AS10" i="4"/>
  <c r="AS11" i="4"/>
  <c r="AS14" i="4"/>
  <c r="AH10" i="4"/>
  <c r="AH11" i="4"/>
  <c r="AH14" i="4"/>
  <c r="AU10" i="4"/>
  <c r="AU11" i="4"/>
  <c r="AU14" i="4"/>
  <c r="AC10" i="4"/>
  <c r="AC11" i="4"/>
  <c r="AC14" i="4"/>
  <c r="AT10" i="4"/>
  <c r="AT11" i="4"/>
  <c r="AT14" i="4"/>
  <c r="AO10" i="4"/>
  <c r="AO11" i="4"/>
  <c r="AO14" i="4"/>
  <c r="AD10" i="4"/>
  <c r="AD11" i="4"/>
  <c r="AD14" i="4"/>
  <c r="Y10" i="4"/>
  <c r="Y11" i="4"/>
  <c r="Y14" i="4"/>
  <c r="AJ10" i="4"/>
  <c r="AJ11" i="4"/>
  <c r="AJ14" i="4"/>
  <c r="AZ10" i="4"/>
  <c r="AZ11" i="4"/>
  <c r="AZ14" i="4"/>
  <c r="AB10" i="4"/>
  <c r="AB11" i="4"/>
  <c r="AB14" i="4"/>
  <c r="BE10" i="4"/>
  <c r="BE11" i="4"/>
  <c r="BE14" i="4"/>
  <c r="AI10" i="4"/>
  <c r="AI11" i="4"/>
  <c r="AI14" i="4"/>
  <c r="AN10" i="4"/>
  <c r="AN11" i="4"/>
  <c r="AN14" i="4"/>
  <c r="AF10" i="4"/>
  <c r="AF11" i="4"/>
  <c r="AF14" i="4"/>
  <c r="AE10" i="4"/>
  <c r="AE11" i="4"/>
  <c r="AE14" i="4"/>
  <c r="V10" i="4"/>
  <c r="V11" i="4"/>
  <c r="V14" i="4"/>
  <c r="AA10" i="4"/>
  <c r="AA11" i="4"/>
  <c r="AA14" i="4"/>
  <c r="AQ10" i="4"/>
  <c r="AQ11" i="4"/>
  <c r="AQ14" i="4"/>
  <c r="U10" i="4"/>
  <c r="U11" i="4"/>
  <c r="U14" i="4"/>
  <c r="AX10" i="4"/>
  <c r="AX11" i="4"/>
  <c r="AX14" i="4"/>
  <c r="AW10" i="4"/>
  <c r="AW11" i="4"/>
  <c r="AW14" i="4"/>
  <c r="BC10" i="4"/>
  <c r="BC11" i="4"/>
  <c r="BC14" i="4"/>
  <c r="AG10" i="4"/>
  <c r="AG11" i="4"/>
  <c r="AG14" i="4"/>
  <c r="BB10" i="4"/>
  <c r="BB11" i="4"/>
  <c r="BB14" i="4"/>
  <c r="BD10" i="4"/>
  <c r="BD11" i="4"/>
  <c r="BD14" i="4"/>
  <c r="AK10" i="4"/>
  <c r="AK11" i="4"/>
  <c r="AK14" i="4"/>
  <c r="Z10" i="4"/>
  <c r="Z11" i="4"/>
  <c r="Z14" i="4"/>
  <c r="AV10" i="4"/>
  <c r="AV11" i="4"/>
  <c r="AV14" i="4"/>
  <c r="AM10" i="4"/>
  <c r="AM11" i="4"/>
  <c r="AM14" i="4"/>
  <c r="X10" i="4"/>
  <c r="X11" i="4"/>
  <c r="X14" i="4"/>
  <c r="AY10" i="4"/>
  <c r="AY11" i="4"/>
  <c r="AY14" i="4"/>
  <c r="W10" i="4"/>
  <c r="W11" i="4"/>
  <c r="W14" i="4"/>
  <c r="Y6" i="4"/>
  <c r="AJ6" i="4"/>
  <c r="AZ6" i="4"/>
  <c r="AB6" i="4"/>
  <c r="BF5" i="4"/>
  <c r="BF144" i="4" s="1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BP7" i="4"/>
  <c r="BM7" i="4"/>
  <c r="T7" i="4"/>
  <c r="BL7" i="4"/>
  <c r="BK7" i="4"/>
  <c r="BA7" i="4"/>
  <c r="BG6" i="4" l="1"/>
  <c r="BG144" i="4"/>
  <c r="F23" i="79"/>
  <c r="AA7" i="4"/>
  <c r="F65" i="79"/>
  <c r="BI129" i="4"/>
  <c r="BI141" i="4"/>
  <c r="BI125" i="4"/>
  <c r="BI137" i="4"/>
  <c r="BI131" i="4"/>
  <c r="BI134" i="4"/>
  <c r="BI121" i="4"/>
  <c r="BI132" i="4"/>
  <c r="BJ123" i="4"/>
  <c r="BJ122" i="4"/>
  <c r="BJ136" i="4"/>
  <c r="D172" i="78" s="1"/>
  <c r="BJ133" i="4"/>
  <c r="BJ125" i="4"/>
  <c r="BJ121" i="4"/>
  <c r="E3" i="81" s="1"/>
  <c r="BH126" i="4"/>
  <c r="BQ126" i="4"/>
  <c r="BR126" i="4" s="1"/>
  <c r="BS126" i="4" s="1"/>
  <c r="BT126" i="4" s="1"/>
  <c r="BQ122" i="4"/>
  <c r="BR122" i="4" s="1"/>
  <c r="BS122" i="4" s="1"/>
  <c r="BT122" i="4" s="1"/>
  <c r="BH122" i="4"/>
  <c r="BQ125" i="4"/>
  <c r="BR125" i="4" s="1"/>
  <c r="BS125" i="4" s="1"/>
  <c r="BT125" i="4" s="1"/>
  <c r="BH125" i="4"/>
  <c r="BH134" i="4"/>
  <c r="C166" i="78" s="1"/>
  <c r="BQ134" i="4"/>
  <c r="BR134" i="4" s="1"/>
  <c r="BS134" i="4" s="1"/>
  <c r="BT134" i="4" s="1"/>
  <c r="BH131" i="4"/>
  <c r="C161" i="78" s="1"/>
  <c r="BQ131" i="4"/>
  <c r="BR131" i="4" s="1"/>
  <c r="BS131" i="4" s="1"/>
  <c r="BT131" i="4" s="1"/>
  <c r="BQ128" i="4"/>
  <c r="BR128" i="4" s="1"/>
  <c r="BS128" i="4" s="1"/>
  <c r="BT128" i="4" s="1"/>
  <c r="BH128" i="4"/>
  <c r="C143" i="78" s="1"/>
  <c r="BI122" i="4"/>
  <c r="BI139" i="4"/>
  <c r="BI138" i="4"/>
  <c r="BI128" i="4"/>
  <c r="BJ126" i="4"/>
  <c r="BJ141" i="4"/>
  <c r="BJ131" i="4"/>
  <c r="D161" i="78" s="1"/>
  <c r="BJ135" i="4"/>
  <c r="D167" i="78" s="1"/>
  <c r="BJ132" i="4"/>
  <c r="D163" i="78" s="1"/>
  <c r="BH136" i="4"/>
  <c r="C172" i="78" s="1"/>
  <c r="BQ136" i="4"/>
  <c r="BR136" i="4" s="1"/>
  <c r="BS136" i="4" s="1"/>
  <c r="BT136" i="4" s="1"/>
  <c r="BH141" i="4"/>
  <c r="BQ141" i="4"/>
  <c r="BR141" i="4" s="1"/>
  <c r="BS141" i="4" s="1"/>
  <c r="BT141" i="4" s="1"/>
  <c r="BQ138" i="4"/>
  <c r="BR138" i="4" s="1"/>
  <c r="BS138" i="4" s="1"/>
  <c r="BT138" i="4" s="1"/>
  <c r="BH138" i="4"/>
  <c r="BH129" i="4"/>
  <c r="C144" i="78" s="1"/>
  <c r="BQ129" i="4"/>
  <c r="BR129" i="4" s="1"/>
  <c r="BS129" i="4" s="1"/>
  <c r="BT129" i="4" s="1"/>
  <c r="BQ132" i="4"/>
  <c r="BR132" i="4" s="1"/>
  <c r="BS132" i="4" s="1"/>
  <c r="BT132" i="4" s="1"/>
  <c r="BH132" i="4"/>
  <c r="C163" i="78" s="1"/>
  <c r="BG124" i="4"/>
  <c r="BG121" i="4"/>
  <c r="BG132" i="4"/>
  <c r="BG128" i="4"/>
  <c r="BG129" i="4"/>
  <c r="BG125" i="4"/>
  <c r="BG131" i="4"/>
  <c r="BG134" i="4"/>
  <c r="BG135" i="4"/>
  <c r="BG138" i="4"/>
  <c r="BG130" i="4"/>
  <c r="BG141" i="4"/>
  <c r="BG122" i="4"/>
  <c r="BG123" i="4"/>
  <c r="BG137" i="4"/>
  <c r="BG126" i="4"/>
  <c r="BG139" i="4"/>
  <c r="BG140" i="4"/>
  <c r="BG133" i="4"/>
  <c r="BG136" i="4"/>
  <c r="BG127" i="4"/>
  <c r="BI130" i="4"/>
  <c r="BI126" i="4"/>
  <c r="BI133" i="4"/>
  <c r="BI140" i="4"/>
  <c r="BI124" i="4"/>
  <c r="BJ127" i="4"/>
  <c r="D142" i="78" s="1"/>
  <c r="BJ139" i="4"/>
  <c r="BJ134" i="4"/>
  <c r="D166" i="78" s="1"/>
  <c r="BJ130" i="4"/>
  <c r="D159" i="78" s="1"/>
  <c r="BJ124" i="4"/>
  <c r="BH127" i="4"/>
  <c r="C142" i="78" s="1"/>
  <c r="BQ127" i="4"/>
  <c r="BR127" i="4" s="1"/>
  <c r="BS127" i="4" s="1"/>
  <c r="BT127" i="4" s="1"/>
  <c r="BH133" i="4"/>
  <c r="BQ133" i="4"/>
  <c r="BR133" i="4" s="1"/>
  <c r="BS133" i="4" s="1"/>
  <c r="BT133" i="4" s="1"/>
  <c r="BH130" i="4"/>
  <c r="C159" i="78" s="1"/>
  <c r="BQ130" i="4"/>
  <c r="BR130" i="4" s="1"/>
  <c r="BS130" i="4" s="1"/>
  <c r="BT130" i="4" s="1"/>
  <c r="BH123" i="4"/>
  <c r="BQ123" i="4"/>
  <c r="BR123" i="4" s="1"/>
  <c r="BS123" i="4" s="1"/>
  <c r="BT123" i="4" s="1"/>
  <c r="BH124" i="4"/>
  <c r="BQ124" i="4"/>
  <c r="BR124" i="4" s="1"/>
  <c r="BS124" i="4" s="1"/>
  <c r="BT124" i="4" s="1"/>
  <c r="BF132" i="4"/>
  <c r="BF124" i="4"/>
  <c r="BF128" i="4"/>
  <c r="BF121" i="4"/>
  <c r="BF139" i="4"/>
  <c r="BF125" i="4"/>
  <c r="BF131" i="4"/>
  <c r="BF130" i="4"/>
  <c r="BF140" i="4"/>
  <c r="BF133" i="4"/>
  <c r="BF127" i="4"/>
  <c r="BF129" i="4"/>
  <c r="BF135" i="4"/>
  <c r="BF123" i="4"/>
  <c r="BF136" i="4"/>
  <c r="BF122" i="4"/>
  <c r="BF126" i="4"/>
  <c r="BF137" i="4"/>
  <c r="BF138" i="4"/>
  <c r="BF141" i="4"/>
  <c r="BF134" i="4"/>
  <c r="BI127" i="4"/>
  <c r="BI136" i="4"/>
  <c r="BI123" i="4"/>
  <c r="BI135" i="4"/>
  <c r="BJ140" i="4"/>
  <c r="BJ137" i="4"/>
  <c r="BJ138" i="4"/>
  <c r="BJ129" i="4"/>
  <c r="D144" i="78" s="1"/>
  <c r="BJ128" i="4"/>
  <c r="D143" i="78" s="1"/>
  <c r="BQ135" i="4"/>
  <c r="BR135" i="4" s="1"/>
  <c r="BS135" i="4" s="1"/>
  <c r="BT135" i="4" s="1"/>
  <c r="BH135" i="4"/>
  <c r="C167" i="78" s="1"/>
  <c r="BQ137" i="4"/>
  <c r="BR137" i="4" s="1"/>
  <c r="BS137" i="4" s="1"/>
  <c r="BT137" i="4" s="1"/>
  <c r="BH137" i="4"/>
  <c r="BH139" i="4"/>
  <c r="BQ139" i="4"/>
  <c r="BR139" i="4" s="1"/>
  <c r="BS139" i="4" s="1"/>
  <c r="BT139" i="4" s="1"/>
  <c r="BH140" i="4"/>
  <c r="BQ140" i="4"/>
  <c r="BR140" i="4" s="1"/>
  <c r="BS140" i="4" s="1"/>
  <c r="BT140" i="4" s="1"/>
  <c r="BQ121" i="4"/>
  <c r="BR121" i="4" s="1"/>
  <c r="BS121" i="4" s="1"/>
  <c r="BT121" i="4" s="1"/>
  <c r="BH121" i="4"/>
  <c r="D3" i="81" s="1"/>
  <c r="BO97" i="4"/>
  <c r="BO108" i="4"/>
  <c r="BO112" i="4"/>
  <c r="BO105" i="4"/>
  <c r="BO113" i="4"/>
  <c r="BO111" i="4"/>
  <c r="BO114" i="4"/>
  <c r="BO103" i="4"/>
  <c r="BO115" i="4"/>
  <c r="BO107" i="4"/>
  <c r="BO116" i="4"/>
  <c r="BO118" i="4"/>
  <c r="BO100" i="4"/>
  <c r="BO106" i="4"/>
  <c r="BO104" i="4"/>
  <c r="BO109" i="4"/>
  <c r="BO117" i="4"/>
  <c r="BO110" i="4"/>
  <c r="BJ103" i="4"/>
  <c r="BQ103" i="4"/>
  <c r="BH103" i="4"/>
  <c r="BQ114" i="4"/>
  <c r="BR114" i="4" s="1"/>
  <c r="BS114" i="4" s="1"/>
  <c r="BT114" i="4" s="1"/>
  <c r="BH114" i="4"/>
  <c r="BQ112" i="4"/>
  <c r="BR112" i="4" s="1"/>
  <c r="BS112" i="4" s="1"/>
  <c r="BT112" i="4" s="1"/>
  <c r="BH112" i="4"/>
  <c r="C174" i="78" s="1"/>
  <c r="BQ108" i="4"/>
  <c r="BR108" i="4" s="1"/>
  <c r="BS108" i="4" s="1"/>
  <c r="BT108" i="4" s="1"/>
  <c r="BH108" i="4"/>
  <c r="C155" i="78" s="1"/>
  <c r="BJ113" i="4"/>
  <c r="D183" i="78" s="1"/>
  <c r="BJ104" i="4"/>
  <c r="BJ112" i="4"/>
  <c r="D174" i="78" s="1"/>
  <c r="BJ108" i="4"/>
  <c r="D155" i="78" s="1"/>
  <c r="BR103" i="4"/>
  <c r="BI117" i="4"/>
  <c r="BI111" i="4"/>
  <c r="BI104" i="4"/>
  <c r="BI108" i="4"/>
  <c r="BQ115" i="4"/>
  <c r="BR115" i="4" s="1"/>
  <c r="BS115" i="4" s="1"/>
  <c r="BT115" i="4" s="1"/>
  <c r="BH115" i="4"/>
  <c r="BH107" i="4"/>
  <c r="BQ107" i="4"/>
  <c r="BR107" i="4" s="1"/>
  <c r="BS107" i="4" s="1"/>
  <c r="BT107" i="4" s="1"/>
  <c r="BQ104" i="4"/>
  <c r="BR104" i="4" s="1"/>
  <c r="BS104" i="4" s="1"/>
  <c r="BT104" i="4" s="1"/>
  <c r="BH104" i="4"/>
  <c r="BQ113" i="4"/>
  <c r="BR113" i="4" s="1"/>
  <c r="BS113" i="4" s="1"/>
  <c r="BT113" i="4" s="1"/>
  <c r="BH113" i="4"/>
  <c r="C183" i="78" s="1"/>
  <c r="BJ111" i="4"/>
  <c r="D165" i="78" s="1"/>
  <c r="BJ109" i="4"/>
  <c r="D156" i="78" s="1"/>
  <c r="BJ117" i="4"/>
  <c r="BI103" i="4"/>
  <c r="BI112" i="4"/>
  <c r="BI110" i="4"/>
  <c r="BI116" i="4"/>
  <c r="BF108" i="4"/>
  <c r="BF113" i="4"/>
  <c r="BF104" i="4"/>
  <c r="BF111" i="4"/>
  <c r="BF118" i="4"/>
  <c r="BF105" i="4"/>
  <c r="BF110" i="4"/>
  <c r="BF117" i="4"/>
  <c r="BF116" i="4"/>
  <c r="BF115" i="4"/>
  <c r="BF109" i="4"/>
  <c r="BF103" i="4"/>
  <c r="BF107" i="4"/>
  <c r="BF106" i="4"/>
  <c r="BF114" i="4"/>
  <c r="BF112" i="4"/>
  <c r="BQ110" i="4"/>
  <c r="BR110" i="4" s="1"/>
  <c r="BS110" i="4" s="1"/>
  <c r="BT110" i="4" s="1"/>
  <c r="BH110" i="4"/>
  <c r="C157" i="78" s="1"/>
  <c r="BQ105" i="4"/>
  <c r="BR105" i="4" s="1"/>
  <c r="BS105" i="4" s="1"/>
  <c r="BT105" i="4" s="1"/>
  <c r="BH105" i="4"/>
  <c r="C34" i="78" s="1"/>
  <c r="BQ111" i="4"/>
  <c r="BR111" i="4" s="1"/>
  <c r="BS111" i="4" s="1"/>
  <c r="BT111" i="4" s="1"/>
  <c r="BH111" i="4"/>
  <c r="C165" i="78" s="1"/>
  <c r="BQ109" i="4"/>
  <c r="BR109" i="4" s="1"/>
  <c r="BS109" i="4" s="1"/>
  <c r="BT109" i="4" s="1"/>
  <c r="BH109" i="4"/>
  <c r="C156" i="78" s="1"/>
  <c r="BJ118" i="4"/>
  <c r="BJ105" i="4"/>
  <c r="D34" i="78" s="1"/>
  <c r="BJ114" i="4"/>
  <c r="BJ116" i="4"/>
  <c r="BS103" i="4"/>
  <c r="BT103" i="4" s="1"/>
  <c r="BI115" i="4"/>
  <c r="BI105" i="4"/>
  <c r="BI106" i="4"/>
  <c r="BI118" i="4"/>
  <c r="BG108" i="4"/>
  <c r="BG114" i="4"/>
  <c r="BG115" i="4"/>
  <c r="BG111" i="4"/>
  <c r="BG117" i="4"/>
  <c r="BG116" i="4"/>
  <c r="BG118" i="4"/>
  <c r="BG103" i="4"/>
  <c r="BG107" i="4"/>
  <c r="BG112" i="4"/>
  <c r="BG106" i="4"/>
  <c r="BG113" i="4"/>
  <c r="BG104" i="4"/>
  <c r="BG109" i="4"/>
  <c r="BG105" i="4"/>
  <c r="BG110" i="4"/>
  <c r="BQ106" i="4"/>
  <c r="BR106" i="4" s="1"/>
  <c r="BS106" i="4" s="1"/>
  <c r="BT106" i="4" s="1"/>
  <c r="BH106" i="4"/>
  <c r="BQ118" i="4"/>
  <c r="BR118" i="4" s="1"/>
  <c r="BS118" i="4" s="1"/>
  <c r="BT118" i="4" s="1"/>
  <c r="BH118" i="4"/>
  <c r="BQ117" i="4"/>
  <c r="BR117" i="4" s="1"/>
  <c r="BS117" i="4" s="1"/>
  <c r="BT117" i="4" s="1"/>
  <c r="BH117" i="4"/>
  <c r="BH116" i="4"/>
  <c r="BQ116" i="4"/>
  <c r="BR116" i="4" s="1"/>
  <c r="BS116" i="4" s="1"/>
  <c r="BT116" i="4" s="1"/>
  <c r="BJ110" i="4"/>
  <c r="D157" i="78" s="1"/>
  <c r="BJ106" i="4"/>
  <c r="BJ107" i="4"/>
  <c r="BJ115" i="4"/>
  <c r="BI107" i="4"/>
  <c r="BI109" i="4"/>
  <c r="BI113" i="4"/>
  <c r="BI114" i="4"/>
  <c r="BI97" i="4"/>
  <c r="BJ100" i="4"/>
  <c r="D43" i="78" s="1"/>
  <c r="BQ97" i="4"/>
  <c r="BR97" i="4" s="1"/>
  <c r="BS97" i="4" s="1"/>
  <c r="BT97" i="4" s="1"/>
  <c r="BJ97" i="4"/>
  <c r="D206" i="78" s="1"/>
  <c r="AL7" i="4"/>
  <c r="BH97" i="4"/>
  <c r="C206" i="78" s="1"/>
  <c r="BG97" i="4"/>
  <c r="BG100" i="4"/>
  <c r="BQ100" i="4"/>
  <c r="BR100" i="4" s="1"/>
  <c r="BS100" i="4" s="1"/>
  <c r="BT100" i="4" s="1"/>
  <c r="BH100" i="4"/>
  <c r="C43" i="78" s="1"/>
  <c r="BI100" i="4"/>
  <c r="BF97" i="4"/>
  <c r="BF100" i="4"/>
  <c r="AP7" i="4"/>
  <c r="AC7" i="4"/>
  <c r="AT7" i="4"/>
  <c r="AS7" i="4"/>
  <c r="AY7" i="4"/>
  <c r="BB7" i="4"/>
  <c r="AQ7" i="4"/>
  <c r="V7" i="4"/>
  <c r="AF7" i="4"/>
  <c r="AI7" i="4"/>
  <c r="AB7" i="4"/>
  <c r="AZ7" i="4"/>
  <c r="AJ7" i="4"/>
  <c r="AK7" i="4"/>
  <c r="BN7" i="4"/>
  <c r="BE7" i="4"/>
  <c r="BO40" i="4"/>
  <c r="BO48" i="4"/>
  <c r="BO56" i="4"/>
  <c r="BO16" i="4"/>
  <c r="BO18" i="4"/>
  <c r="BO24" i="4"/>
  <c r="BO26" i="4"/>
  <c r="BO32" i="4"/>
  <c r="BO34" i="4"/>
  <c r="BO43" i="4"/>
  <c r="BO45" i="4"/>
  <c r="BO51" i="4"/>
  <c r="BO53" i="4"/>
  <c r="BO38" i="4"/>
  <c r="BO87" i="4"/>
  <c r="BO91" i="4"/>
  <c r="BO95" i="4"/>
  <c r="BO15" i="4"/>
  <c r="BO23" i="4"/>
  <c r="BO31" i="4"/>
  <c r="BO39" i="4"/>
  <c r="BO64" i="4"/>
  <c r="BO72" i="4"/>
  <c r="BO81" i="4"/>
  <c r="BO79" i="4"/>
  <c r="BO21" i="4"/>
  <c r="BO29" i="4"/>
  <c r="BO37" i="4"/>
  <c r="BO46" i="4"/>
  <c r="BO54" i="4"/>
  <c r="BO59" i="4"/>
  <c r="BO66" i="4"/>
  <c r="BO74" i="4"/>
  <c r="BO63" i="4"/>
  <c r="BO67" i="4"/>
  <c r="BO71" i="4"/>
  <c r="BO75" i="4"/>
  <c r="BO77" i="4"/>
  <c r="BO88" i="4"/>
  <c r="BO94" i="4"/>
  <c r="BO82" i="4"/>
  <c r="BO86" i="4"/>
  <c r="BO44" i="4"/>
  <c r="BO52" i="4"/>
  <c r="BO20" i="4"/>
  <c r="BO22" i="4"/>
  <c r="BO28" i="4"/>
  <c r="BO30" i="4"/>
  <c r="BO36" i="4"/>
  <c r="BO41" i="4"/>
  <c r="BO47" i="4"/>
  <c r="BO49" i="4"/>
  <c r="BO55" i="4"/>
  <c r="BO57" i="4"/>
  <c r="BO78" i="4"/>
  <c r="BO89" i="4"/>
  <c r="BO93" i="4"/>
  <c r="BO19" i="4"/>
  <c r="BO27" i="4"/>
  <c r="BO35" i="4"/>
  <c r="BO60" i="4"/>
  <c r="BO68" i="4"/>
  <c r="BO76" i="4"/>
  <c r="BO85" i="4"/>
  <c r="BO83" i="4"/>
  <c r="BO17" i="4"/>
  <c r="BO25" i="4"/>
  <c r="BO33" i="4"/>
  <c r="BO42" i="4"/>
  <c r="BO50" i="4"/>
  <c r="BO58" i="4"/>
  <c r="BO62" i="4"/>
  <c r="BO70" i="4"/>
  <c r="BO61" i="4"/>
  <c r="BO65" i="4"/>
  <c r="BO69" i="4"/>
  <c r="BO73" i="4"/>
  <c r="BO90" i="4"/>
  <c r="BO92" i="4"/>
  <c r="BO96" i="4"/>
  <c r="BO80" i="4"/>
  <c r="BO84" i="4"/>
  <c r="BJ73" i="4"/>
  <c r="BJ39" i="4"/>
  <c r="I151" i="79" s="1"/>
  <c r="BJ34" i="4"/>
  <c r="I144" i="79" s="1"/>
  <c r="BJ81" i="4"/>
  <c r="D186" i="78" s="1"/>
  <c r="BJ64" i="4"/>
  <c r="I236" i="79" s="1"/>
  <c r="BQ84" i="4"/>
  <c r="BR84" i="4" s="1"/>
  <c r="BS84" i="4" s="1"/>
  <c r="BT84" i="4" s="1"/>
  <c r="BH84" i="4"/>
  <c r="C289" i="78" s="1"/>
  <c r="BQ80" i="4"/>
  <c r="BR80" i="4" s="1"/>
  <c r="BS80" i="4" s="1"/>
  <c r="BT80" i="4" s="1"/>
  <c r="BH80" i="4"/>
  <c r="C180" i="78" s="1"/>
  <c r="BQ94" i="4"/>
  <c r="BR94" i="4" s="1"/>
  <c r="BS94" i="4" s="1"/>
  <c r="BT94" i="4" s="1"/>
  <c r="BH94" i="4"/>
  <c r="C339" i="78" s="1"/>
  <c r="BQ90" i="4"/>
  <c r="BR90" i="4" s="1"/>
  <c r="BS90" i="4" s="1"/>
  <c r="BT90" i="4" s="1"/>
  <c r="BH90" i="4"/>
  <c r="C296" i="78" s="1"/>
  <c r="BQ77" i="4"/>
  <c r="BR77" i="4" s="1"/>
  <c r="BS77" i="4" s="1"/>
  <c r="BT77" i="4" s="1"/>
  <c r="BH77" i="4"/>
  <c r="BQ37" i="4"/>
  <c r="BR37" i="4" s="1"/>
  <c r="BS37" i="4" s="1"/>
  <c r="BT37" i="4" s="1"/>
  <c r="BH37" i="4"/>
  <c r="K149" i="79" s="1"/>
  <c r="BQ73" i="4"/>
  <c r="BR73" i="4" s="1"/>
  <c r="BS73" i="4" s="1"/>
  <c r="BT73" i="4" s="1"/>
  <c r="BH73" i="4"/>
  <c r="C27" i="78" s="1"/>
  <c r="BH69" i="4"/>
  <c r="K289" i="79" s="1"/>
  <c r="BQ69" i="4"/>
  <c r="BR69" i="4" s="1"/>
  <c r="BS69" i="4" s="1"/>
  <c r="BT69" i="4" s="1"/>
  <c r="BH65" i="4"/>
  <c r="K270" i="79" s="1"/>
  <c r="BQ65" i="4"/>
  <c r="BR65" i="4" s="1"/>
  <c r="BS65" i="4" s="1"/>
  <c r="BT65" i="4" s="1"/>
  <c r="BH61" i="4"/>
  <c r="K211" i="79" s="1"/>
  <c r="BQ61" i="4"/>
  <c r="BR61" i="4" s="1"/>
  <c r="BS61" i="4" s="1"/>
  <c r="BT61" i="4" s="1"/>
  <c r="BQ70" i="4"/>
  <c r="BR70" i="4" s="1"/>
  <c r="BS70" i="4" s="1"/>
  <c r="BT70" i="4" s="1"/>
  <c r="BH70" i="4"/>
  <c r="C15" i="78" s="1"/>
  <c r="BH62" i="4"/>
  <c r="K213" i="79" s="1"/>
  <c r="BQ62" i="4"/>
  <c r="BR62" i="4" s="1"/>
  <c r="BS62" i="4" s="1"/>
  <c r="BT62" i="4" s="1"/>
  <c r="BH54" i="4"/>
  <c r="K182" i="79" s="1"/>
  <c r="BQ54" i="4"/>
  <c r="BR54" i="4" s="1"/>
  <c r="BS54" i="4" s="1"/>
  <c r="BT54" i="4" s="1"/>
  <c r="BH46" i="4"/>
  <c r="K159" i="79" s="1"/>
  <c r="BQ46" i="4"/>
  <c r="BR46" i="4" s="1"/>
  <c r="BS46" i="4" s="1"/>
  <c r="BT46" i="4" s="1"/>
  <c r="BH33" i="4"/>
  <c r="K104" i="79" s="1"/>
  <c r="BQ33" i="4"/>
  <c r="BR33" i="4" s="1"/>
  <c r="BS33" i="4" s="1"/>
  <c r="BT33" i="4" s="1"/>
  <c r="BH25" i="4"/>
  <c r="K67" i="79" s="1"/>
  <c r="E12" i="58" s="1"/>
  <c r="BQ25" i="4"/>
  <c r="BR25" i="4" s="1"/>
  <c r="BS25" i="4" s="1"/>
  <c r="BT25" i="4" s="1"/>
  <c r="BH17" i="4"/>
  <c r="BQ17" i="4"/>
  <c r="BR17" i="4" s="1"/>
  <c r="BS17" i="4" s="1"/>
  <c r="BT17" i="4" s="1"/>
  <c r="BQ78" i="4"/>
  <c r="BR78" i="4" s="1"/>
  <c r="BS78" i="4" s="1"/>
  <c r="BT78" i="4" s="1"/>
  <c r="BH78" i="4"/>
  <c r="C40" i="78" s="1"/>
  <c r="BH57" i="4"/>
  <c r="K188" i="79" s="1"/>
  <c r="BQ57" i="4"/>
  <c r="BR57" i="4" s="1"/>
  <c r="BS57" i="4" s="1"/>
  <c r="BT57" i="4" s="1"/>
  <c r="BQ49" i="4"/>
  <c r="BR49" i="4" s="1"/>
  <c r="BS49" i="4" s="1"/>
  <c r="BT49" i="4" s="1"/>
  <c r="BH49" i="4"/>
  <c r="K163" i="79" s="1"/>
  <c r="BH41" i="4"/>
  <c r="K153" i="79" s="1"/>
  <c r="BQ41" i="4"/>
  <c r="BR41" i="4" s="1"/>
  <c r="BS41" i="4" s="1"/>
  <c r="BT41" i="4" s="1"/>
  <c r="BQ30" i="4"/>
  <c r="BR30" i="4" s="1"/>
  <c r="BS30" i="4" s="1"/>
  <c r="BT30" i="4" s="1"/>
  <c r="BH30" i="4"/>
  <c r="K101" i="79" s="1"/>
  <c r="BQ22" i="4"/>
  <c r="BR22" i="4" s="1"/>
  <c r="BS22" i="4" s="1"/>
  <c r="BT22" i="4" s="1"/>
  <c r="BH22" i="4"/>
  <c r="K28" i="79" s="1"/>
  <c r="BQ83" i="4"/>
  <c r="BR83" i="4" s="1"/>
  <c r="BS83" i="4" s="1"/>
  <c r="BT83" i="4" s="1"/>
  <c r="BH83" i="4"/>
  <c r="C283" i="78" s="1"/>
  <c r="BQ85" i="4"/>
  <c r="BR85" i="4" s="1"/>
  <c r="BS85" i="4" s="1"/>
  <c r="BT85" i="4" s="1"/>
  <c r="BH85" i="4"/>
  <c r="BQ76" i="4"/>
  <c r="BR76" i="4" s="1"/>
  <c r="BS76" i="4" s="1"/>
  <c r="BT76" i="4" s="1"/>
  <c r="BH76" i="4"/>
  <c r="C37" i="78" s="1"/>
  <c r="BQ68" i="4"/>
  <c r="BR68" i="4" s="1"/>
  <c r="BS68" i="4" s="1"/>
  <c r="BT68" i="4" s="1"/>
  <c r="BH68" i="4"/>
  <c r="K288" i="79" s="1"/>
  <c r="BQ60" i="4"/>
  <c r="BR60" i="4" s="1"/>
  <c r="BS60" i="4" s="1"/>
  <c r="BT60" i="4" s="1"/>
  <c r="BH60" i="4"/>
  <c r="K209" i="79" s="1"/>
  <c r="BQ31" i="4"/>
  <c r="BR31" i="4" s="1"/>
  <c r="BS31" i="4" s="1"/>
  <c r="BT31" i="4" s="1"/>
  <c r="BH31" i="4"/>
  <c r="K102" i="79" s="1"/>
  <c r="BQ23" i="4"/>
  <c r="BR23" i="4" s="1"/>
  <c r="BS23" i="4" s="1"/>
  <c r="BT23" i="4" s="1"/>
  <c r="BH23" i="4"/>
  <c r="K29" i="79" s="1"/>
  <c r="BQ15" i="4"/>
  <c r="BR15" i="4" s="1"/>
  <c r="BS15" i="4" s="1"/>
  <c r="BT15" i="4" s="1"/>
  <c r="BH15" i="4"/>
  <c r="K11" i="79" s="1"/>
  <c r="BQ93" i="4"/>
  <c r="BR93" i="4" s="1"/>
  <c r="BS93" i="4" s="1"/>
  <c r="BT93" i="4" s="1"/>
  <c r="BH93" i="4"/>
  <c r="C299" i="78" s="1"/>
  <c r="BQ89" i="4"/>
  <c r="BR89" i="4" s="1"/>
  <c r="BS89" i="4" s="1"/>
  <c r="BT89" i="4" s="1"/>
  <c r="BH89" i="4"/>
  <c r="C295" i="78" s="1"/>
  <c r="BH55" i="4"/>
  <c r="K184" i="79" s="1"/>
  <c r="BQ55" i="4"/>
  <c r="BR55" i="4" s="1"/>
  <c r="BS55" i="4" s="1"/>
  <c r="BT55" i="4" s="1"/>
  <c r="BH47" i="4"/>
  <c r="K161" i="79" s="1"/>
  <c r="BQ47" i="4"/>
  <c r="BR47" i="4" s="1"/>
  <c r="BS47" i="4" s="1"/>
  <c r="BT47" i="4" s="1"/>
  <c r="BQ36" i="4"/>
  <c r="BR36" i="4" s="1"/>
  <c r="BS36" i="4" s="1"/>
  <c r="BT36" i="4" s="1"/>
  <c r="BH36" i="4"/>
  <c r="BH28" i="4"/>
  <c r="K96" i="79" s="1"/>
  <c r="BQ28" i="4"/>
  <c r="BR28" i="4" s="1"/>
  <c r="BS28" i="4" s="1"/>
  <c r="BT28" i="4" s="1"/>
  <c r="BH20" i="4"/>
  <c r="K25" i="79" s="1"/>
  <c r="BQ20" i="4"/>
  <c r="BR20" i="4" s="1"/>
  <c r="BS20" i="4" s="1"/>
  <c r="BT20" i="4" s="1"/>
  <c r="BH56" i="4"/>
  <c r="K187" i="79" s="1"/>
  <c r="BQ56" i="4"/>
  <c r="BR56" i="4" s="1"/>
  <c r="BS56" i="4" s="1"/>
  <c r="BT56" i="4" s="1"/>
  <c r="BH48" i="4"/>
  <c r="K162" i="79" s="1"/>
  <c r="BQ48" i="4"/>
  <c r="BR48" i="4" s="1"/>
  <c r="BS48" i="4" s="1"/>
  <c r="BT48" i="4" s="1"/>
  <c r="BH40" i="4"/>
  <c r="BQ40" i="4"/>
  <c r="BR40" i="4" s="1"/>
  <c r="BS40" i="4" s="1"/>
  <c r="BT40" i="4" s="1"/>
  <c r="BJ84" i="4"/>
  <c r="BJ80" i="4"/>
  <c r="D180" i="78" s="1"/>
  <c r="BJ94" i="4"/>
  <c r="D339" i="78" s="1"/>
  <c r="BJ75" i="4"/>
  <c r="D36" i="78" s="1"/>
  <c r="BJ67" i="4"/>
  <c r="I273" i="79" s="1"/>
  <c r="BJ58" i="4"/>
  <c r="I189" i="79" s="1"/>
  <c r="BJ88" i="4"/>
  <c r="BJ65" i="4"/>
  <c r="I270" i="79" s="1"/>
  <c r="BJ74" i="4"/>
  <c r="BJ66" i="4"/>
  <c r="I272" i="79" s="1"/>
  <c r="BJ59" i="4"/>
  <c r="I206" i="79" s="1"/>
  <c r="BJ50" i="4"/>
  <c r="I164" i="79" s="1"/>
  <c r="BJ42" i="4"/>
  <c r="I154" i="79" s="1"/>
  <c r="BJ33" i="4"/>
  <c r="I104" i="79" s="1"/>
  <c r="BJ25" i="4"/>
  <c r="I67" i="79" s="1"/>
  <c r="F12" i="58" s="1"/>
  <c r="BJ57" i="4"/>
  <c r="I188" i="79" s="1"/>
  <c r="BJ53" i="4"/>
  <c r="I181" i="79" s="1"/>
  <c r="BJ49" i="4"/>
  <c r="I163" i="79" s="1"/>
  <c r="BJ45" i="4"/>
  <c r="I158" i="79" s="1"/>
  <c r="BJ41" i="4"/>
  <c r="I153" i="79" s="1"/>
  <c r="BJ30" i="4"/>
  <c r="I101" i="79" s="1"/>
  <c r="BJ26" i="4"/>
  <c r="I94" i="79" s="1"/>
  <c r="BJ22" i="4"/>
  <c r="I28" i="79" s="1"/>
  <c r="BJ18" i="4"/>
  <c r="I23" i="79" s="1"/>
  <c r="BJ17" i="4"/>
  <c r="BJ79" i="4"/>
  <c r="D179" i="78" s="1"/>
  <c r="BJ72" i="4"/>
  <c r="D19" i="78" s="1"/>
  <c r="BJ35" i="4"/>
  <c r="I147" i="79" s="1"/>
  <c r="BJ27" i="4"/>
  <c r="I95" i="79" s="1"/>
  <c r="BJ19" i="4"/>
  <c r="BJ95" i="4"/>
  <c r="BJ91" i="4"/>
  <c r="D297" i="78" s="1"/>
  <c r="BJ87" i="4"/>
  <c r="BJ56" i="4"/>
  <c r="I187" i="79" s="1"/>
  <c r="BJ48" i="4"/>
  <c r="I162" i="79" s="1"/>
  <c r="BJ40" i="4"/>
  <c r="BI73" i="4"/>
  <c r="BI67" i="4"/>
  <c r="J273" i="79" s="1"/>
  <c r="BI63" i="4"/>
  <c r="J235" i="79" s="1"/>
  <c r="BI70" i="4"/>
  <c r="BI62" i="4"/>
  <c r="J213" i="79" s="1"/>
  <c r="BI50" i="4"/>
  <c r="J164" i="79" s="1"/>
  <c r="BI42" i="4"/>
  <c r="J154" i="79" s="1"/>
  <c r="BI33" i="4"/>
  <c r="J104" i="79" s="1"/>
  <c r="BI25" i="4"/>
  <c r="J67" i="79" s="1"/>
  <c r="BI86" i="4"/>
  <c r="BI82" i="4"/>
  <c r="BI96" i="4"/>
  <c r="BI92" i="4"/>
  <c r="BI88" i="4"/>
  <c r="BI69" i="4"/>
  <c r="J289" i="79" s="1"/>
  <c r="BI59" i="4"/>
  <c r="J206" i="79" s="1"/>
  <c r="BI17" i="4"/>
  <c r="BI79" i="4"/>
  <c r="BI81" i="4"/>
  <c r="BI72" i="4"/>
  <c r="BI64" i="4"/>
  <c r="J236" i="79" s="1"/>
  <c r="BI35" i="4"/>
  <c r="J147" i="79" s="1"/>
  <c r="BI27" i="4"/>
  <c r="J95" i="79" s="1"/>
  <c r="BI19" i="4"/>
  <c r="J24" i="79" s="1"/>
  <c r="BI95" i="4"/>
  <c r="BI91" i="4"/>
  <c r="BI87" i="4"/>
  <c r="BI53" i="4"/>
  <c r="J181" i="79" s="1"/>
  <c r="BI36" i="4"/>
  <c r="J148" i="79" s="1"/>
  <c r="BI20" i="4"/>
  <c r="J25" i="79" s="1"/>
  <c r="BI52" i="4"/>
  <c r="J180" i="79" s="1"/>
  <c r="BI44" i="4"/>
  <c r="J157" i="79" s="1"/>
  <c r="BI39" i="4"/>
  <c r="J151" i="79" s="1"/>
  <c r="BI57" i="4"/>
  <c r="J188" i="79" s="1"/>
  <c r="BI51" i="4"/>
  <c r="J165" i="79" s="1"/>
  <c r="BI47" i="4"/>
  <c r="J161" i="79" s="1"/>
  <c r="BI41" i="4"/>
  <c r="J153" i="79" s="1"/>
  <c r="BI32" i="4"/>
  <c r="J103" i="79" s="1"/>
  <c r="BI26" i="4"/>
  <c r="J94" i="79" s="1"/>
  <c r="BI22" i="4"/>
  <c r="J28" i="79" s="1"/>
  <c r="BI16" i="4"/>
  <c r="BG16" i="4"/>
  <c r="BG22" i="4"/>
  <c r="D28" i="79" s="1"/>
  <c r="BG24" i="4"/>
  <c r="D66" i="79" s="1"/>
  <c r="BG30" i="4"/>
  <c r="D101" i="79" s="1"/>
  <c r="BG32" i="4"/>
  <c r="D103" i="79" s="1"/>
  <c r="BG41" i="4"/>
  <c r="D153" i="79" s="1"/>
  <c r="BG43" i="4"/>
  <c r="D156" i="79" s="1"/>
  <c r="BG49" i="4"/>
  <c r="D163" i="79" s="1"/>
  <c r="BG51" i="4"/>
  <c r="D165" i="79" s="1"/>
  <c r="BG57" i="4"/>
  <c r="D188" i="79" s="1"/>
  <c r="BG38" i="4"/>
  <c r="D150" i="79" s="1"/>
  <c r="BG39" i="4"/>
  <c r="D151" i="79" s="1"/>
  <c r="BG40" i="4"/>
  <c r="D152" i="79" s="1"/>
  <c r="BG44" i="4"/>
  <c r="D157" i="79" s="1"/>
  <c r="BG48" i="4"/>
  <c r="D162" i="79" s="1"/>
  <c r="BG52" i="4"/>
  <c r="D180" i="79" s="1"/>
  <c r="BG56" i="4"/>
  <c r="D187" i="79" s="1"/>
  <c r="BG18" i="4"/>
  <c r="D23" i="79" s="1"/>
  <c r="BG20" i="4"/>
  <c r="D25" i="79" s="1"/>
  <c r="BG26" i="4"/>
  <c r="D94" i="79" s="1"/>
  <c r="BG28" i="4"/>
  <c r="D96" i="79" s="1"/>
  <c r="BG34" i="4"/>
  <c r="D144" i="79" s="1"/>
  <c r="BG36" i="4"/>
  <c r="BG45" i="4"/>
  <c r="D158" i="79" s="1"/>
  <c r="BG47" i="4"/>
  <c r="D161" i="79" s="1"/>
  <c r="BG53" i="4"/>
  <c r="D181" i="79" s="1"/>
  <c r="BG55" i="4"/>
  <c r="D184" i="79" s="1"/>
  <c r="BG87" i="4"/>
  <c r="BG78" i="4"/>
  <c r="BG89" i="4"/>
  <c r="BG91" i="4"/>
  <c r="BG93" i="4"/>
  <c r="BG95" i="4"/>
  <c r="BG15" i="4"/>
  <c r="D11" i="79" s="1"/>
  <c r="BG19" i="4"/>
  <c r="D24" i="79" s="1"/>
  <c r="BG23" i="4"/>
  <c r="D29" i="79" s="1"/>
  <c r="BG27" i="4"/>
  <c r="D95" i="79" s="1"/>
  <c r="BG31" i="4"/>
  <c r="D102" i="79" s="1"/>
  <c r="BG35" i="4"/>
  <c r="D147" i="79" s="1"/>
  <c r="BG60" i="4"/>
  <c r="D209" i="79" s="1"/>
  <c r="BG64" i="4"/>
  <c r="D236" i="79" s="1"/>
  <c r="BG68" i="4"/>
  <c r="D288" i="79" s="1"/>
  <c r="BG72" i="4"/>
  <c r="BG76" i="4"/>
  <c r="BG81" i="4"/>
  <c r="BG85" i="4"/>
  <c r="BG79" i="4"/>
  <c r="BG83" i="4"/>
  <c r="BG17" i="4"/>
  <c r="D65" i="79" s="1"/>
  <c r="BG58" i="4"/>
  <c r="D189" i="79" s="1"/>
  <c r="BG88" i="4"/>
  <c r="BG90" i="4"/>
  <c r="BG92" i="4"/>
  <c r="BG94" i="4"/>
  <c r="BG96" i="4"/>
  <c r="BG80" i="4"/>
  <c r="BG82" i="4"/>
  <c r="BG84" i="4"/>
  <c r="BG86" i="4"/>
  <c r="BG21" i="4"/>
  <c r="D26" i="79" s="1"/>
  <c r="BG25" i="4"/>
  <c r="D67" i="79" s="1"/>
  <c r="BG29" i="4"/>
  <c r="D97" i="79" s="1"/>
  <c r="BG33" i="4"/>
  <c r="D104" i="79" s="1"/>
  <c r="BG37" i="4"/>
  <c r="D149" i="79" s="1"/>
  <c r="BG42" i="4"/>
  <c r="D154" i="79" s="1"/>
  <c r="BG46" i="4"/>
  <c r="D159" i="79" s="1"/>
  <c r="BG50" i="4"/>
  <c r="D164" i="79" s="1"/>
  <c r="BG54" i="4"/>
  <c r="D182" i="79" s="1"/>
  <c r="BG59" i="4"/>
  <c r="D206" i="79" s="1"/>
  <c r="BG62" i="4"/>
  <c r="D213" i="79" s="1"/>
  <c r="BG66" i="4"/>
  <c r="D272" i="79" s="1"/>
  <c r="BG70" i="4"/>
  <c r="BG74" i="4"/>
  <c r="BG61" i="4"/>
  <c r="D211" i="79" s="1"/>
  <c r="BG63" i="4"/>
  <c r="D235" i="79" s="1"/>
  <c r="BG65" i="4"/>
  <c r="D270" i="79" s="1"/>
  <c r="BG67" i="4"/>
  <c r="D273" i="79" s="1"/>
  <c r="BG69" i="4"/>
  <c r="D289" i="79" s="1"/>
  <c r="BG71" i="4"/>
  <c r="BG73" i="4"/>
  <c r="BG75" i="4"/>
  <c r="BG77" i="4"/>
  <c r="BF40" i="4"/>
  <c r="BF44" i="4"/>
  <c r="E157" i="79" s="1"/>
  <c r="BF48" i="4"/>
  <c r="E162" i="79" s="1"/>
  <c r="BF52" i="4"/>
  <c r="E180" i="79" s="1"/>
  <c r="BF56" i="4"/>
  <c r="E187" i="79" s="1"/>
  <c r="BF18" i="4"/>
  <c r="E23" i="79" s="1"/>
  <c r="BF26" i="4"/>
  <c r="E94" i="79" s="1"/>
  <c r="BF34" i="4"/>
  <c r="E144" i="79" s="1"/>
  <c r="BF47" i="4"/>
  <c r="E161" i="79" s="1"/>
  <c r="BF55" i="4"/>
  <c r="E184" i="79" s="1"/>
  <c r="BF38" i="4"/>
  <c r="E150" i="79" s="1"/>
  <c r="BF78" i="4"/>
  <c r="BF89" i="4"/>
  <c r="BF91" i="4"/>
  <c r="BF93" i="4"/>
  <c r="BF95" i="4"/>
  <c r="BF15" i="4"/>
  <c r="E11" i="79" s="1"/>
  <c r="BF19" i="4"/>
  <c r="E24" i="79" s="1"/>
  <c r="BF23" i="4"/>
  <c r="E29" i="79" s="1"/>
  <c r="BF27" i="4"/>
  <c r="E95" i="79" s="1"/>
  <c r="BF31" i="4"/>
  <c r="E102" i="79" s="1"/>
  <c r="BF35" i="4"/>
  <c r="E147" i="79" s="1"/>
  <c r="BF60" i="4"/>
  <c r="E209" i="79" s="1"/>
  <c r="BF64" i="4"/>
  <c r="E236" i="79" s="1"/>
  <c r="BF68" i="4"/>
  <c r="E288" i="79" s="1"/>
  <c r="BF72" i="4"/>
  <c r="BF76" i="4"/>
  <c r="BF81" i="4"/>
  <c r="BF85" i="4"/>
  <c r="BF79" i="4"/>
  <c r="BF83" i="4"/>
  <c r="BF17" i="4"/>
  <c r="BF16" i="4"/>
  <c r="E51" i="79" s="1"/>
  <c r="BF20" i="4"/>
  <c r="E25" i="79" s="1"/>
  <c r="BF22" i="4"/>
  <c r="E28" i="79" s="1"/>
  <c r="BF24" i="4"/>
  <c r="E66" i="79" s="1"/>
  <c r="BF28" i="4"/>
  <c r="E96" i="79" s="1"/>
  <c r="BF30" i="4"/>
  <c r="E101" i="79" s="1"/>
  <c r="BF32" i="4"/>
  <c r="E103" i="79" s="1"/>
  <c r="BF36" i="4"/>
  <c r="BF41" i="4"/>
  <c r="E153" i="79" s="1"/>
  <c r="BF43" i="4"/>
  <c r="E156" i="79" s="1"/>
  <c r="BF45" i="4"/>
  <c r="E158" i="79" s="1"/>
  <c r="BF49" i="4"/>
  <c r="E163" i="79" s="1"/>
  <c r="BF51" i="4"/>
  <c r="E165" i="79" s="1"/>
  <c r="BF53" i="4"/>
  <c r="E181" i="79" s="1"/>
  <c r="BF57" i="4"/>
  <c r="E188" i="79" s="1"/>
  <c r="BF87" i="4"/>
  <c r="BF39" i="4"/>
  <c r="E151" i="79" s="1"/>
  <c r="BF21" i="4"/>
  <c r="E26" i="79" s="1"/>
  <c r="BF25" i="4"/>
  <c r="E67" i="79" s="1"/>
  <c r="BF29" i="4"/>
  <c r="E97" i="79" s="1"/>
  <c r="BF33" i="4"/>
  <c r="E104" i="79" s="1"/>
  <c r="BF37" i="4"/>
  <c r="E149" i="79" s="1"/>
  <c r="BF42" i="4"/>
  <c r="E154" i="79" s="1"/>
  <c r="BF46" i="4"/>
  <c r="E159" i="79" s="1"/>
  <c r="BF50" i="4"/>
  <c r="E164" i="79" s="1"/>
  <c r="BF54" i="4"/>
  <c r="E182" i="79" s="1"/>
  <c r="BF58" i="4"/>
  <c r="E189" i="79" s="1"/>
  <c r="BF59" i="4"/>
  <c r="E206" i="79" s="1"/>
  <c r="BF62" i="4"/>
  <c r="E213" i="79" s="1"/>
  <c r="BF66" i="4"/>
  <c r="E272" i="79" s="1"/>
  <c r="BF70" i="4"/>
  <c r="BF74" i="4"/>
  <c r="BF61" i="4"/>
  <c r="E211" i="79" s="1"/>
  <c r="BF65" i="4"/>
  <c r="E270" i="79" s="1"/>
  <c r="BF67" i="4"/>
  <c r="E273" i="79" s="1"/>
  <c r="BF69" i="4"/>
  <c r="E289" i="79" s="1"/>
  <c r="BF73" i="4"/>
  <c r="BF75" i="4"/>
  <c r="BF77" i="4"/>
  <c r="BF88" i="4"/>
  <c r="BF90" i="4"/>
  <c r="BF63" i="4"/>
  <c r="E235" i="79" s="1"/>
  <c r="BF71" i="4"/>
  <c r="BF92" i="4"/>
  <c r="BF94" i="4"/>
  <c r="BF96" i="4"/>
  <c r="BF80" i="4"/>
  <c r="BF82" i="4"/>
  <c r="BF84" i="4"/>
  <c r="BF86" i="4"/>
  <c r="BQ86" i="4"/>
  <c r="BR86" i="4" s="1"/>
  <c r="BS86" i="4" s="1"/>
  <c r="BT86" i="4" s="1"/>
  <c r="BH86" i="4"/>
  <c r="BQ82" i="4"/>
  <c r="BR82" i="4" s="1"/>
  <c r="BS82" i="4" s="1"/>
  <c r="BT82" i="4" s="1"/>
  <c r="BH82" i="4"/>
  <c r="C210" i="78" s="1"/>
  <c r="BQ96" i="4"/>
  <c r="BR96" i="4" s="1"/>
  <c r="BS96" i="4" s="1"/>
  <c r="BT96" i="4" s="1"/>
  <c r="BH96" i="4"/>
  <c r="BQ92" i="4"/>
  <c r="BR92" i="4" s="1"/>
  <c r="BS92" i="4" s="1"/>
  <c r="BT92" i="4" s="1"/>
  <c r="BH92" i="4"/>
  <c r="C298" i="78" s="1"/>
  <c r="BQ88" i="4"/>
  <c r="BR88" i="4" s="1"/>
  <c r="BS88" i="4" s="1"/>
  <c r="BT88" i="4" s="1"/>
  <c r="BH88" i="4"/>
  <c r="BQ59" i="4"/>
  <c r="BR59" i="4" s="1"/>
  <c r="BS59" i="4" s="1"/>
  <c r="BT59" i="4" s="1"/>
  <c r="BH59" i="4"/>
  <c r="K206" i="79" s="1"/>
  <c r="BQ75" i="4"/>
  <c r="BR75" i="4" s="1"/>
  <c r="BS75" i="4" s="1"/>
  <c r="BT75" i="4" s="1"/>
  <c r="BH75" i="4"/>
  <c r="C36" i="78" s="1"/>
  <c r="BQ71" i="4"/>
  <c r="BR71" i="4" s="1"/>
  <c r="BS71" i="4" s="1"/>
  <c r="BT71" i="4" s="1"/>
  <c r="BH71" i="4"/>
  <c r="C18" i="78" s="1"/>
  <c r="BQ67" i="4"/>
  <c r="BR67" i="4" s="1"/>
  <c r="BS67" i="4" s="1"/>
  <c r="BT67" i="4" s="1"/>
  <c r="BH67" i="4"/>
  <c r="K273" i="79" s="1"/>
  <c r="BH63" i="4"/>
  <c r="K235" i="79" s="1"/>
  <c r="BQ63" i="4"/>
  <c r="BR63" i="4" s="1"/>
  <c r="BS63" i="4" s="1"/>
  <c r="BT63" i="4" s="1"/>
  <c r="BQ74" i="4"/>
  <c r="BR74" i="4" s="1"/>
  <c r="BS74" i="4" s="1"/>
  <c r="BT74" i="4" s="1"/>
  <c r="BH74" i="4"/>
  <c r="BH66" i="4"/>
  <c r="K272" i="79" s="1"/>
  <c r="BQ66" i="4"/>
  <c r="BR66" i="4" s="1"/>
  <c r="BS66" i="4" s="1"/>
  <c r="BT66" i="4" s="1"/>
  <c r="BQ58" i="4"/>
  <c r="BR58" i="4" s="1"/>
  <c r="BS58" i="4" s="1"/>
  <c r="BT58" i="4" s="1"/>
  <c r="BH58" i="4"/>
  <c r="K189" i="79" s="1"/>
  <c r="BQ50" i="4"/>
  <c r="BR50" i="4" s="1"/>
  <c r="BS50" i="4" s="1"/>
  <c r="BT50" i="4" s="1"/>
  <c r="BH50" i="4"/>
  <c r="K164" i="79" s="1"/>
  <c r="BQ42" i="4"/>
  <c r="BR42" i="4" s="1"/>
  <c r="BS42" i="4" s="1"/>
  <c r="BT42" i="4" s="1"/>
  <c r="BH42" i="4"/>
  <c r="K154" i="79" s="1"/>
  <c r="BH29" i="4"/>
  <c r="K97" i="79" s="1"/>
  <c r="BQ29" i="4"/>
  <c r="BR29" i="4" s="1"/>
  <c r="BS29" i="4" s="1"/>
  <c r="BT29" i="4" s="1"/>
  <c r="BH21" i="4"/>
  <c r="K26" i="79" s="1"/>
  <c r="BQ21" i="4"/>
  <c r="BR21" i="4" s="1"/>
  <c r="BS21" i="4" s="1"/>
  <c r="BT21" i="4" s="1"/>
  <c r="BH39" i="4"/>
  <c r="K151" i="79" s="1"/>
  <c r="BQ39" i="4"/>
  <c r="BR39" i="4" s="1"/>
  <c r="BS39" i="4" s="1"/>
  <c r="BT39" i="4" s="1"/>
  <c r="BQ38" i="4"/>
  <c r="BR38" i="4" s="1"/>
  <c r="BS38" i="4" s="1"/>
  <c r="BT38" i="4" s="1"/>
  <c r="BH38" i="4"/>
  <c r="K150" i="79" s="1"/>
  <c r="BQ51" i="4"/>
  <c r="BR51" i="4" s="1"/>
  <c r="BS51" i="4" s="1"/>
  <c r="BT51" i="4" s="1"/>
  <c r="BH51" i="4"/>
  <c r="K165" i="79" s="1"/>
  <c r="BQ43" i="4"/>
  <c r="BR43" i="4" s="1"/>
  <c r="BS43" i="4" s="1"/>
  <c r="BT43" i="4" s="1"/>
  <c r="BH43" i="4"/>
  <c r="K156" i="79" s="1"/>
  <c r="BQ32" i="4"/>
  <c r="BR32" i="4" s="1"/>
  <c r="BS32" i="4" s="1"/>
  <c r="BT32" i="4" s="1"/>
  <c r="BH32" i="4"/>
  <c r="K103" i="79" s="1"/>
  <c r="BQ24" i="4"/>
  <c r="BR24" i="4" s="1"/>
  <c r="BS24" i="4" s="1"/>
  <c r="BT24" i="4" s="1"/>
  <c r="BH24" i="4"/>
  <c r="K66" i="79" s="1"/>
  <c r="BQ16" i="4"/>
  <c r="BR16" i="4" s="1"/>
  <c r="BS16" i="4" s="1"/>
  <c r="BT16" i="4" s="1"/>
  <c r="BH16" i="4"/>
  <c r="K51" i="79" s="1"/>
  <c r="BQ79" i="4"/>
  <c r="BR79" i="4" s="1"/>
  <c r="BS79" i="4" s="1"/>
  <c r="BT79" i="4" s="1"/>
  <c r="BH79" i="4"/>
  <c r="C179" i="78" s="1"/>
  <c r="BQ81" i="4"/>
  <c r="BR81" i="4" s="1"/>
  <c r="BS81" i="4" s="1"/>
  <c r="BT81" i="4" s="1"/>
  <c r="BH81" i="4"/>
  <c r="C186" i="78" s="1"/>
  <c r="BQ72" i="4"/>
  <c r="BR72" i="4" s="1"/>
  <c r="BS72" i="4" s="1"/>
  <c r="BT72" i="4" s="1"/>
  <c r="BH72" i="4"/>
  <c r="C19" i="78" s="1"/>
  <c r="BH64" i="4"/>
  <c r="K236" i="79" s="1"/>
  <c r="BQ64" i="4"/>
  <c r="BR64" i="4" s="1"/>
  <c r="BS64" i="4" s="1"/>
  <c r="BT64" i="4" s="1"/>
  <c r="BH35" i="4"/>
  <c r="K147" i="79" s="1"/>
  <c r="BQ35" i="4"/>
  <c r="BR35" i="4" s="1"/>
  <c r="BS35" i="4" s="1"/>
  <c r="BT35" i="4" s="1"/>
  <c r="BH27" i="4"/>
  <c r="K95" i="79" s="1"/>
  <c r="BQ27" i="4"/>
  <c r="BR27" i="4" s="1"/>
  <c r="BS27" i="4" s="1"/>
  <c r="BT27" i="4" s="1"/>
  <c r="BH19" i="4"/>
  <c r="K24" i="79" s="1"/>
  <c r="BQ19" i="4"/>
  <c r="BR19" i="4" s="1"/>
  <c r="BS19" i="4" s="1"/>
  <c r="BT19" i="4" s="1"/>
  <c r="BQ95" i="4"/>
  <c r="BR95" i="4" s="1"/>
  <c r="BS95" i="4" s="1"/>
  <c r="BT95" i="4" s="1"/>
  <c r="BH95" i="4"/>
  <c r="BQ91" i="4"/>
  <c r="BR91" i="4" s="1"/>
  <c r="BS91" i="4" s="1"/>
  <c r="BT91" i="4" s="1"/>
  <c r="BH91" i="4"/>
  <c r="C297" i="78" s="1"/>
  <c r="BQ87" i="4"/>
  <c r="BR87" i="4" s="1"/>
  <c r="BS87" i="4" s="1"/>
  <c r="BT87" i="4" s="1"/>
  <c r="BH87" i="4"/>
  <c r="BH53" i="4"/>
  <c r="K181" i="79" s="1"/>
  <c r="BQ53" i="4"/>
  <c r="BR53" i="4" s="1"/>
  <c r="BS53" i="4" s="1"/>
  <c r="BT53" i="4" s="1"/>
  <c r="BH45" i="4"/>
  <c r="K158" i="79" s="1"/>
  <c r="BQ45" i="4"/>
  <c r="BR45" i="4" s="1"/>
  <c r="BS45" i="4" s="1"/>
  <c r="BT45" i="4" s="1"/>
  <c r="BH34" i="4"/>
  <c r="K144" i="79" s="1"/>
  <c r="BQ34" i="4"/>
  <c r="BR34" i="4" s="1"/>
  <c r="BS34" i="4" s="1"/>
  <c r="BT34" i="4" s="1"/>
  <c r="BQ26" i="4"/>
  <c r="BR26" i="4" s="1"/>
  <c r="BS26" i="4" s="1"/>
  <c r="BT26" i="4" s="1"/>
  <c r="BH26" i="4"/>
  <c r="K94" i="79" s="1"/>
  <c r="BH18" i="4"/>
  <c r="K23" i="79" s="1"/>
  <c r="BQ18" i="4"/>
  <c r="BR18" i="4" s="1"/>
  <c r="BS18" i="4" s="1"/>
  <c r="BT18" i="4" s="1"/>
  <c r="BH52" i="4"/>
  <c r="K180" i="79" s="1"/>
  <c r="BQ52" i="4"/>
  <c r="BR52" i="4" s="1"/>
  <c r="BS52" i="4" s="1"/>
  <c r="BT52" i="4" s="1"/>
  <c r="BH44" i="4"/>
  <c r="K157" i="79" s="1"/>
  <c r="BQ44" i="4"/>
  <c r="BR44" i="4" s="1"/>
  <c r="BS44" i="4" s="1"/>
  <c r="BT44" i="4" s="1"/>
  <c r="BJ86" i="4"/>
  <c r="D291" i="78" s="1"/>
  <c r="BJ82" i="4"/>
  <c r="D210" i="78" s="1"/>
  <c r="BJ96" i="4"/>
  <c r="BJ92" i="4"/>
  <c r="D298" i="78" s="1"/>
  <c r="BJ71" i="4"/>
  <c r="D18" i="78" s="1"/>
  <c r="BJ63" i="4"/>
  <c r="I235" i="79" s="1"/>
  <c r="BJ90" i="4"/>
  <c r="D296" i="78" s="1"/>
  <c r="BJ77" i="4"/>
  <c r="BJ69" i="4"/>
  <c r="I289" i="79" s="1"/>
  <c r="BJ61" i="4"/>
  <c r="I211" i="79" s="1"/>
  <c r="BJ70" i="4"/>
  <c r="BJ62" i="4"/>
  <c r="I213" i="79" s="1"/>
  <c r="BJ54" i="4"/>
  <c r="I182" i="79" s="1"/>
  <c r="BJ46" i="4"/>
  <c r="I159" i="79" s="1"/>
  <c r="BJ37" i="4"/>
  <c r="I149" i="79" s="1"/>
  <c r="BJ29" i="4"/>
  <c r="I97" i="79" s="1"/>
  <c r="BJ21" i="4"/>
  <c r="I26" i="79" s="1"/>
  <c r="BJ78" i="4"/>
  <c r="D40" i="78" s="1"/>
  <c r="BJ55" i="4"/>
  <c r="I184" i="79" s="1"/>
  <c r="BJ51" i="4"/>
  <c r="I165" i="79" s="1"/>
  <c r="BJ47" i="4"/>
  <c r="I161" i="79" s="1"/>
  <c r="BJ43" i="4"/>
  <c r="I156" i="79" s="1"/>
  <c r="BJ36" i="4"/>
  <c r="BJ32" i="4"/>
  <c r="I103" i="79" s="1"/>
  <c r="BJ28" i="4"/>
  <c r="I96" i="79" s="1"/>
  <c r="BJ24" i="4"/>
  <c r="I66" i="79" s="1"/>
  <c r="BJ20" i="4"/>
  <c r="I25" i="79" s="1"/>
  <c r="BJ16" i="4"/>
  <c r="I51" i="79" s="1"/>
  <c r="BJ83" i="4"/>
  <c r="BJ85" i="4"/>
  <c r="BJ76" i="4"/>
  <c r="D37" i="78" s="1"/>
  <c r="BJ68" i="4"/>
  <c r="I288" i="79" s="1"/>
  <c r="BJ60" i="4"/>
  <c r="I209" i="79" s="1"/>
  <c r="BJ31" i="4"/>
  <c r="I102" i="79" s="1"/>
  <c r="BJ23" i="4"/>
  <c r="I29" i="79" s="1"/>
  <c r="BJ15" i="4"/>
  <c r="I11" i="79" s="1"/>
  <c r="BJ93" i="4"/>
  <c r="D299" i="78" s="1"/>
  <c r="BJ89" i="4"/>
  <c r="D295" i="78" s="1"/>
  <c r="BJ38" i="4"/>
  <c r="I150" i="79" s="1"/>
  <c r="BJ52" i="4"/>
  <c r="I180" i="79" s="1"/>
  <c r="BJ44" i="4"/>
  <c r="I157" i="79" s="1"/>
  <c r="BI75" i="4"/>
  <c r="BI71" i="4"/>
  <c r="BI65" i="4"/>
  <c r="J270" i="79" s="1"/>
  <c r="BI74" i="4"/>
  <c r="BI66" i="4"/>
  <c r="J272" i="79" s="1"/>
  <c r="BI54" i="4"/>
  <c r="J182" i="79" s="1"/>
  <c r="BI46" i="4"/>
  <c r="J159" i="79" s="1"/>
  <c r="BI37" i="4"/>
  <c r="J149" i="79" s="1"/>
  <c r="BI29" i="4"/>
  <c r="J97" i="79" s="1"/>
  <c r="BI21" i="4"/>
  <c r="J26" i="79" s="1"/>
  <c r="BI84" i="4"/>
  <c r="BI80" i="4"/>
  <c r="BI94" i="4"/>
  <c r="BI90" i="4"/>
  <c r="BI77" i="4"/>
  <c r="BI61" i="4"/>
  <c r="J211" i="79" s="1"/>
  <c r="BI58" i="4"/>
  <c r="J189" i="79" s="1"/>
  <c r="BI83" i="4"/>
  <c r="BI85" i="4"/>
  <c r="BI76" i="4"/>
  <c r="BI68" i="4"/>
  <c r="J288" i="79" s="1"/>
  <c r="BI60" i="4"/>
  <c r="J209" i="79" s="1"/>
  <c r="BI31" i="4"/>
  <c r="J102" i="79" s="1"/>
  <c r="BI23" i="4"/>
  <c r="J29" i="79" s="1"/>
  <c r="BI15" i="4"/>
  <c r="J11" i="79" s="1"/>
  <c r="BI93" i="4"/>
  <c r="BI89" i="4"/>
  <c r="BI38" i="4"/>
  <c r="J150" i="79" s="1"/>
  <c r="BI45" i="4"/>
  <c r="J158" i="79" s="1"/>
  <c r="BI28" i="4"/>
  <c r="J96" i="79" s="1"/>
  <c r="BI56" i="4"/>
  <c r="J187" i="79" s="1"/>
  <c r="BI48" i="4"/>
  <c r="J162" i="79" s="1"/>
  <c r="BI40" i="4"/>
  <c r="J152" i="79" s="1"/>
  <c r="BI78" i="4"/>
  <c r="BI55" i="4"/>
  <c r="J184" i="79" s="1"/>
  <c r="BI49" i="4"/>
  <c r="J163" i="79" s="1"/>
  <c r="BI43" i="4"/>
  <c r="J156" i="79" s="1"/>
  <c r="BI34" i="4"/>
  <c r="J144" i="79" s="1"/>
  <c r="BI30" i="4"/>
  <c r="J101" i="79" s="1"/>
  <c r="BI24" i="4"/>
  <c r="J66" i="79" s="1"/>
  <c r="BI18" i="4"/>
  <c r="J23" i="79" s="1"/>
  <c r="BO13" i="4"/>
  <c r="F268" i="79"/>
  <c r="BQ13" i="4"/>
  <c r="BR13" i="4" s="1"/>
  <c r="BS13" i="4" s="1"/>
  <c r="BT13" i="4" s="1"/>
  <c r="BH13" i="4"/>
  <c r="C335" i="78" s="1"/>
  <c r="BJ13" i="4"/>
  <c r="D335" i="78" s="1"/>
  <c r="BI13" i="4"/>
  <c r="J331" i="79"/>
  <c r="D331" i="79"/>
  <c r="BG13" i="4"/>
  <c r="BF13" i="4"/>
  <c r="E331" i="79"/>
  <c r="F63" i="79"/>
  <c r="BO12" i="4"/>
  <c r="BO9" i="4"/>
  <c r="BO10" i="4"/>
  <c r="BO11" i="4"/>
  <c r="BO14" i="4"/>
  <c r="BO6" i="4"/>
  <c r="F300" i="79"/>
  <c r="BG12" i="4"/>
  <c r="BG9" i="4"/>
  <c r="BF6" i="4"/>
  <c r="BF9" i="4"/>
  <c r="BF12" i="4"/>
  <c r="BH9" i="4"/>
  <c r="C201" i="78" s="1"/>
  <c r="BQ9" i="4"/>
  <c r="BR9" i="4" s="1"/>
  <c r="BS9" i="4" s="1"/>
  <c r="BT9" i="4" s="1"/>
  <c r="BJ12" i="4"/>
  <c r="BI9" i="4"/>
  <c r="BI12" i="4"/>
  <c r="BH12" i="4"/>
  <c r="BQ12" i="4"/>
  <c r="BR12" i="4" s="1"/>
  <c r="BS12" i="4" s="1"/>
  <c r="BT12" i="4" s="1"/>
  <c r="BJ9" i="4"/>
  <c r="D201" i="78" s="1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BJ11" i="4"/>
  <c r="BJ10" i="4"/>
  <c r="D203" i="78" s="1"/>
  <c r="F142" i="79"/>
  <c r="BJ14" i="4"/>
  <c r="BF10" i="4"/>
  <c r="BF11" i="4"/>
  <c r="BF14" i="4"/>
  <c r="BQ14" i="4"/>
  <c r="BH14" i="4"/>
  <c r="BQ10" i="4"/>
  <c r="BH10" i="4"/>
  <c r="C203" i="78" s="1"/>
  <c r="BG10" i="4"/>
  <c r="BG11" i="4"/>
  <c r="BG14" i="4"/>
  <c r="BQ11" i="4"/>
  <c r="BH11" i="4"/>
  <c r="BI6" i="4"/>
  <c r="BI14" i="4"/>
  <c r="L215" i="79"/>
  <c r="L194" i="79"/>
  <c r="L224" i="79"/>
  <c r="BI11" i="4"/>
  <c r="BI10" i="4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E65" i="79" l="1"/>
  <c r="D51" i="79"/>
  <c r="D293" i="78"/>
  <c r="J51" i="79"/>
  <c r="C290" i="78"/>
  <c r="E148" i="79"/>
  <c r="D363" i="78"/>
  <c r="D34" i="98" s="1"/>
  <c r="C39" i="78"/>
  <c r="I24" i="79"/>
  <c r="I48" i="79" s="1"/>
  <c r="F18" i="58" s="1"/>
  <c r="I152" i="79"/>
  <c r="E152" i="79"/>
  <c r="E17" i="82"/>
  <c r="E19" i="82"/>
  <c r="D2" i="82"/>
  <c r="E2" i="82"/>
  <c r="E13" i="82"/>
  <c r="E15" i="82"/>
  <c r="E5" i="81"/>
  <c r="E3" i="82"/>
  <c r="D17" i="82"/>
  <c r="D19" i="82"/>
  <c r="D5" i="81"/>
  <c r="D3" i="82"/>
  <c r="D13" i="82"/>
  <c r="D15" i="82"/>
  <c r="D290" i="78"/>
  <c r="C292" i="78"/>
  <c r="I65" i="79"/>
  <c r="C291" i="78"/>
  <c r="D4" i="81"/>
  <c r="D6" i="81"/>
  <c r="E4" i="81"/>
  <c r="E6" i="81"/>
  <c r="K65" i="79"/>
  <c r="D15" i="78"/>
  <c r="D25" i="78" s="1"/>
  <c r="D9" i="98" s="1"/>
  <c r="J65" i="79"/>
  <c r="D148" i="79"/>
  <c r="C293" i="78"/>
  <c r="K152" i="79"/>
  <c r="L152" i="79" s="1"/>
  <c r="E167" i="78"/>
  <c r="E174" i="78"/>
  <c r="K148" i="79"/>
  <c r="L148" i="79" s="1"/>
  <c r="D27" i="78"/>
  <c r="D31" i="78" s="1"/>
  <c r="D10" i="98" s="1"/>
  <c r="I148" i="79"/>
  <c r="C363" i="78"/>
  <c r="C34" i="98" s="1"/>
  <c r="D292" i="78"/>
  <c r="D289" i="78"/>
  <c r="E165" i="78"/>
  <c r="E166" i="78"/>
  <c r="E161" i="78"/>
  <c r="E172" i="78"/>
  <c r="E159" i="78"/>
  <c r="E142" i="78"/>
  <c r="E144" i="78"/>
  <c r="E163" i="78"/>
  <c r="E143" i="78"/>
  <c r="D35" i="78"/>
  <c r="D283" i="78"/>
  <c r="D287" i="78" s="1"/>
  <c r="D21" i="98" s="1"/>
  <c r="C35" i="78"/>
  <c r="D39" i="78"/>
  <c r="E157" i="78"/>
  <c r="E156" i="78"/>
  <c r="E155" i="78"/>
  <c r="C153" i="78"/>
  <c r="C171" i="78"/>
  <c r="C146" i="78"/>
  <c r="C164" i="78"/>
  <c r="D146" i="78"/>
  <c r="D164" i="78"/>
  <c r="D153" i="78"/>
  <c r="D171" i="78"/>
  <c r="D200" i="78"/>
  <c r="D199" i="78"/>
  <c r="C212" i="78"/>
  <c r="C202" i="78"/>
  <c r="C200" i="78"/>
  <c r="C199" i="78"/>
  <c r="C332" i="78"/>
  <c r="C329" i="78"/>
  <c r="D341" i="78"/>
  <c r="D331" i="78"/>
  <c r="C334" i="78"/>
  <c r="C330" i="78"/>
  <c r="C341" i="78"/>
  <c r="C331" i="78"/>
  <c r="D332" i="78"/>
  <c r="D329" i="78"/>
  <c r="D334" i="78"/>
  <c r="D330" i="78"/>
  <c r="D212" i="78"/>
  <c r="D202" i="78"/>
  <c r="BF7" i="4"/>
  <c r="C395" i="78"/>
  <c r="C365" i="78"/>
  <c r="C36" i="98" s="1"/>
  <c r="D395" i="78"/>
  <c r="D365" i="78"/>
  <c r="D36" i="98" s="1"/>
  <c r="L150" i="79"/>
  <c r="L67" i="79"/>
  <c r="F21" i="79"/>
  <c r="F89" i="79"/>
  <c r="E186" i="78"/>
  <c r="F204" i="79"/>
  <c r="F130" i="79"/>
  <c r="F231" i="79"/>
  <c r="I63" i="79"/>
  <c r="J268" i="79"/>
  <c r="I268" i="79"/>
  <c r="E300" i="78"/>
  <c r="E193" i="78"/>
  <c r="K268" i="79"/>
  <c r="L159" i="79"/>
  <c r="E338" i="78"/>
  <c r="L273" i="79"/>
  <c r="I331" i="79"/>
  <c r="K331" i="79"/>
  <c r="E238" i="78"/>
  <c r="L100" i="79"/>
  <c r="L23" i="79"/>
  <c r="F48" i="79"/>
  <c r="F258" i="79"/>
  <c r="F283" i="79"/>
  <c r="E179" i="78"/>
  <c r="E297" i="78"/>
  <c r="E283" i="79"/>
  <c r="E237" i="78"/>
  <c r="E236" i="78"/>
  <c r="E366" i="78"/>
  <c r="E335" i="78"/>
  <c r="E208" i="78"/>
  <c r="F178" i="79"/>
  <c r="E268" i="79"/>
  <c r="D268" i="79"/>
  <c r="E192" i="78"/>
  <c r="D283" i="79"/>
  <c r="L234" i="79"/>
  <c r="J283" i="79"/>
  <c r="L160" i="79"/>
  <c r="E231" i="79"/>
  <c r="L238" i="79"/>
  <c r="L239" i="79"/>
  <c r="L161" i="79"/>
  <c r="L165" i="79"/>
  <c r="L154" i="79"/>
  <c r="L213" i="79"/>
  <c r="L236" i="79"/>
  <c r="L153" i="79"/>
  <c r="L155" i="79"/>
  <c r="L164" i="79"/>
  <c r="L237" i="79"/>
  <c r="L270" i="79"/>
  <c r="L156" i="79"/>
  <c r="L272" i="79"/>
  <c r="L157" i="79"/>
  <c r="L158" i="79"/>
  <c r="L162" i="79"/>
  <c r="D231" i="79"/>
  <c r="D325" i="78"/>
  <c r="D23" i="98" s="1"/>
  <c r="J300" i="79"/>
  <c r="J142" i="79"/>
  <c r="L291" i="79"/>
  <c r="L66" i="79"/>
  <c r="E63" i="79"/>
  <c r="L31" i="79"/>
  <c r="L30" i="79"/>
  <c r="L27" i="79"/>
  <c r="E189" i="78"/>
  <c r="E225" i="78"/>
  <c r="D3" i="54"/>
  <c r="D4" i="54"/>
  <c r="L111" i="79"/>
  <c r="L139" i="79"/>
  <c r="L187" i="79"/>
  <c r="K300" i="79"/>
  <c r="E17" i="58" s="1"/>
  <c r="L97" i="79"/>
  <c r="L13" i="79"/>
  <c r="L16" i="79"/>
  <c r="L11" i="79"/>
  <c r="L15" i="79"/>
  <c r="L140" i="79"/>
  <c r="L188" i="79"/>
  <c r="BO7" i="4"/>
  <c r="E240" i="78"/>
  <c r="L71" i="79"/>
  <c r="D2" i="54"/>
  <c r="E16" i="78"/>
  <c r="E222" i="78"/>
  <c r="E223" i="78"/>
  <c r="E239" i="78"/>
  <c r="L74" i="79"/>
  <c r="L80" i="79"/>
  <c r="L79" i="79"/>
  <c r="L83" i="79"/>
  <c r="L78" i="79"/>
  <c r="L82" i="79"/>
  <c r="D300" i="79"/>
  <c r="E187" i="78"/>
  <c r="E19" i="78"/>
  <c r="E191" i="78"/>
  <c r="E298" i="78"/>
  <c r="E185" i="78"/>
  <c r="E188" i="78"/>
  <c r="E296" i="78"/>
  <c r="E18" i="78"/>
  <c r="E181" i="78"/>
  <c r="E190" i="78"/>
  <c r="E180" i="78"/>
  <c r="E295" i="78"/>
  <c r="E183" i="78"/>
  <c r="E201" i="78"/>
  <c r="E206" i="78"/>
  <c r="E294" i="78"/>
  <c r="E184" i="78"/>
  <c r="E182" i="78"/>
  <c r="L102" i="79"/>
  <c r="L144" i="79"/>
  <c r="L98" i="79"/>
  <c r="L103" i="79"/>
  <c r="L107" i="79"/>
  <c r="L112" i="79"/>
  <c r="L132" i="79"/>
  <c r="L146" i="79"/>
  <c r="L135" i="79"/>
  <c r="L136" i="79"/>
  <c r="L233" i="79"/>
  <c r="L99" i="79"/>
  <c r="L108" i="79"/>
  <c r="L133" i="79"/>
  <c r="L138" i="79"/>
  <c r="L288" i="79"/>
  <c r="L292" i="79"/>
  <c r="L289" i="79"/>
  <c r="L101" i="79"/>
  <c r="L105" i="79"/>
  <c r="L109" i="79"/>
  <c r="L134" i="79"/>
  <c r="L106" i="79"/>
  <c r="L151" i="79"/>
  <c r="L184" i="79"/>
  <c r="E300" i="79"/>
  <c r="L195" i="79"/>
  <c r="L217" i="79"/>
  <c r="L208" i="79"/>
  <c r="L223" i="79"/>
  <c r="E227" i="78"/>
  <c r="E226" i="78"/>
  <c r="L249" i="79"/>
  <c r="L267" i="79"/>
  <c r="L250" i="79"/>
  <c r="L265" i="79"/>
  <c r="L225" i="79"/>
  <c r="L242" i="79"/>
  <c r="L96" i="79"/>
  <c r="L181" i="79"/>
  <c r="L182" i="79"/>
  <c r="L228" i="79"/>
  <c r="L104" i="79"/>
  <c r="L227" i="79"/>
  <c r="L95" i="79"/>
  <c r="L251" i="79"/>
  <c r="L260" i="79"/>
  <c r="L261" i="79"/>
  <c r="L263" i="79"/>
  <c r="L94" i="79"/>
  <c r="L254" i="79"/>
  <c r="L262" i="79"/>
  <c r="L279" i="79"/>
  <c r="L235" i="79"/>
  <c r="L193" i="79"/>
  <c r="L207" i="79"/>
  <c r="L212" i="79"/>
  <c r="L222" i="79"/>
  <c r="L255" i="79"/>
  <c r="L183" i="79"/>
  <c r="L189" i="79"/>
  <c r="L206" i="79"/>
  <c r="L211" i="79"/>
  <c r="L218" i="79"/>
  <c r="L241" i="79"/>
  <c r="L264" i="79"/>
  <c r="L253" i="79"/>
  <c r="L274" i="79"/>
  <c r="L36" i="79"/>
  <c r="L41" i="79"/>
  <c r="L45" i="79"/>
  <c r="L39" i="79"/>
  <c r="L18" i="79"/>
  <c r="L17" i="79"/>
  <c r="L37" i="79"/>
  <c r="L42" i="79"/>
  <c r="L38" i="79"/>
  <c r="E316" i="78"/>
  <c r="E103" i="78"/>
  <c r="E107" i="78"/>
  <c r="E113" i="78"/>
  <c r="E205" i="78"/>
  <c r="E211" i="78"/>
  <c r="C287" i="78"/>
  <c r="C21" i="98" s="1"/>
  <c r="C31" i="78"/>
  <c r="C10" i="98" s="1"/>
  <c r="E57" i="78"/>
  <c r="E64" i="78"/>
  <c r="E68" i="78"/>
  <c r="E72" i="78"/>
  <c r="E76" i="78"/>
  <c r="E80" i="78"/>
  <c r="E84" i="78"/>
  <c r="E88" i="78"/>
  <c r="E47" i="78"/>
  <c r="E51" i="78"/>
  <c r="E67" i="78"/>
  <c r="E71" i="78"/>
  <c r="E75" i="78"/>
  <c r="E79" i="78"/>
  <c r="E83" i="78"/>
  <c r="E87" i="78"/>
  <c r="E65" i="78"/>
  <c r="C355" i="78"/>
  <c r="C28" i="98" s="1"/>
  <c r="D355" i="78"/>
  <c r="D28" i="98" s="1"/>
  <c r="BR11" i="4"/>
  <c r="BR10" i="4"/>
  <c r="BR14" i="4"/>
  <c r="E61" i="78"/>
  <c r="E59" i="78"/>
  <c r="E34" i="78"/>
  <c r="E62" i="78"/>
  <c r="E70" i="78"/>
  <c r="E78" i="78"/>
  <c r="E86" i="78"/>
  <c r="E96" i="78"/>
  <c r="E104" i="78"/>
  <c r="E119" i="78"/>
  <c r="E63" i="78"/>
  <c r="E99" i="78"/>
  <c r="E36" i="78"/>
  <c r="E94" i="78"/>
  <c r="E102" i="78"/>
  <c r="E112" i="78"/>
  <c r="E55" i="78"/>
  <c r="E101" i="78"/>
  <c r="E109" i="78"/>
  <c r="E44" i="78"/>
  <c r="E52" i="78"/>
  <c r="E41" i="78"/>
  <c r="E49" i="78"/>
  <c r="E50" i="78"/>
  <c r="E69" i="78"/>
  <c r="E77" i="78"/>
  <c r="E85" i="78"/>
  <c r="E142" i="79"/>
  <c r="D142" i="79"/>
  <c r="BG7" i="4"/>
  <c r="BH7" i="4"/>
  <c r="BI7" i="4"/>
  <c r="BQ7" i="4"/>
  <c r="BJ7" i="4"/>
  <c r="D54" i="57"/>
  <c r="C54" i="57"/>
  <c r="E293" i="78" l="1"/>
  <c r="E39" i="78"/>
  <c r="E199" i="78"/>
  <c r="E331" i="78"/>
  <c r="E202" i="78"/>
  <c r="E15" i="78"/>
  <c r="E25" i="78" s="1"/>
  <c r="E292" i="78"/>
  <c r="D314" i="78"/>
  <c r="D22" i="98" s="1"/>
  <c r="E363" i="78"/>
  <c r="E200" i="78"/>
  <c r="E35" i="78"/>
  <c r="E146" i="78"/>
  <c r="C196" i="78"/>
  <c r="E171" i="78"/>
  <c r="D196" i="78"/>
  <c r="D15" i="98" s="1"/>
  <c r="E334" i="78"/>
  <c r="E164" i="78"/>
  <c r="E153" i="78"/>
  <c r="E212" i="78"/>
  <c r="E330" i="78"/>
  <c r="F49" i="79"/>
  <c r="F91" i="79" s="1"/>
  <c r="L271" i="79"/>
  <c r="L283" i="79" s="1"/>
  <c r="L110" i="79"/>
  <c r="E21" i="79"/>
  <c r="E42" i="78"/>
  <c r="J130" i="79"/>
  <c r="L113" i="79"/>
  <c r="I89" i="79"/>
  <c r="D89" i="79"/>
  <c r="K89" i="79"/>
  <c r="J89" i="79"/>
  <c r="L77" i="79"/>
  <c r="E89" i="79"/>
  <c r="I231" i="79"/>
  <c r="E204" i="79"/>
  <c r="E130" i="79"/>
  <c r="E341" i="78"/>
  <c r="E364" i="78"/>
  <c r="D130" i="79"/>
  <c r="E210" i="78"/>
  <c r="E299" i="78"/>
  <c r="D139" i="78"/>
  <c r="D12" i="98" s="1"/>
  <c r="J178" i="79"/>
  <c r="L147" i="79"/>
  <c r="L319" i="79"/>
  <c r="L331" i="79" s="1"/>
  <c r="E36" i="81"/>
  <c r="E156" i="82" s="1"/>
  <c r="I283" i="79"/>
  <c r="L81" i="79"/>
  <c r="K258" i="79"/>
  <c r="F284" i="79"/>
  <c r="L29" i="79"/>
  <c r="D347" i="78"/>
  <c r="K231" i="79"/>
  <c r="J204" i="79"/>
  <c r="E178" i="79"/>
  <c r="K48" i="79"/>
  <c r="E18" i="58" s="1"/>
  <c r="E258" i="79"/>
  <c r="D220" i="78"/>
  <c r="D17" i="98" s="1"/>
  <c r="L186" i="79"/>
  <c r="L19" i="79"/>
  <c r="L185" i="79"/>
  <c r="D204" i="79"/>
  <c r="L70" i="79"/>
  <c r="E337" i="78"/>
  <c r="L14" i="79"/>
  <c r="L180" i="79"/>
  <c r="L69" i="79"/>
  <c r="L73" i="79"/>
  <c r="D21" i="79"/>
  <c r="L28" i="79"/>
  <c r="I258" i="79"/>
  <c r="J231" i="79"/>
  <c r="L72" i="79"/>
  <c r="L68" i="79"/>
  <c r="D178" i="79"/>
  <c r="L209" i="79"/>
  <c r="L231" i="79" s="1"/>
  <c r="L163" i="79"/>
  <c r="D258" i="79"/>
  <c r="J258" i="79"/>
  <c r="L240" i="79"/>
  <c r="L258" i="79" s="1"/>
  <c r="I178" i="79"/>
  <c r="K178" i="79"/>
  <c r="E155" i="82"/>
  <c r="K283" i="79"/>
  <c r="J21" i="79"/>
  <c r="L12" i="79"/>
  <c r="L268" i="79"/>
  <c r="I300" i="79"/>
  <c r="F17" i="58" s="1"/>
  <c r="L52" i="79"/>
  <c r="L65" i="79"/>
  <c r="L51" i="79"/>
  <c r="I130" i="79"/>
  <c r="E48" i="79"/>
  <c r="L25" i="79"/>
  <c r="J48" i="79"/>
  <c r="L24" i="79"/>
  <c r="D48" i="79"/>
  <c r="D63" i="79"/>
  <c r="J63" i="79"/>
  <c r="K63" i="79"/>
  <c r="L26" i="79"/>
  <c r="I142" i="79"/>
  <c r="I21" i="79"/>
  <c r="F11" i="58" s="1"/>
  <c r="F13" i="58" s="1"/>
  <c r="L290" i="79"/>
  <c r="L300" i="79" s="1"/>
  <c r="I204" i="79"/>
  <c r="K130" i="79"/>
  <c r="K142" i="79"/>
  <c r="K204" i="79"/>
  <c r="K21" i="79"/>
  <c r="L149" i="79"/>
  <c r="D155" i="82"/>
  <c r="D36" i="81"/>
  <c r="D156" i="82" s="1"/>
  <c r="E365" i="78"/>
  <c r="C314" i="78"/>
  <c r="C22" i="98" s="1"/>
  <c r="E328" i="78"/>
  <c r="C347" i="78"/>
  <c r="C27" i="98" s="1"/>
  <c r="C220" i="78"/>
  <c r="C17" i="98" s="1"/>
  <c r="E291" i="78"/>
  <c r="E97" i="78"/>
  <c r="D279" i="78"/>
  <c r="D18" i="98" s="1"/>
  <c r="C279" i="78"/>
  <c r="C18" i="98" s="1"/>
  <c r="E248" i="78"/>
  <c r="E43" i="78"/>
  <c r="L142" i="79"/>
  <c r="E207" i="78"/>
  <c r="E203" i="78"/>
  <c r="E209" i="78"/>
  <c r="E27" i="78"/>
  <c r="E31" i="78" s="1"/>
  <c r="E355" i="78"/>
  <c r="E350" i="78"/>
  <c r="E91" i="78"/>
  <c r="E318" i="78"/>
  <c r="E290" i="78"/>
  <c r="C25" i="78"/>
  <c r="C9" i="98" s="1"/>
  <c r="BS11" i="4"/>
  <c r="E340" i="78"/>
  <c r="E336" i="78"/>
  <c r="E319" i="78"/>
  <c r="E332" i="78"/>
  <c r="E317" i="78"/>
  <c r="E329" i="78"/>
  <c r="E333" i="78"/>
  <c r="E339" i="78"/>
  <c r="BS14" i="4"/>
  <c r="BS10" i="4"/>
  <c r="E33" i="78"/>
  <c r="C325" i="78"/>
  <c r="C23" i="98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204" i="78"/>
  <c r="E249" i="78"/>
  <c r="E121" i="78"/>
  <c r="E106" i="78"/>
  <c r="E98" i="78"/>
  <c r="E58" i="78"/>
  <c r="E122" i="78"/>
  <c r="E95" i="78"/>
  <c r="E289" i="78"/>
  <c r="E123" i="78"/>
  <c r="E108" i="78"/>
  <c r="E100" i="78"/>
  <c r="E90" i="78"/>
  <c r="E82" i="78"/>
  <c r="E74" i="78"/>
  <c r="E66" i="78"/>
  <c r="E92" i="78"/>
  <c r="E54" i="78"/>
  <c r="E37" i="78"/>
  <c r="E53" i="78"/>
  <c r="E283" i="78"/>
  <c r="C139" i="78"/>
  <c r="C12" i="98" s="1"/>
  <c r="E287" i="78"/>
  <c r="BR7" i="4"/>
  <c r="E196" i="78" l="1"/>
  <c r="E11" i="58"/>
  <c r="E13" i="58" s="1"/>
  <c r="C29" i="98"/>
  <c r="C15" i="98"/>
  <c r="C19" i="98" s="1"/>
  <c r="D19" i="98"/>
  <c r="D356" i="78"/>
  <c r="D27" i="98"/>
  <c r="D29" i="98" s="1"/>
  <c r="E49" i="79"/>
  <c r="E91" i="79" s="1"/>
  <c r="L130" i="79"/>
  <c r="F286" i="79"/>
  <c r="F302" i="79" s="1"/>
  <c r="F347" i="79" s="1"/>
  <c r="F362" i="79" s="1"/>
  <c r="L204" i="79"/>
  <c r="L89" i="79"/>
  <c r="D280" i="78"/>
  <c r="C356" i="78"/>
  <c r="E158" i="82"/>
  <c r="D392" i="78" s="1"/>
  <c r="D393" i="78" s="1"/>
  <c r="E284" i="79"/>
  <c r="D49" i="79"/>
  <c r="D91" i="79" s="1"/>
  <c r="J284" i="79"/>
  <c r="L21" i="79"/>
  <c r="L178" i="79"/>
  <c r="D284" i="79"/>
  <c r="J49" i="79"/>
  <c r="J91" i="79" s="1"/>
  <c r="I284" i="79"/>
  <c r="F16" i="58" s="1"/>
  <c r="F19" i="58" s="1"/>
  <c r="F21" i="58" s="1"/>
  <c r="K284" i="79"/>
  <c r="L63" i="79"/>
  <c r="L48" i="79"/>
  <c r="K49" i="79"/>
  <c r="K91" i="79" s="1"/>
  <c r="I49" i="79"/>
  <c r="I91" i="79" s="1"/>
  <c r="D158" i="82"/>
  <c r="C392" i="78" s="1"/>
  <c r="C393" i="78" s="1"/>
  <c r="E220" i="78"/>
  <c r="C280" i="78"/>
  <c r="E279" i="78"/>
  <c r="E139" i="78"/>
  <c r="E347" i="78"/>
  <c r="E325" i="78"/>
  <c r="BT10" i="4"/>
  <c r="BT14" i="4"/>
  <c r="BT11" i="4"/>
  <c r="BS7" i="4"/>
  <c r="E314" i="78"/>
  <c r="K286" i="79" l="1"/>
  <c r="K302" i="79" s="1"/>
  <c r="K347" i="79" s="1"/>
  <c r="K362" i="79" s="1"/>
  <c r="E16" i="58"/>
  <c r="E19" i="58" s="1"/>
  <c r="E21" i="58" s="1"/>
  <c r="D31" i="98"/>
  <c r="C31" i="98"/>
  <c r="D358" i="78"/>
  <c r="L284" i="79"/>
  <c r="J286" i="79"/>
  <c r="E286" i="79"/>
  <c r="E302" i="79" s="1"/>
  <c r="E347" i="79" s="1"/>
  <c r="E362" i="79" s="1"/>
  <c r="D286" i="79"/>
  <c r="I286" i="79"/>
  <c r="E356" i="78"/>
  <c r="L49" i="79"/>
  <c r="L91" i="79" s="1"/>
  <c r="E393" i="78"/>
  <c r="E392" i="78"/>
  <c r="E280" i="78"/>
  <c r="BT7" i="4"/>
  <c r="C358" i="78"/>
  <c r="C399" i="78" l="1"/>
  <c r="E23" i="58"/>
  <c r="E24" i="58" s="1"/>
  <c r="L286" i="79"/>
  <c r="D302" i="79"/>
  <c r="D347" i="79" s="1"/>
  <c r="D362" i="79" s="1"/>
  <c r="J302" i="79"/>
  <c r="J347" i="79" s="1"/>
  <c r="J362" i="79" s="1"/>
  <c r="E358" i="78"/>
  <c r="I302" i="79"/>
  <c r="I347" i="79" s="1"/>
  <c r="I362" i="79" s="1"/>
  <c r="C400" i="78" l="1"/>
  <c r="C37" i="98"/>
  <c r="C38" i="98" s="1"/>
  <c r="C40" i="98" s="1"/>
  <c r="D399" i="78"/>
  <c r="F23" i="58"/>
  <c r="F24" i="58" s="1"/>
  <c r="L302" i="79"/>
  <c r="L347" i="79" s="1"/>
  <c r="L362" i="79" s="1"/>
  <c r="D400" i="78" l="1"/>
  <c r="D37" i="98"/>
  <c r="D38" i="98" s="1"/>
  <c r="D40" i="98" s="1"/>
</calcChain>
</file>

<file path=xl/sharedStrings.xml><?xml version="1.0" encoding="utf-8"?>
<sst xmlns="http://schemas.openxmlformats.org/spreadsheetml/2006/main" count="4090" uniqueCount="1279">
  <si>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</si>
  <si>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</si>
  <si>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</si>
  <si>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</si>
  <si>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</si>
  <si>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</si>
  <si>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</si>
  <si>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</si>
  <si>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</si>
  <si>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</si>
  <si>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</si>
  <si>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</si>
  <si>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</si>
  <si>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</si>
  <si>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</si>
  <si>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</si>
  <si>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</si>
  <si>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</si>
  <si>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</si>
  <si>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</si>
  <si>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</si>
  <si>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</si>
  <si>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</si>
  <si>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</si>
  <si>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</si>
  <si>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</si>
  <si>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</si>
  <si>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</si>
  <si>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</si>
  <si>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</si>
  <si>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</si>
  <si>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</si>
  <si>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</si>
  <si>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</si>
  <si>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</si>
  <si>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</si>
  <si>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</si>
  <si>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</si>
  <si>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</si>
  <si>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</si>
  <si>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</si>
  <si>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</si>
  <si>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</si>
  <si>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</si>
  <si>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</si>
  <si>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</si>
  <si>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</si>
  <si>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</si>
  <si>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</si>
  <si>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</si>
  <si>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</si>
  <si>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</si>
  <si>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</si>
  <si>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</si>
  <si>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</si>
  <si>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</si>
  <si>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</si>
  <si>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</si>
  <si>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</si>
  <si>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</si>
  <si>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</si>
  <si>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</si>
  <si>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</si>
  <si>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</si>
  <si>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</si>
  <si>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</si>
  <si>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</si>
  <si>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</si>
  <si>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</si>
  <si>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</si>
  <si>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</si>
  <si>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</si>
  <si>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</si>
  <si>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</si>
  <si>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</si>
  <si>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</si>
  <si>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</si>
  <si>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</si>
  <si>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</si>
  <si>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</si>
  <si>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</si>
  <si>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</si>
  <si>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</si>
  <si>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</si>
  <si>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</si>
  <si>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</si>
  <si>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</si>
  <si>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</si>
  <si>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</si>
  <si>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</si>
  <si>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</si>
  <si>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</si>
  <si>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</si>
  <si>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</si>
  <si>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</si>
  <si>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</si>
  <si>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</si>
  <si>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</si>
  <si>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</si>
  <si>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</si>
  <si>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</si>
  <si>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</si>
  <si>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</si>
  <si>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</si>
  <si>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</si>
  <si>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</si>
  <si>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</si>
  <si>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</si>
  <si>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</si>
  <si>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</si>
  <si>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</si>
  <si>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</si>
  <si>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</si>
  <si>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</si>
  <si>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</si>
  <si>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</si>
  <si>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</si>
  <si>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</si>
  <si>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</si>
  <si>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</si>
  <si>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</si>
  <si>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</si>
  <si>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</si>
  <si>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</si>
  <si>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</si>
  <si>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</si>
  <si>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</si>
  <si>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</si>
  <si>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</si>
  <si>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</si>
  <si>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</si>
  <si>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</si>
  <si>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</si>
  <si>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</si>
  <si>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</si>
  <si>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</si>
  <si>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</si>
  <si>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</si>
  <si>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</si>
  <si>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</si>
  <si>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</si>
  <si>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</si>
  <si>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</si>
  <si>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</si>
  <si>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</si>
  <si>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</si>
  <si>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</si>
  <si>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</si>
  <si>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</si>
  <si>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</si>
  <si>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</si>
  <si>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</si>
  <si>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</si>
  <si>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</si>
  <si>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</si>
  <si>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</si>
  <si>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</si>
  <si>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</si>
  <si>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</si>
  <si>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</si>
  <si>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</si>
  <si>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</si>
  <si>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</si>
  <si>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</si>
  <si>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</si>
  <si>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</si>
  <si>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</si>
  <si>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</si>
  <si>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</si>
  <si>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</si>
  <si>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</si>
  <si>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</si>
  <si>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</si>
  <si>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</si>
  <si>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</si>
  <si>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</si>
  <si>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</si>
  <si>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</si>
  <si>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</si>
  <si>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</si>
  <si>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</si>
  <si>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</si>
  <si>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</si>
  <si>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</si>
  <si>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</si>
  <si>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</si>
  <si>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</si>
  <si>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</si>
  <si>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</si>
  <si>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</si>
  <si>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</si>
  <si>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</si>
  <si>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</si>
  <si>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</si>
  <si>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</si>
  <si>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</si>
  <si>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</si>
  <si>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</si>
  <si>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</si>
  <si>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</si>
  <si>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</si>
  <si>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</si>
  <si>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</si>
  <si>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</si>
  <si>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</si>
  <si>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</si>
  <si>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</si>
  <si>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</si>
  <si>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</si>
  <si>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</si>
  <si>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</si>
  <si>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</si>
  <si>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</si>
  <si>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</si>
  <si>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</si>
  <si>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</si>
  <si>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</si>
  <si>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</si>
  <si>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</si>
  <si>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</si>
  <si>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</si>
  <si>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</si>
  <si>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</si>
  <si>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</si>
  <si>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</si>
  <si>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</si>
  <si>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</si>
  <si>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</si>
  <si>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</si>
  <si>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</si>
  <si>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</si>
  <si>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</si>
  <si>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</si>
  <si>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</si>
  <si>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</si>
  <si>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</si>
  <si>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</si>
  <si>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</si>
  <si>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</si>
  <si>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</si>
  <si>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</si>
  <si>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</si>
  <si>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</si>
  <si>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</si>
  <si>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</si>
  <si>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</si>
  <si>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</si>
  <si>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</si>
  <si>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</si>
  <si>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</si>
  <si>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</si>
  <si>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</si>
  <si>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</si>
  <si>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</si>
  <si>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</si>
  <si>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</si>
  <si>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</si>
  <si>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</si>
  <si>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</si>
  <si>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</si>
  <si>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</si>
  <si>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</si>
  <si>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</si>
  <si>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</si>
  <si>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</si>
  <si>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</si>
  <si>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</si>
  <si>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</si>
  <si>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</si>
  <si>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</si>
  <si>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</si>
  <si>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</si>
  <si>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</si>
  <si>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</si>
  <si>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</si>
  <si>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</si>
  <si>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</si>
  <si>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</si>
  <si>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</si>
  <si>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</si>
  <si>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</si>
  <si>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</si>
  <si>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</si>
  <si>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</si>
  <si>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</si>
  <si>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</si>
  <si>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</si>
  <si>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</si>
  <si>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</si>
  <si>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</si>
  <si>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</si>
  <si>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</si>
  <si>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</si>
  <si>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</si>
  <si>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</si>
  <si>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</si>
  <si>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</si>
  <si>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</si>
  <si>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</si>
  <si>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</si>
  <si>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</si>
  <si>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</si>
  <si>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</si>
  <si>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</si>
  <si>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</si>
  <si>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</si>
  <si>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</si>
  <si>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</si>
  <si>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</si>
  <si>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</si>
  <si>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</si>
  <si>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</si>
  <si>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</si>
  <si>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</si>
  <si>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</si>
  <si>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</si>
  <si>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</si>
  <si>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</si>
  <si>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</si>
  <si>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</si>
  <si>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</si>
  <si>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</si>
  <si>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</si>
  <si>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</si>
  <si>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</si>
  <si>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</si>
  <si>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</si>
  <si>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</si>
  <si>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</si>
  <si>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</si>
  <si>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</si>
  <si>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</si>
  <si>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</si>
  <si>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</si>
  <si>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</si>
  <si>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</si>
  <si>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</si>
  <si>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</si>
  <si>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</si>
  <si>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</si>
  <si>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</si>
  <si>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</si>
  <si>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</si>
  <si>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</si>
  <si>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</si>
  <si>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</si>
  <si>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</si>
  <si>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</si>
  <si>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</si>
  <si>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</si>
  <si>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</si>
  <si>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</si>
  <si>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</si>
  <si>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</si>
  <si>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</si>
  <si>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</si>
  <si>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</si>
  <si>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</si>
  <si>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</si>
  <si>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</si>
  <si>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</si>
  <si>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</si>
  <si>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</si>
  <si>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</si>
  <si>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</si>
  <si>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</si>
  <si>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</si>
  <si>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</si>
  <si>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</si>
  <si>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</si>
  <si>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</si>
  <si>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</si>
  <si>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</si>
  <si>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</si>
  <si>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</si>
  <si>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</si>
  <si>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</si>
  <si>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</si>
  <si>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</si>
  <si>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</si>
  <si>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</si>
  <si>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</si>
  <si>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</si>
  <si>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</si>
  <si>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</si>
  <si>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</si>
  <si>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</si>
  <si>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</si>
  <si>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</si>
  <si>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</si>
  <si>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</si>
  <si>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</si>
  <si>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</si>
  <si>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</si>
  <si>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</si>
  <si>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</si>
  <si>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</si>
  <si>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</si>
  <si>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</si>
  <si>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</si>
  <si>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</si>
  <si>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</si>
  <si>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</si>
  <si>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</si>
  <si>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</si>
  <si>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</si>
  <si>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</si>
  <si>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</si>
  <si>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</si>
  <si>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</si>
  <si>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</si>
  <si>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</si>
  <si>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</si>
  <si>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</si>
  <si>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</si>
  <si>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</si>
  <si>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</si>
  <si>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</si>
  <si>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</si>
  <si>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</si>
  <si>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</si>
  <si>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</si>
  <si>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</si>
  <si>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</si>
  <si>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</si>
  <si>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</si>
  <si>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</si>
  <si>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</si>
  <si>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</si>
  <si>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</si>
  <si>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</si>
  <si>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52360-S00</t>
  </si>
  <si>
    <t>52360-S01</t>
  </si>
  <si>
    <t>52360-S02</t>
  </si>
  <si>
    <t>74100-G02</t>
  </si>
  <si>
    <t>74100-G14</t>
  </si>
  <si>
    <t>Income Statement</t>
  </si>
  <si>
    <t>Last Year</t>
  </si>
  <si>
    <t>Current Year</t>
  </si>
  <si>
    <t>Variance</t>
  </si>
  <si>
    <t>To Date</t>
  </si>
  <si>
    <t>AccountGrp</t>
  </si>
  <si>
    <t>Total Income</t>
  </si>
  <si>
    <t>Expenses</t>
  </si>
  <si>
    <t>Total expenses</t>
  </si>
  <si>
    <t>Profit (Loss) from Ordinary Activities</t>
  </si>
  <si>
    <t>62100-G05</t>
  </si>
  <si>
    <t>74100-G05</t>
  </si>
  <si>
    <t>27280-A11</t>
  </si>
  <si>
    <t>Total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</si>
  <si>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</si>
  <si>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</si>
  <si>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</si>
  <si>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</si>
  <si>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</si>
  <si>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</si>
  <si>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</si>
  <si>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</si>
  <si>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</si>
  <si>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</si>
  <si>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Administration &amp; General</t>
  </si>
  <si>
    <t>Total Management Fees</t>
  </si>
  <si>
    <t>Total Human Resources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</si>
  <si>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</si>
  <si>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</si>
  <si>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</si>
  <si>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</si>
  <si>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</si>
  <si>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</si>
  <si>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</si>
  <si>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</si>
  <si>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</si>
  <si>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</si>
  <si>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</si>
  <si>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</si>
  <si>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</si>
  <si>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</si>
  <si>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</si>
  <si>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</si>
  <si>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</si>
  <si>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</si>
  <si>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62100-G03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</si>
  <si>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</si>
  <si>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</si>
  <si>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</si>
  <si>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</si>
  <si>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</si>
  <si>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</si>
  <si>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</si>
  <si>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</si>
  <si>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</si>
  <si>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</si>
  <si>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</si>
  <si>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</si>
  <si>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</si>
  <si>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</si>
  <si>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</si>
  <si>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</si>
  <si>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</si>
  <si>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</si>
  <si>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</si>
  <si>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</si>
  <si>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</si>
  <si>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</si>
  <si>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>Wages &amp; Salaries</t>
  </si>
  <si>
    <t>74100-G07</t>
  </si>
  <si>
    <t>FSCSYR</t>
  </si>
  <si>
    <t>Bal</t>
  </si>
  <si>
    <t>Test</t>
  </si>
  <si>
    <t>Difference</t>
  </si>
  <si>
    <t>Dept</t>
  </si>
  <si>
    <t>Accounts</t>
  </si>
  <si>
    <t>62100-G02</t>
  </si>
  <si>
    <t>62100-G07</t>
  </si>
  <si>
    <t>62100-G14</t>
  </si>
  <si>
    <t>Administration &amp; General</t>
  </si>
  <si>
    <t>Desc</t>
  </si>
  <si>
    <t>Contribution</t>
  </si>
  <si>
    <t>Total Wages &amp; Salaries</t>
  </si>
  <si>
    <t>Total IT &amp; Communications</t>
  </si>
  <si>
    <t>Total Sales &amp; Marketing</t>
  </si>
  <si>
    <t>62100-G08</t>
  </si>
  <si>
    <t>74100-G08</t>
  </si>
  <si>
    <t>10300-K01</t>
  </si>
  <si>
    <t>10300-K02</t>
  </si>
  <si>
    <t>10360-K01</t>
  </si>
  <si>
    <t>14120-K01</t>
  </si>
  <si>
    <t>14160-K01</t>
  </si>
  <si>
    <t>14180-K01</t>
  </si>
  <si>
    <t>14200-K01</t>
  </si>
  <si>
    <t>14240-K01</t>
  </si>
  <si>
    <t>14260-K01</t>
  </si>
  <si>
    <t>15200-G15</t>
  </si>
  <si>
    <t>16100-G15</t>
  </si>
  <si>
    <t>20600-G15</t>
  </si>
  <si>
    <t>20620-G15</t>
  </si>
  <si>
    <t>20640-G15</t>
  </si>
  <si>
    <t>20660-G15</t>
  </si>
  <si>
    <t>20740-G15</t>
  </si>
  <si>
    <t>20760-G15</t>
  </si>
  <si>
    <t>20780-G15</t>
  </si>
  <si>
    <t>20800-G15</t>
  </si>
  <si>
    <t>22100-G15</t>
  </si>
  <si>
    <t>22160-G15</t>
  </si>
  <si>
    <t>22180-G15</t>
  </si>
  <si>
    <t>22200-G15</t>
  </si>
  <si>
    <t>22220-G15</t>
  </si>
  <si>
    <t>22240-G15</t>
  </si>
  <si>
    <t>22260-G15</t>
  </si>
  <si>
    <t>22300-G15</t>
  </si>
  <si>
    <t>22320-G15</t>
  </si>
  <si>
    <t>22360-G15</t>
  </si>
  <si>
    <t>22380-G15</t>
  </si>
  <si>
    <t>22400-G15</t>
  </si>
  <si>
    <t>22520-G15</t>
  </si>
  <si>
    <t>22600-G15</t>
  </si>
  <si>
    <t>22640-G15</t>
  </si>
  <si>
    <t>22660-G15</t>
  </si>
  <si>
    <t>22700-G15</t>
  </si>
  <si>
    <t>22720-G15</t>
  </si>
  <si>
    <t>23100-G15</t>
  </si>
  <si>
    <t>23120-G15</t>
  </si>
  <si>
    <t>23140-G15</t>
  </si>
  <si>
    <t>23180-G15</t>
  </si>
  <si>
    <t>23240-G15</t>
  </si>
  <si>
    <t>23280-G15</t>
  </si>
  <si>
    <t>23300-G15</t>
  </si>
  <si>
    <t>24100-G15</t>
  </si>
  <si>
    <t>24180-G15</t>
  </si>
  <si>
    <t>24220-G15</t>
  </si>
  <si>
    <t>24260-G15</t>
  </si>
  <si>
    <t>25140-G15</t>
  </si>
  <si>
    <t>25160-G15</t>
  </si>
  <si>
    <t>27120-G15</t>
  </si>
  <si>
    <t>27200-G15</t>
  </si>
  <si>
    <t>27210-G15</t>
  </si>
  <si>
    <t>28150-G15</t>
  </si>
  <si>
    <t>28200-G15</t>
  </si>
  <si>
    <t>50100-G15</t>
  </si>
  <si>
    <t>50160-G15</t>
  </si>
  <si>
    <t>50180-G15</t>
  </si>
  <si>
    <t>51100-G15</t>
  </si>
  <si>
    <t>52200-G15</t>
  </si>
  <si>
    <t>52220-G15</t>
  </si>
  <si>
    <t>52240-G15</t>
  </si>
  <si>
    <t>52340-G15</t>
  </si>
  <si>
    <t>52360-G15</t>
  </si>
  <si>
    <t>52380-G15</t>
  </si>
  <si>
    <t>61200-G15</t>
  </si>
  <si>
    <t>61460-G15</t>
  </si>
  <si>
    <t>62100-G12</t>
  </si>
  <si>
    <t>70100-G15</t>
  </si>
  <si>
    <t>71100-G15</t>
  </si>
  <si>
    <t>71120-G15</t>
  </si>
  <si>
    <t>71140-G15</t>
  </si>
  <si>
    <t>71160-G15</t>
  </si>
  <si>
    <t>71180-G15</t>
  </si>
  <si>
    <t>71220-G15</t>
  </si>
  <si>
    <t>71260-G15</t>
  </si>
  <si>
    <t>71280-G15</t>
  </si>
  <si>
    <t>71300-G15</t>
  </si>
  <si>
    <t>72140-G15</t>
  </si>
  <si>
    <t>74100-G12</t>
  </si>
  <si>
    <t>90100-G15</t>
  </si>
  <si>
    <t>90140-G15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</si>
  <si>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</si>
  <si>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</si>
  <si>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</si>
  <si>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</si>
  <si>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</si>
  <si>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</si>
  <si>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</si>
  <si>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                                     </t>
  </si>
  <si>
    <t xml:space="preserve">Current Earnings                                   </t>
  </si>
  <si>
    <t xml:space="preserve">Issued Capital                                </t>
  </si>
  <si>
    <t>53</t>
  </si>
  <si>
    <t>22320-G16</t>
  </si>
  <si>
    <t>50100-G16</t>
  </si>
  <si>
    <t>52220-G16</t>
  </si>
  <si>
    <t>52240-G16</t>
  </si>
  <si>
    <t>53200-A02</t>
  </si>
  <si>
    <t>53200-A04</t>
  </si>
  <si>
    <t>53200-A05</t>
  </si>
  <si>
    <t>53200-A06</t>
  </si>
  <si>
    <t>53301-A01</t>
  </si>
  <si>
    <t>53407-A01</t>
  </si>
  <si>
    <t>61280-G16</t>
  </si>
  <si>
    <t>70100-G16</t>
  </si>
  <si>
    <t>71120-G16</t>
  </si>
  <si>
    <t>90140-G16</t>
  </si>
  <si>
    <t>10100-C01</t>
  </si>
  <si>
    <t>10100-C02</t>
  </si>
  <si>
    <t>13500-G16</t>
  </si>
  <si>
    <t>13510-G16</t>
  </si>
  <si>
    <t>15200-C01</t>
  </si>
  <si>
    <t>16100-C01</t>
  </si>
  <si>
    <t>20400-G16</t>
  </si>
  <si>
    <t>20410-G16</t>
  </si>
  <si>
    <t>20420-G16</t>
  </si>
  <si>
    <t>20440-G16</t>
  </si>
  <si>
    <t>20480-G16</t>
  </si>
  <si>
    <t>20500-G16</t>
  </si>
  <si>
    <t>20520-G16</t>
  </si>
  <si>
    <t>22100-G16</t>
  </si>
  <si>
    <t>22120-G16</t>
  </si>
  <si>
    <t>22140-G16</t>
  </si>
  <si>
    <t>22160-G16</t>
  </si>
  <si>
    <t>22180-G16</t>
  </si>
  <si>
    <t>22220-G16</t>
  </si>
  <si>
    <t>22260-G16</t>
  </si>
  <si>
    <t>22300-G16</t>
  </si>
  <si>
    <t>22360-G16</t>
  </si>
  <si>
    <t>22380-G16</t>
  </si>
  <si>
    <t>22420-G16</t>
  </si>
  <si>
    <t>22430-G16</t>
  </si>
  <si>
    <t>22440-G16</t>
  </si>
  <si>
    <t>22450-G16</t>
  </si>
  <si>
    <t>22600-G16</t>
  </si>
  <si>
    <t>22640-G16</t>
  </si>
  <si>
    <t>22660-G16</t>
  </si>
  <si>
    <t>22720-G16</t>
  </si>
  <si>
    <t>23100-G16</t>
  </si>
  <si>
    <t>23120-G16</t>
  </si>
  <si>
    <t>23140-G16</t>
  </si>
  <si>
    <t>23240-G16</t>
  </si>
  <si>
    <t>24100-G16</t>
  </si>
  <si>
    <t>24160-G16</t>
  </si>
  <si>
    <t>24180-G16</t>
  </si>
  <si>
    <t>24200-G16</t>
  </si>
  <si>
    <t>24220-G16</t>
  </si>
  <si>
    <t>24240-G16</t>
  </si>
  <si>
    <t>24260-G16</t>
  </si>
  <si>
    <t>25100-G16</t>
  </si>
  <si>
    <t>25120-G16</t>
  </si>
  <si>
    <t>25140-G16</t>
  </si>
  <si>
    <t>25160-G16</t>
  </si>
  <si>
    <t>25200-G16</t>
  </si>
  <si>
    <t>26400-G16</t>
  </si>
  <si>
    <t>26420-G16</t>
  </si>
  <si>
    <t>26440-G16</t>
  </si>
  <si>
    <t>27120-G16</t>
  </si>
  <si>
    <t>27140-G16</t>
  </si>
  <si>
    <t>27160-G16</t>
  </si>
  <si>
    <t>28150-G16</t>
  </si>
  <si>
    <t>28200-G16</t>
  </si>
  <si>
    <t>28220-G16</t>
  </si>
  <si>
    <t>28240-G16</t>
  </si>
  <si>
    <t>28260-G16</t>
  </si>
  <si>
    <t>28280-G16</t>
  </si>
  <si>
    <t>30100-G16</t>
  </si>
  <si>
    <t>30120-G16</t>
  </si>
  <si>
    <t>30160-G16</t>
  </si>
  <si>
    <t>50120-G16</t>
  </si>
  <si>
    <t>50160-G16</t>
  </si>
  <si>
    <t>50180-G16</t>
  </si>
  <si>
    <t>51100-G16</t>
  </si>
  <si>
    <t>52180-G16</t>
  </si>
  <si>
    <t>52360-G16</t>
  </si>
  <si>
    <t>53100-A01</t>
  </si>
  <si>
    <t>53100-A02</t>
  </si>
  <si>
    <t>53100-A03</t>
  </si>
  <si>
    <t>53100-A04</t>
  </si>
  <si>
    <t>53100-A05</t>
  </si>
  <si>
    <t>53101-A01</t>
  </si>
  <si>
    <t>53101-A02</t>
  </si>
  <si>
    <t>53101-A03</t>
  </si>
  <si>
    <t>53101-A04</t>
  </si>
  <si>
    <t>53101-A05</t>
  </si>
  <si>
    <t>53200-A01</t>
  </si>
  <si>
    <t>53200-A03</t>
  </si>
  <si>
    <t>53201-A01</t>
  </si>
  <si>
    <t>53201-A02</t>
  </si>
  <si>
    <t>53201-A03</t>
  </si>
  <si>
    <t>53201-A04</t>
  </si>
  <si>
    <t>53201-A05</t>
  </si>
  <si>
    <t>53201-A06</t>
  </si>
  <si>
    <t>53401-A01</t>
  </si>
  <si>
    <t>53402-A01</t>
  </si>
  <si>
    <t>53403-A01</t>
  </si>
  <si>
    <t>53404-A01</t>
  </si>
  <si>
    <t>53405-A01</t>
  </si>
  <si>
    <t>53406-A01</t>
  </si>
  <si>
    <t>53408-A01</t>
  </si>
  <si>
    <t>53409-A01</t>
  </si>
  <si>
    <t>53410-A01</t>
  </si>
  <si>
    <t>61200-G16</t>
  </si>
  <si>
    <t>61220-G16</t>
  </si>
  <si>
    <t>61240-G16</t>
  </si>
  <si>
    <t>61260-G16</t>
  </si>
  <si>
    <t>61460-G16</t>
  </si>
  <si>
    <t>61480-G16</t>
  </si>
  <si>
    <t>61500-G16</t>
  </si>
  <si>
    <t>61520-G16</t>
  </si>
  <si>
    <t>61540-G16</t>
  </si>
  <si>
    <t>71100-G16</t>
  </si>
  <si>
    <t>71140-G16</t>
  </si>
  <si>
    <t>71160-G16</t>
  </si>
  <si>
    <t>71180-G16</t>
  </si>
  <si>
    <t>71200-G16</t>
  </si>
  <si>
    <t>71220-G16</t>
  </si>
  <si>
    <t>71260-G16</t>
  </si>
  <si>
    <t>71280-G16</t>
  </si>
  <si>
    <t>71300-G16</t>
  </si>
  <si>
    <t>90100-G16</t>
  </si>
  <si>
    <t>90120-G16</t>
  </si>
  <si>
    <t>53201-A07</t>
  </si>
  <si>
    <t>53302-A01</t>
  </si>
  <si>
    <t>53303-A01</t>
  </si>
  <si>
    <t>71170-G16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</si>
  <si>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</si>
  <si>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</si>
  <si>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</si>
  <si>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</si>
  <si>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</si>
  <si>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F018</t>
  </si>
  <si>
    <t>Instance Name</t>
  </si>
  <si>
    <t>Calander Year Financial Report F018_20210118_13_56_58_5656.xls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</si>
  <si>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</si>
  <si>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</si>
  <si>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</si>
  <si>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</si>
  <si>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</si>
  <si>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</si>
  <si>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</si>
  <si>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</si>
  <si>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</si>
  <si>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</si>
  <si>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</si>
  <si>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</si>
  <si>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10100C01</t>
  </si>
  <si>
    <t>10100C02</t>
  </si>
  <si>
    <t>13500G16</t>
  </si>
  <si>
    <t>13510G16</t>
  </si>
  <si>
    <t>15200C01</t>
  </si>
  <si>
    <t>16100C01</t>
  </si>
  <si>
    <t>20400G16</t>
  </si>
  <si>
    <t>20410G16</t>
  </si>
  <si>
    <t>20420G16</t>
  </si>
  <si>
    <t>20440G16</t>
  </si>
  <si>
    <t>20480G16</t>
  </si>
  <si>
    <t>20500G16</t>
  </si>
  <si>
    <t>20520G16</t>
  </si>
  <si>
    <t>22100G16</t>
  </si>
  <si>
    <t>22120G16</t>
  </si>
  <si>
    <t>22140G16</t>
  </si>
  <si>
    <t>22160G16</t>
  </si>
  <si>
    <t>22180G16</t>
  </si>
  <si>
    <t>22220G16</t>
  </si>
  <si>
    <t>22260G16</t>
  </si>
  <si>
    <t>22300G16</t>
  </si>
  <si>
    <t>22320G16</t>
  </si>
  <si>
    <t>22360G16</t>
  </si>
  <si>
    <t>22380G16</t>
  </si>
  <si>
    <t>22420G16</t>
  </si>
  <si>
    <t>22430G16</t>
  </si>
  <si>
    <t>22440G16</t>
  </si>
  <si>
    <t>22450G16</t>
  </si>
  <si>
    <t>22600G16</t>
  </si>
  <si>
    <t>22640G16</t>
  </si>
  <si>
    <t>22660G16</t>
  </si>
  <si>
    <t>22720G16</t>
  </si>
  <si>
    <t>23100G16</t>
  </si>
  <si>
    <t>23120G16</t>
  </si>
  <si>
    <t>23140G16</t>
  </si>
  <si>
    <t>23240G16</t>
  </si>
  <si>
    <t>24100G16</t>
  </si>
  <si>
    <t>24160G16</t>
  </si>
  <si>
    <t>24180G16</t>
  </si>
  <si>
    <t>24200G16</t>
  </si>
  <si>
    <t>24220G16</t>
  </si>
  <si>
    <t>24240G16</t>
  </si>
  <si>
    <t>24260G16</t>
  </si>
  <si>
    <t>25100G16</t>
  </si>
  <si>
    <t>25120G16</t>
  </si>
  <si>
    <t>25140G16</t>
  </si>
  <si>
    <t>25160G16</t>
  </si>
  <si>
    <t>25200G16</t>
  </si>
  <si>
    <t>26400G16</t>
  </si>
  <si>
    <t>26420G16</t>
  </si>
  <si>
    <t>26440G16</t>
  </si>
  <si>
    <t>27120G16</t>
  </si>
  <si>
    <t>27140G16</t>
  </si>
  <si>
    <t>27160G16</t>
  </si>
  <si>
    <t>28150G16</t>
  </si>
  <si>
    <t>28200G16</t>
  </si>
  <si>
    <t>28220G16</t>
  </si>
  <si>
    <t>28240G16</t>
  </si>
  <si>
    <t>28260G16</t>
  </si>
  <si>
    <t>28280G16</t>
  </si>
  <si>
    <t>30100G16</t>
  </si>
  <si>
    <t>30120G16</t>
  </si>
  <si>
    <t>30160G16</t>
  </si>
  <si>
    <t>50100G16</t>
  </si>
  <si>
    <t>50120G16</t>
  </si>
  <si>
    <t>50160G16</t>
  </si>
  <si>
    <t>50180G16</t>
  </si>
  <si>
    <t>51100G16</t>
  </si>
  <si>
    <t>52180G16</t>
  </si>
  <si>
    <t>52220G16</t>
  </si>
  <si>
    <t>52240G16</t>
  </si>
  <si>
    <t>52360G16</t>
  </si>
  <si>
    <t>52360S00</t>
  </si>
  <si>
    <t>52360S01</t>
  </si>
  <si>
    <t>52360S02</t>
  </si>
  <si>
    <t>53100A01</t>
  </si>
  <si>
    <t>53100A02</t>
  </si>
  <si>
    <t>53100A03</t>
  </si>
  <si>
    <t>53100A04</t>
  </si>
  <si>
    <t>53100A05</t>
  </si>
  <si>
    <t>53101A01</t>
  </si>
  <si>
    <t>53101A02</t>
  </si>
  <si>
    <t>53101A03</t>
  </si>
  <si>
    <t>53101A04</t>
  </si>
  <si>
    <t>53101A05</t>
  </si>
  <si>
    <t>53200A01</t>
  </si>
  <si>
    <t>53200A02</t>
  </si>
  <si>
    <t>53200A03</t>
  </si>
  <si>
    <t>53200A04</t>
  </si>
  <si>
    <t>53200A05</t>
  </si>
  <si>
    <t>53200A06</t>
  </si>
  <si>
    <t>53201A01</t>
  </si>
  <si>
    <t>53201A02</t>
  </si>
  <si>
    <t>53201A03</t>
  </si>
  <si>
    <t>53201A04</t>
  </si>
  <si>
    <t>53201A05</t>
  </si>
  <si>
    <t>53201A06</t>
  </si>
  <si>
    <t>53201A07</t>
  </si>
  <si>
    <t>53301A01</t>
  </si>
  <si>
    <t>53302A01</t>
  </si>
  <si>
    <t>53303A01</t>
  </si>
  <si>
    <t>53401A01</t>
  </si>
  <si>
    <t>53402A01</t>
  </si>
  <si>
    <t>53403A01</t>
  </si>
  <si>
    <t>53404A01</t>
  </si>
  <si>
    <t>53405A01</t>
  </si>
  <si>
    <t>53406A01</t>
  </si>
  <si>
    <t>53407A01</t>
  </si>
  <si>
    <t>53408A01</t>
  </si>
  <si>
    <t>53409A01</t>
  </si>
  <si>
    <t>53410A01</t>
  </si>
  <si>
    <t>61200G16</t>
  </si>
  <si>
    <t>61220G16</t>
  </si>
  <si>
    <t>61240G16</t>
  </si>
  <si>
    <t>61260G16</t>
  </si>
  <si>
    <t>61280G16</t>
  </si>
  <si>
    <t>61460G16</t>
  </si>
  <si>
    <t>61480G16</t>
  </si>
  <si>
    <t>61500G16</t>
  </si>
  <si>
    <t>61520G16</t>
  </si>
  <si>
    <t>61540G16</t>
  </si>
  <si>
    <t>62100G02</t>
  </si>
  <si>
    <t>62100G05</t>
  </si>
  <si>
    <t>62100G07</t>
  </si>
  <si>
    <t>62100G14</t>
  </si>
  <si>
    <t>70100G16</t>
  </si>
  <si>
    <t>71100G16</t>
  </si>
  <si>
    <t>71120G16</t>
  </si>
  <si>
    <t>71140G16</t>
  </si>
  <si>
    <t>71160G16</t>
  </si>
  <si>
    <t>71170G16</t>
  </si>
  <si>
    <t>71180G16</t>
  </si>
  <si>
    <t>71200G16</t>
  </si>
  <si>
    <t>71220G16</t>
  </si>
  <si>
    <t>71260G16</t>
  </si>
  <si>
    <t>71280G16</t>
  </si>
  <si>
    <t>71300G16</t>
  </si>
  <si>
    <t>74100G02</t>
  </si>
  <si>
    <t>74100G05</t>
  </si>
  <si>
    <t>74100G07</t>
  </si>
  <si>
    <t>74100G14</t>
  </si>
  <si>
    <t>90100G16</t>
  </si>
  <si>
    <t>90120G16</t>
  </si>
  <si>
    <t>90140G16</t>
  </si>
  <si>
    <t>Direct Costs-Property</t>
  </si>
  <si>
    <t>Direct Costs-Winery</t>
  </si>
  <si>
    <t>Direct Costs-Media</t>
  </si>
  <si>
    <t>Interest Income</t>
  </si>
  <si>
    <t>Property Cost</t>
  </si>
  <si>
    <t>Financing Cost</t>
  </si>
  <si>
    <t>Extra Ordinary Expenses</t>
  </si>
  <si>
    <t>Cash at bank</t>
  </si>
  <si>
    <t>Equity</t>
  </si>
  <si>
    <t>Bulk Wine Sales</t>
  </si>
  <si>
    <t>01 - I</t>
  </si>
  <si>
    <t xml:space="preserve">10100          </t>
  </si>
  <si>
    <t xml:space="preserve">C02            </t>
  </si>
  <si>
    <t xml:space="preserve">               </t>
  </si>
  <si>
    <t xml:space="preserve">F018  </t>
  </si>
  <si>
    <t>Credit</t>
  </si>
  <si>
    <t xml:space="preserve">TerraMoll Wines Pty Ltd                                     </t>
  </si>
  <si>
    <t>Cost of Goods Sold</t>
  </si>
  <si>
    <t>03 - I</t>
  </si>
  <si>
    <t xml:space="preserve">13500          </t>
  </si>
  <si>
    <t xml:space="preserve">G16            </t>
  </si>
  <si>
    <t>Freight</t>
  </si>
  <si>
    <t xml:space="preserve">13510          </t>
  </si>
  <si>
    <t>Other Income-WET Rebate</t>
  </si>
  <si>
    <t>05 - I</t>
  </si>
  <si>
    <t xml:space="preserve">15200          </t>
  </si>
  <si>
    <t xml:space="preserve">C01            </t>
  </si>
  <si>
    <t>Bank Fees &amp; Charges-TWC</t>
  </si>
  <si>
    <t>09 - I</t>
  </si>
  <si>
    <t xml:space="preserve">22180          </t>
  </si>
  <si>
    <t>Debit</t>
  </si>
  <si>
    <t>Fees &amp; Charges-TWC</t>
  </si>
  <si>
    <t xml:space="preserve">22320          </t>
  </si>
  <si>
    <t>National Australia Bank-TWC</t>
  </si>
  <si>
    <t>20 - B</t>
  </si>
  <si>
    <t xml:space="preserve">50100          </t>
  </si>
  <si>
    <t>Trade Debtor-TWC</t>
  </si>
  <si>
    <t>21 - B</t>
  </si>
  <si>
    <t xml:space="preserve">51100          </t>
  </si>
  <si>
    <t>Set Up Cost</t>
  </si>
  <si>
    <t>22 - B</t>
  </si>
  <si>
    <t xml:space="preserve">52220          </t>
  </si>
  <si>
    <t>Prepayments</t>
  </si>
  <si>
    <t xml:space="preserve">52240          </t>
  </si>
  <si>
    <t>Suspense-Income</t>
  </si>
  <si>
    <t xml:space="preserve">52360          </t>
  </si>
  <si>
    <t xml:space="preserve">S00            </t>
  </si>
  <si>
    <t>Vintage 2016 - Bulk Cab Sav</t>
  </si>
  <si>
    <t>53 - B</t>
  </si>
  <si>
    <t xml:space="preserve">53100          </t>
  </si>
  <si>
    <t xml:space="preserve">A01            </t>
  </si>
  <si>
    <t>Vintage 2016 - Bulk Shiraz - Cab Sav Blended</t>
  </si>
  <si>
    <t xml:space="preserve">A02            </t>
  </si>
  <si>
    <t>Vintage 2016 - Mataro</t>
  </si>
  <si>
    <t xml:space="preserve">A03            </t>
  </si>
  <si>
    <t>Mattschoss Block A - Mataro 2016</t>
  </si>
  <si>
    <t xml:space="preserve">53200          </t>
  </si>
  <si>
    <t>Wilksch Block A -  Cab Sav - 2016</t>
  </si>
  <si>
    <t xml:space="preserve">A04            </t>
  </si>
  <si>
    <t>Wilksch Block A - Shiraz - 2016</t>
  </si>
  <si>
    <t xml:space="preserve">A05            </t>
  </si>
  <si>
    <t>Wilksch Block K- Shiraz - 2016</t>
  </si>
  <si>
    <t xml:space="preserve">A06            </t>
  </si>
  <si>
    <t>Mattschoss Block Z10 - Shiraz 2017</t>
  </si>
  <si>
    <t xml:space="preserve">53201          </t>
  </si>
  <si>
    <t>Wilksch Block A -  Cab Sav - 2017</t>
  </si>
  <si>
    <t>Wilksch Block K- Shiraz - 2017</t>
  </si>
  <si>
    <t>Wilksch Block K- Shiraz - 2018</t>
  </si>
  <si>
    <t xml:space="preserve">A07            </t>
  </si>
  <si>
    <t>Winemaking Vintage 2016</t>
  </si>
  <si>
    <t xml:space="preserve">53301          </t>
  </si>
  <si>
    <t>Winemaking Vintage 2017</t>
  </si>
  <si>
    <t xml:space="preserve">53302          </t>
  </si>
  <si>
    <t>Winemaking Vintage 2018</t>
  </si>
  <si>
    <t xml:space="preserve">53303          </t>
  </si>
  <si>
    <t>Oak Barrels -New</t>
  </si>
  <si>
    <t xml:space="preserve">53407          </t>
  </si>
  <si>
    <t>Oak Barrels -S'Hand</t>
  </si>
  <si>
    <t xml:space="preserve">53408          </t>
  </si>
  <si>
    <t>Plant &amp; Equipment-TWC</t>
  </si>
  <si>
    <t>23 - B</t>
  </si>
  <si>
    <t xml:space="preserve">61280          </t>
  </si>
  <si>
    <t>Intercompany-EPH</t>
  </si>
  <si>
    <t>24 - B</t>
  </si>
  <si>
    <t xml:space="preserve">62100          </t>
  </si>
  <si>
    <t xml:space="preserve">G02            </t>
  </si>
  <si>
    <t>Intercompany-GBLT</t>
  </si>
  <si>
    <t xml:space="preserve">G05            </t>
  </si>
  <si>
    <t>Intercompany - TMV</t>
  </si>
  <si>
    <t xml:space="preserve">G14            </t>
  </si>
  <si>
    <t>Trade Creditor-TWC</t>
  </si>
  <si>
    <t>26 - B</t>
  </si>
  <si>
    <t xml:space="preserve">70100          </t>
  </si>
  <si>
    <t>Accruals-TWC</t>
  </si>
  <si>
    <t>27 - B</t>
  </si>
  <si>
    <t xml:space="preserve">71100          </t>
  </si>
  <si>
    <t>GST Paid-TWC</t>
  </si>
  <si>
    <t xml:space="preserve">71120          </t>
  </si>
  <si>
    <t>GST Collected - TWC</t>
  </si>
  <si>
    <t xml:space="preserve">71140          </t>
  </si>
  <si>
    <t>GST Control -TWC</t>
  </si>
  <si>
    <t xml:space="preserve">71160          </t>
  </si>
  <si>
    <t>WET Rebate -TWC</t>
  </si>
  <si>
    <t xml:space="preserve">71170          </t>
  </si>
  <si>
    <t>30 - B</t>
  </si>
  <si>
    <t xml:space="preserve">74100          </t>
  </si>
  <si>
    <t>Intercompany-GPM</t>
  </si>
  <si>
    <t xml:space="preserve">G07            </t>
  </si>
  <si>
    <t>Intercompany-TMV</t>
  </si>
  <si>
    <t>Retained Earnings-TWC</t>
  </si>
  <si>
    <t>32 - R</t>
  </si>
  <si>
    <t xml:space="preserve">90100          </t>
  </si>
  <si>
    <t>Issued Capital-TWC</t>
  </si>
  <si>
    <t xml:space="preserve">90140          </t>
  </si>
  <si>
    <t>2020</t>
  </si>
  <si>
    <t>AR - IN</t>
  </si>
  <si>
    <t>IN000000005</t>
  </si>
  <si>
    <t>Wilkch K Shariz 3175 Litres</t>
  </si>
  <si>
    <t>000195</t>
  </si>
  <si>
    <t xml:space="preserve">EVAN    </t>
  </si>
  <si>
    <t>AUD</t>
  </si>
  <si>
    <t>GL - CL</t>
  </si>
  <si>
    <t>CLOSING ENTRY</t>
  </si>
  <si>
    <t>000219</t>
  </si>
  <si>
    <t>GL - JE</t>
  </si>
  <si>
    <t>000196</t>
  </si>
  <si>
    <t>Liquor Licence</t>
  </si>
  <si>
    <t>000184</t>
  </si>
  <si>
    <t>000185</t>
  </si>
  <si>
    <t>000189</t>
  </si>
  <si>
    <t>000192</t>
  </si>
  <si>
    <t>000193</t>
  </si>
  <si>
    <t>000194</t>
  </si>
  <si>
    <t>000199</t>
  </si>
  <si>
    <t>AP - IN</t>
  </si>
  <si>
    <t>22610883497-Aust Sec &amp; Invest Comm-Feb 20-</t>
  </si>
  <si>
    <t>Annual review fee</t>
  </si>
  <si>
    <t>000203</t>
  </si>
  <si>
    <t xml:space="preserve">LIDIYA  </t>
  </si>
  <si>
    <t>000208</t>
  </si>
  <si>
    <t>000212</t>
  </si>
  <si>
    <t>000213</t>
  </si>
  <si>
    <t>000214</t>
  </si>
  <si>
    <t>000220</t>
  </si>
  <si>
    <t>CB - CB</t>
  </si>
  <si>
    <t xml:space="preserve">           0</t>
  </si>
  <si>
    <t>Consumer and Business Services</t>
  </si>
  <si>
    <t>000182</t>
  </si>
  <si>
    <t xml:space="preserve">      300919</t>
  </si>
  <si>
    <t>Teusner Wines Pty Ltd</t>
  </si>
  <si>
    <t>000186</t>
  </si>
  <si>
    <t>TerraMoll Vineyards Pty Ltd</t>
  </si>
  <si>
    <t>000190</t>
  </si>
  <si>
    <t xml:space="preserve">      310194</t>
  </si>
  <si>
    <t>Transfer funds</t>
  </si>
  <si>
    <t>000191</t>
  </si>
  <si>
    <t xml:space="preserve">     2001201</t>
  </si>
  <si>
    <t>Receive funds</t>
  </si>
  <si>
    <t>000197</t>
  </si>
  <si>
    <t xml:space="preserve">      502204</t>
  </si>
  <si>
    <t>000204</t>
  </si>
  <si>
    <t xml:space="preserve">      702205</t>
  </si>
  <si>
    <t>000198</t>
  </si>
  <si>
    <t xml:space="preserve">      502205</t>
  </si>
  <si>
    <t>Reverse - Transfer funds</t>
  </si>
  <si>
    <t>000205</t>
  </si>
  <si>
    <t xml:space="preserve">     2502204</t>
  </si>
  <si>
    <t>000207</t>
  </si>
  <si>
    <t xml:space="preserve">    25022001</t>
  </si>
  <si>
    <t>Australian Taxation Office</t>
  </si>
  <si>
    <t>000202</t>
  </si>
  <si>
    <t>Reverse - Receive funds</t>
  </si>
  <si>
    <t>000206</t>
  </si>
  <si>
    <t>Aust Sec &amp; Invest Comm</t>
  </si>
  <si>
    <t>000210</t>
  </si>
  <si>
    <t xml:space="preserve">      200320</t>
  </si>
  <si>
    <t>000211</t>
  </si>
  <si>
    <t>000217</t>
  </si>
  <si>
    <t xml:space="preserve">     1106205</t>
  </si>
  <si>
    <t>000218</t>
  </si>
  <si>
    <t>Electronic Clearing -TWC</t>
  </si>
  <si>
    <t>AP - PY</t>
  </si>
  <si>
    <t>C0002-Consumer and Business Services</t>
  </si>
  <si>
    <t>000181</t>
  </si>
  <si>
    <t>AR - PY</t>
  </si>
  <si>
    <t>T0001-Teusner Wines Pty Ltd</t>
  </si>
  <si>
    <t>300919</t>
  </si>
  <si>
    <t>000187</t>
  </si>
  <si>
    <t>T0017-TerraMoll Vineyards Pty Ltd</t>
  </si>
  <si>
    <t>000188</t>
  </si>
  <si>
    <t>A0009-Australian Taxation Office</t>
  </si>
  <si>
    <t>000201</t>
  </si>
  <si>
    <t>A0006-Aust Sec &amp; Invest Comm</t>
  </si>
  <si>
    <t>000209</t>
  </si>
  <si>
    <t>000216</t>
  </si>
  <si>
    <t>IN000000002</t>
  </si>
  <si>
    <t>IN000000003</t>
  </si>
  <si>
    <t>IN000000004</t>
  </si>
  <si>
    <t>19105320-Consumer and Business Services-July 19-</t>
  </si>
  <si>
    <t>Annula Liquor Licence</t>
  </si>
  <si>
    <t>000180</t>
  </si>
  <si>
    <t>Prepaid</t>
  </si>
  <si>
    <t>57705758-Consumer and Business Services-June 20-</t>
  </si>
  <si>
    <t>Annual Liquor Lic fee</t>
  </si>
  <si>
    <t>000215</t>
  </si>
  <si>
    <t>Transfer funds to intercompany</t>
  </si>
  <si>
    <t>Reallocation of loan balances @ 30.6.2020</t>
  </si>
  <si>
    <t>000221</t>
  </si>
  <si>
    <t>19105320</t>
  </si>
  <si>
    <t>196</t>
  </si>
  <si>
    <t>208</t>
  </si>
  <si>
    <t>BAS OCT TO DEC 19</t>
  </si>
  <si>
    <t>000200</t>
  </si>
  <si>
    <t>22610883497</t>
  </si>
  <si>
    <t>57705758</t>
  </si>
  <si>
    <t>BAS OCT TO DEC 19-Australian Taxation Office--</t>
  </si>
  <si>
    <t>BAS Oct to Dec 19</t>
  </si>
  <si>
    <t>Receeive fund from intercompany</t>
  </si>
  <si>
    <t xml:space="preserve">Bottle Wine Sales                                           </t>
  </si>
  <si>
    <t xml:space="preserve">Bulk Wine Sales                                             </t>
  </si>
  <si>
    <t xml:space="preserve">Cost of Goods Sold                                          </t>
  </si>
  <si>
    <t xml:space="preserve">Freight                                                     </t>
  </si>
  <si>
    <t xml:space="preserve">Other Income-WET Rebate                                     </t>
  </si>
  <si>
    <t xml:space="preserve">Interest Received -TWC                                      </t>
  </si>
  <si>
    <t xml:space="preserve">Wages - Administration - TWC                                </t>
  </si>
  <si>
    <t xml:space="preserve">Wages -Sales - TWC                                          </t>
  </si>
  <si>
    <t xml:space="preserve">A/Leave Prov - TWC                                          </t>
  </si>
  <si>
    <t xml:space="preserve">LSL - TWC                                                   </t>
  </si>
  <si>
    <t xml:space="preserve">Payroll Tax - TWC                                           </t>
  </si>
  <si>
    <t xml:space="preserve">Superannuation - TWC                                        </t>
  </si>
  <si>
    <t xml:space="preserve">Workcover -  TWC                                            </t>
  </si>
  <si>
    <t xml:space="preserve">Accountancy - Corporate - TWC                               </t>
  </si>
  <si>
    <t xml:space="preserve">Accountancy - Other - TWC                                   </t>
  </si>
  <si>
    <t xml:space="preserve">Audit Fees-TWC                                              </t>
  </si>
  <si>
    <t xml:space="preserve">Bad Debts-TWC                                               </t>
  </si>
  <si>
    <t xml:space="preserve">Bank Fees &amp; Charges-TWC                                     </t>
  </si>
  <si>
    <t xml:space="preserve">Consultancy Fees-TWC                                        </t>
  </si>
  <si>
    <t xml:space="preserve">Courier - TWC                                               </t>
  </si>
  <si>
    <t xml:space="preserve">Dues and Subs-TWC                                           </t>
  </si>
  <si>
    <t xml:space="preserve">Fees &amp; Charges-TWC                                          </t>
  </si>
  <si>
    <t xml:space="preserve">Fringe Benefits Tax Payable-TWC                             </t>
  </si>
  <si>
    <t xml:space="preserve">General Expenses-TWC                                        </t>
  </si>
  <si>
    <t xml:space="preserve">Insurance - Public Liability-TWC                            </t>
  </si>
  <si>
    <t xml:space="preserve">Insurance - ISR-TWC                                         </t>
  </si>
  <si>
    <t xml:space="preserve">Insurance - Travel-TWC                                      </t>
  </si>
  <si>
    <t xml:space="preserve">Insurance - Wine-TWC                                        </t>
  </si>
  <si>
    <t xml:space="preserve">Legal Fees-TWC                                              </t>
  </si>
  <si>
    <t xml:space="preserve">Postage - General-TWC                                       </t>
  </si>
  <si>
    <t xml:space="preserve">Printing &amp; Stationery-TWC                                   </t>
  </si>
  <si>
    <t xml:space="preserve">Travel &amp; Accom-TWC                                          </t>
  </si>
  <si>
    <t xml:space="preserve">Computer Support/Maintenance-TWC                            </t>
  </si>
  <si>
    <t xml:space="preserve">Computer -Software Support-TWC                              </t>
  </si>
  <si>
    <t xml:space="preserve">Internet Costs-TWC                                          </t>
  </si>
  <si>
    <t xml:space="preserve">Telephone - Use-TWC                                         </t>
  </si>
  <si>
    <t xml:space="preserve">Amenities - Staff-TWC                                       </t>
  </si>
  <si>
    <t xml:space="preserve">HR Services-TWC                                             </t>
  </si>
  <si>
    <t xml:space="preserve">Medical -TWC                                                </t>
  </si>
  <si>
    <t xml:space="preserve">OH&amp;S -TWC                                                   </t>
  </si>
  <si>
    <t xml:space="preserve">Recruitment-TWC                                             </t>
  </si>
  <si>
    <t xml:space="preserve">Relocation-TWC                                              </t>
  </si>
  <si>
    <t xml:space="preserve">Training-TWC                                                </t>
  </si>
  <si>
    <t xml:space="preserve">Advertising &amp; Promotion-TWC                                 </t>
  </si>
  <si>
    <t xml:space="preserve">Donations-TWC                                               </t>
  </si>
  <si>
    <t xml:space="preserve">Entertainment-TWC                                           </t>
  </si>
  <si>
    <t xml:space="preserve">Entertainment - FBT-TWC                                     </t>
  </si>
  <si>
    <t xml:space="preserve">Sponsorship-TWC                                             </t>
  </si>
  <si>
    <t xml:space="preserve">Motor Vehicle - Fuel &amp; Oil-TWC                              </t>
  </si>
  <si>
    <t xml:space="preserve">Motor Vehicle Licence-TWC                                   </t>
  </si>
  <si>
    <t xml:space="preserve">Motor Vehicle R&amp;M-TWC                                       </t>
  </si>
  <si>
    <t xml:space="preserve">Cleaning &amp; Rubbish Removal-TWC                              </t>
  </si>
  <si>
    <t xml:space="preserve">Electricity - Common-TWC                                    </t>
  </si>
  <si>
    <t xml:space="preserve">Gas Consumption-TWC                                         </t>
  </si>
  <si>
    <t xml:space="preserve">Amortisation - Set Up Cost                                  </t>
  </si>
  <si>
    <t xml:space="preserve">Depreciation - IT Equipment-TWC                             </t>
  </si>
  <si>
    <t xml:space="preserve">Depreciation - Furniture &amp; Fittings-TWC                     </t>
  </si>
  <si>
    <t xml:space="preserve">Depreciation - Motor Vehicles-TWC                           </t>
  </si>
  <si>
    <t xml:space="preserve">Depreciation - Office Furniture-TWC                         </t>
  </si>
  <si>
    <t xml:space="preserve">Depreciation - Plant &amp; Equip-TWC                            </t>
  </si>
  <si>
    <t xml:space="preserve">Extra Ordinary Expenses-TWC                                 </t>
  </si>
  <si>
    <t xml:space="preserve">Captial loss-TWC                                            </t>
  </si>
  <si>
    <t xml:space="preserve">Income Tax-TWC                                              </t>
  </si>
  <si>
    <t xml:space="preserve">National Australia Bank-TWC                                 </t>
  </si>
  <si>
    <t xml:space="preserve">Undeposited Funds-TWC                                       </t>
  </si>
  <si>
    <t xml:space="preserve">Electronic Clearing -TWC                                    </t>
  </si>
  <si>
    <t xml:space="preserve">Wages Clearning-TWC                                         </t>
  </si>
  <si>
    <t xml:space="preserve">Trade Debtor-TWC                                            </t>
  </si>
  <si>
    <t xml:space="preserve">Petty Cash-TWC                                              </t>
  </si>
  <si>
    <t xml:space="preserve">Set Up Cost                                                 </t>
  </si>
  <si>
    <t xml:space="preserve">Prepayments                                                 </t>
  </si>
  <si>
    <t xml:space="preserve">Suspense-TWC                                                </t>
  </si>
  <si>
    <t xml:space="preserve">Suspense-Income                                             </t>
  </si>
  <si>
    <t xml:space="preserve">Suspense-Expense                                            </t>
  </si>
  <si>
    <t xml:space="preserve">Suspense-Other                                              </t>
  </si>
  <si>
    <t xml:space="preserve">Vintage 2016 - Bulk Cab Sav                                 </t>
  </si>
  <si>
    <t xml:space="preserve">Vintage 2016 - Bulk Shiraz - Cab Sav Blended                </t>
  </si>
  <si>
    <t xml:space="preserve">Vintage 2016 - Mataro                                       </t>
  </si>
  <si>
    <t xml:space="preserve">Vintage 2016 - Shiraz - Brand 4                             </t>
  </si>
  <si>
    <t xml:space="preserve">Vintage 2016 - Shiraz - Brand 5                             </t>
  </si>
  <si>
    <t xml:space="preserve">Vintage 2017 - Shiraz - Brand 1                             </t>
  </si>
  <si>
    <t xml:space="preserve">Vintage 2017 - Shiraz - Brand 2                             </t>
  </si>
  <si>
    <t xml:space="preserve">Vintage 2017 - Shiraz - Brand 3                             </t>
  </si>
  <si>
    <t xml:space="preserve">Vintage 2017 - Shiraz - Brand 4                             </t>
  </si>
  <si>
    <t xml:space="preserve">Vintage 2017 - Shiraz - Brand 5                             </t>
  </si>
  <si>
    <t xml:space="preserve">Maria Street - Shiraz - 2016                                </t>
  </si>
  <si>
    <t xml:space="preserve">Mattschoss Block A - Mataro 2016                            </t>
  </si>
  <si>
    <t xml:space="preserve">Semmler Block F - Shiraz - 2016                             </t>
  </si>
  <si>
    <t xml:space="preserve">Wilksch Block A -  Cab Sav - 2016                           </t>
  </si>
  <si>
    <t xml:space="preserve">Wilksch Block A - Shiraz - 2016                             </t>
  </si>
  <si>
    <t xml:space="preserve">Wilksch Block K- Shiraz - 2016                              </t>
  </si>
  <si>
    <t xml:space="preserve">Maria Street - Shiraz - 2017                                </t>
  </si>
  <si>
    <t xml:space="preserve">Mattschoss Block Z10 - Shiraz 2017                          </t>
  </si>
  <si>
    <t xml:space="preserve">Semmler Block F - Shiraz - 2017                             </t>
  </si>
  <si>
    <t xml:space="preserve">Wilksch Block A -  Cab Sav - 2017                           </t>
  </si>
  <si>
    <t xml:space="preserve">Wilksch Block A - Shiraz - 2017                             </t>
  </si>
  <si>
    <t xml:space="preserve">Wilksch Block K- Shiraz - 2017                              </t>
  </si>
  <si>
    <t xml:space="preserve">Wilksch Block K- Shiraz - 2018                              </t>
  </si>
  <si>
    <t xml:space="preserve">Winemaking Vintage 2016                                     </t>
  </si>
  <si>
    <t xml:space="preserve">Winemaking Vintage 2017                                     </t>
  </si>
  <si>
    <t xml:space="preserve">Winemaking Vintage 2018                                     </t>
  </si>
  <si>
    <t xml:space="preserve">Bottles - Purchases                                         </t>
  </si>
  <si>
    <t xml:space="preserve">Bottling - Contract                                         </t>
  </si>
  <si>
    <t xml:space="preserve">Capsules - Purchases                                        </t>
  </si>
  <si>
    <t xml:space="preserve">Corks - Purchases                                           </t>
  </si>
  <si>
    <t xml:space="preserve">Labels &amp; Design Purchases                                   </t>
  </si>
  <si>
    <t xml:space="preserve">Labelling - Contract                                        </t>
  </si>
  <si>
    <t xml:space="preserve">Oak Barrels -New                                            </t>
  </si>
  <si>
    <t xml:space="preserve">Oak Barrels -S'Hand                                         </t>
  </si>
  <si>
    <t xml:space="preserve">Packaging - Cartons Purchases                               </t>
  </si>
  <si>
    <t xml:space="preserve">Packaging - Contract                                        </t>
  </si>
  <si>
    <t xml:space="preserve">IT Equipment - TWC                                          </t>
  </si>
  <si>
    <t xml:space="preserve">Furniture &amp; Fittings-TWC                                    </t>
  </si>
  <si>
    <t xml:space="preserve">Motor Vehicle-TWC                                           </t>
  </si>
  <si>
    <t xml:space="preserve">Office Furniture-TWC                                        </t>
  </si>
  <si>
    <t xml:space="preserve">Plant &amp; Equipment-TWC                                       </t>
  </si>
  <si>
    <t xml:space="preserve">Less Accum Depn - IT Equipment-TWC                          </t>
  </si>
  <si>
    <t xml:space="preserve">Less Accum Depn - Furniture &amp; Fittings-TWC                  </t>
  </si>
  <si>
    <t xml:space="preserve">Less Accum Depn - Motor Vehicles-TWC                        </t>
  </si>
  <si>
    <t xml:space="preserve">Less Accum Depn - Office Furniture-TWC                      </t>
  </si>
  <si>
    <t xml:space="preserve">Less Accum Depn - Plant &amp; Equip-TWC                         </t>
  </si>
  <si>
    <t xml:space="preserve">Intercompany-EPH                                            </t>
  </si>
  <si>
    <t xml:space="preserve">Intercompany-GBLT                                           </t>
  </si>
  <si>
    <t xml:space="preserve">Intercompany-GPM                                            </t>
  </si>
  <si>
    <t xml:space="preserve">Intercompany - TMV                                          </t>
  </si>
  <si>
    <t xml:space="preserve">Trade Creditor-TWC                                          </t>
  </si>
  <si>
    <t xml:space="preserve">Accruals-TWC                                                </t>
  </si>
  <si>
    <t xml:space="preserve">GST Paid-TWC                                                </t>
  </si>
  <si>
    <t xml:space="preserve">GST Collected - TWC                                         </t>
  </si>
  <si>
    <t xml:space="preserve">GST Control -TWC                                            </t>
  </si>
  <si>
    <t xml:space="preserve">WET Rebate -TWC                                             </t>
  </si>
  <si>
    <t xml:space="preserve">Annual Leave-TWC                                            </t>
  </si>
  <si>
    <t xml:space="preserve">Long Service Leave-TWC                                      </t>
  </si>
  <si>
    <t xml:space="preserve">Payroll Tax-TWC                                             </t>
  </si>
  <si>
    <t xml:space="preserve">Workcover-TWC                                               </t>
  </si>
  <si>
    <t xml:space="preserve">PAYG - Tax Withheld-TWC                                     </t>
  </si>
  <si>
    <t xml:space="preserve">Superannuation-TWC                                          </t>
  </si>
  <si>
    <t xml:space="preserve">Intercompany-TMV                                            </t>
  </si>
  <si>
    <t xml:space="preserve">Retained Earnings-TWC                                       </t>
  </si>
  <si>
    <t xml:space="preserve">Current Earnings-TWC                                        </t>
  </si>
  <si>
    <t xml:space="preserve">Issued Capital-TWC                                          </t>
  </si>
  <si>
    <t>2015</t>
  </si>
  <si>
    <t>2016</t>
  </si>
  <si>
    <t>2017</t>
  </si>
  <si>
    <t>2018</t>
  </si>
  <si>
    <t>2019</t>
  </si>
  <si>
    <t>2021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</si>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</sst>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</numFmts>
  <fonts count="49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8" fillId="0" borderId="0" applyFont="0" applyFill="0" applyBorder="0" applyAlignment="0" applyProtection="0"/>
  </cellStyleXfs>
  <cellXfs count="322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165" fontId="0" fillId="0" borderId="0" xfId="6" applyFont="1"/>
    <xf numFmtId="165" fontId="0" fillId="7" borderId="0" xfId="6" applyFont="1" applyFill="1"/>
    <xf numFmtId="0" fontId="11" fillId="0" borderId="48" xfId="3" applyFont="1" applyBorder="1"/>
    <xf numFmtId="4" fontId="11" fillId="0" borderId="48" xfId="4" applyNumberFormat="1" applyFont="1" applyBorder="1"/>
    <xf numFmtId="0" fontId="1" fillId="0" borderId="48" xfId="3" applyBorder="1"/>
    <xf numFmtId="1" fontId="11" fillId="0" borderId="48" xfId="3" applyNumberFormat="1" applyFont="1" applyBorder="1"/>
    <xf numFmtId="49" fontId="0" fillId="8" borderId="0" xfId="0" applyNumberFormat="1" applyFill="1" applyAlignment="1">
      <alignment horizontal="left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9" borderId="0" xfId="0" applyNumberFormat="1" applyFill="1" applyAlignment="1">
      <alignment horizontal="center"/>
    </xf>
    <xf numFmtId="168" fontId="0" fillId="9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9" borderId="49" xfId="0" applyNumberFormat="1" applyFill="1" applyBorder="1" applyAlignment="1">
      <alignment horizontal="center"/>
    </xf>
    <xf numFmtId="0" fontId="0" fillId="9" borderId="0" xfId="0" applyFill="1" applyBorder="1"/>
    <xf numFmtId="0" fontId="11" fillId="9" borderId="0" xfId="0" applyFont="1" applyFill="1" applyBorder="1"/>
    <xf numFmtId="2" fontId="11" fillId="9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9" borderId="0" xfId="0" applyNumberFormat="1" applyFont="1" applyFill="1" applyBorder="1" applyAlignment="1"/>
    <xf numFmtId="0" fontId="1" fillId="9" borderId="0" xfId="0" applyNumberFormat="1" applyFont="1" applyFill="1" applyBorder="1" applyAlignment="1"/>
    <xf numFmtId="0" fontId="0" fillId="9" borderId="0" xfId="0" applyFill="1"/>
    <xf numFmtId="1" fontId="0" fillId="9" borderId="0" xfId="0" applyNumberFormat="1" applyFill="1" applyAlignment="1">
      <alignment horizontal="center"/>
    </xf>
    <xf numFmtId="168" fontId="0" fillId="9" borderId="0" xfId="0" applyNumberFormat="1" applyFill="1" applyBorder="1" applyAlignment="1">
      <alignment horizontal="center"/>
    </xf>
    <xf numFmtId="168" fontId="0" fillId="0" borderId="0" xfId="4" applyNumberFormat="1" applyFont="1"/>
    <xf numFmtId="49" fontId="20" fillId="8" borderId="0" xfId="0" applyNumberFormat="1" applyFont="1" applyFill="1" applyAlignment="1">
      <alignment horizontal="left"/>
    </xf>
    <xf numFmtId="49" fontId="0" fillId="10" borderId="0" xfId="0" applyNumberFormat="1" applyFill="1" applyAlignment="1">
      <alignment horizontal="left"/>
    </xf>
    <xf numFmtId="0" fontId="11" fillId="0" borderId="0" xfId="0" applyNumberFormat="1" applyFont="1" applyBorder="1" applyAlignment="1"/>
    <xf numFmtId="0" fontId="1" fillId="0" borderId="0" xfId="0" applyNumberFormat="1" applyFont="1" applyBorder="1" applyAlignment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0" xfId="0" pivotButton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vertical="center" wrapText="1"/>
    </xf>
    <xf numFmtId="0" fontId="1" fillId="0" borderId="37" xfId="3" applyBorder="1" applyAlignment="1">
      <alignment horizontal="center" vertical="center" wrapText="1"/>
    </xf>
    <xf numFmtId="0" fontId="1" fillId="0" borderId="32" xfId="3" applyBorder="1" applyAlignment="1">
      <alignment horizontal="center" vertical="center" wrapText="1"/>
    </xf>
    <xf numFmtId="167" fontId="45" fillId="0" borderId="3" xfId="3" applyNumberFormat="1" applyFont="1" applyBorder="1" applyAlignment="1">
      <alignment horizontal="center"/>
    </xf>
    <xf numFmtId="0" fontId="1" fillId="0" borderId="0" xfId="3" applyBorder="1" applyAlignment="1"/>
    <xf numFmtId="0" fontId="1" fillId="0" borderId="4" xfId="3" applyBorder="1" applyAlignment="1"/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vertical="center" wrapText="1"/>
    </xf>
    <xf numFmtId="0" fontId="0" fillId="0" borderId="56" xfId="0" applyBorder="1"/>
    <xf numFmtId="0" fontId="0" fillId="0" borderId="57" xfId="0" applyBorder="1"/>
    <xf numFmtId="0" fontId="0" fillId="0" borderId="58" xfId="0" applyBorder="1"/>
  </cellXfs>
  <cellStyles count="7">
    <cellStyle name="Comma" xfId="6" builtinId="3"/>
    <cellStyle name="Comma 2" xfId="4" xr:uid="{00000000-0005-0000-0000-000001000000}"/>
    <cellStyle name="Comma_Sheet1 2" xfId="5" xr:uid="{00000000-0005-0000-0000-000002000000}"/>
    <cellStyle name="Hyperlink" xfId="1" builtinId="8"/>
    <cellStyle name="Normal" xfId="0" builtinId="0"/>
    <cellStyle name="Normal 2" xfId="2" xr:uid="{00000000-0005-0000-0000-000005000000}"/>
    <cellStyle name="Normal 3" xfId="3" xr:uid="{00000000-0005-0000-0000-000006000000}"/>
  </cellStyles>
  <dxfs count="3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1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4214.581632060188" createdVersion="3" refreshedVersion="6" recordCount="34" xr:uid="{00000000-000A-0000-FFFF-FFFF20000000}">
  <cacheSource type="worksheet">
    <worksheetSource ref="A1:B65536" sheet="GLCat"/>
  </cacheSource>
  <cacheFields count="2">
    <cacheField name="ACCTGRPCOD" numFmtId="0">
      <sharedItems containsBlank="1" count="3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53"/>
        <m/>
        <s v="33" u="1"/>
      </sharedItems>
    </cacheField>
    <cacheField name="ACCTGRPDES" numFmtId="0">
      <sharedItems containsBlank="1" count="31">
        <s v="Revenue"/>
        <s v="Direct Costs-Property"/>
        <s v="Direct Costs-Winery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s v="Inventory"/>
        <m/>
        <s v="Direct Costs-Vineyards" u="1"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24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5" firstHeaderRow="2" firstDataRow="2" firstDataCol="2"/>
  <pivotFields count="2">
    <pivotField axis="axisRow" compact="0" outline="0" subtotalTop="0" showAll="0" includeNewItemsInFilter="1" sortType="ascending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4"/>
        <item x="32"/>
        <item h="1" x="33"/>
      </items>
    </pivotField>
    <pivotField axis="axisRow" compact="0" outline="0" subtotalTop="0" showAll="0" includeNewItemsInFilter="1" defaultSubtotal="0">
      <items count="31">
        <item x="28"/>
        <item x="0"/>
        <item x="1"/>
        <item m="1" x="29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30"/>
        <item x="2"/>
        <item x="27"/>
      </items>
    </pivotField>
  </pivotFields>
  <rowFields count="2">
    <field x="0"/>
    <field x="1"/>
  </rowFields>
  <rowItems count="33">
    <i>
      <x/>
      <x v="1"/>
    </i>
    <i>
      <x v="1"/>
      <x v="2"/>
    </i>
    <i>
      <x v="2"/>
      <x v="29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  <i>
      <x v="33"/>
      <x v="30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topLeftCell="AX1" zoomScale="80" workbookViewId="0">
      <selection activeCell="A11" sqref="A11:XFD11"/>
    </sheetView>
  </sheetViews>
  <sheetFormatPr defaultRowHeight="12.75" x14ac:dyDescent="0.2"/>
  <cols>
    <col min="1" max="1" width="14.85546875" bestFit="1" customWidth="1"/>
    <col min="2" max="2" width="42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1.5703125" bestFit="1" customWidth="1"/>
    <col min="20" max="20" width="16.28515625" bestFit="1" customWidth="1"/>
    <col min="21" max="21" width="11.5703125" customWidth="1"/>
    <col min="22" max="22" width="11.5703125" bestFit="1" customWidth="1"/>
    <col min="23" max="24" width="11.5703125" customWidth="1"/>
    <col min="25" max="25" width="11.5703125" style="179" customWidth="1"/>
    <col min="26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43.28515625" bestFit="1" customWidth="1"/>
    <col min="66" max="66" width="15.28515625" bestFit="1" customWidth="1"/>
    <col min="67" max="67" width="12.140625" customWidth="1"/>
    <col min="68" max="68" width="12.28515625" bestFit="1" customWidth="1"/>
    <col min="69" max="69" width="12.42578125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502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631</v>
      </c>
      <c r="B2" t="s">
        <v>922</v>
      </c>
      <c r="C2" t="s">
        <v>923</v>
      </c>
      <c r="D2">
        <f>IF(TYPE="R",40,IF(ISNA(INDEX(Categories!D:E,MATCH(GROUPTYPE,Categories!D:D,0),2)),0,INDEX(Categories!D:E,MATCH(GROUPTYPE,Categories!D:D,0),2)))</f>
        <v>8</v>
      </c>
      <c r="E2" t="str">
        <f>IF(TYPE="R","Retained Earnings",IF(ISNA(INDEX(Categories!D:F,MATCH(GLCATCODE,Categories!E:E,0),3)),0,INDEX(Categories!D:F,MATCH(GLCATCODE,Categories!E:E,0),3)))</f>
        <v>Revenue</v>
      </c>
      <c r="F2" t="s">
        <v>238</v>
      </c>
      <c r="G2" t="s">
        <v>770</v>
      </c>
      <c r="H2" t="s">
        <v>924</v>
      </c>
      <c r="I2" t="s">
        <v>925</v>
      </c>
      <c r="J2" t="s">
        <v>926</v>
      </c>
      <c r="K2" t="s">
        <v>926</v>
      </c>
      <c r="L2" t="s">
        <v>926</v>
      </c>
      <c r="M2" t="s">
        <v>926</v>
      </c>
      <c r="N2" t="s">
        <v>926</v>
      </c>
      <c r="O2" t="s">
        <v>926</v>
      </c>
      <c r="P2" t="s">
        <v>926</v>
      </c>
      <c r="Q2" t="s">
        <v>927</v>
      </c>
      <c r="R2" t="s">
        <v>928</v>
      </c>
      <c r="S2">
        <f>VLOOKUP(ACCOUNTEXSEG,Sheet6!$A$2:$C$4000,3,TRUE)</f>
        <v>0</v>
      </c>
      <c r="T2">
        <f>IF(ACCTTYPE="I",0,OPENBALN)</f>
        <v>0</v>
      </c>
      <c r="U2">
        <v>0</v>
      </c>
      <c r="V2">
        <v>0</v>
      </c>
      <c r="W2">
        <v>0</v>
      </c>
      <c r="X2">
        <v>0</v>
      </c>
      <c r="Y2" s="179">
        <v>0</v>
      </c>
      <c r="Z2">
        <v>0</v>
      </c>
      <c r="AA2">
        <v>-10703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-11773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0</v>
      </c>
      <c r="AV2">
        <v>0</v>
      </c>
      <c r="AW2">
        <v>-126740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-37522.730000000003</v>
      </c>
      <c r="BG2">
        <v>-37522.730000000003</v>
      </c>
      <c r="BH2">
        <v>-12674</v>
      </c>
      <c r="BI2">
        <v>-5982.5</v>
      </c>
      <c r="BJ2">
        <v>0</v>
      </c>
      <c r="BK2">
        <v>0</v>
      </c>
      <c r="BL2">
        <v>0</v>
      </c>
      <c r="BM2" t="s">
        <v>929</v>
      </c>
      <c r="BN2">
        <v>20190701</v>
      </c>
      <c r="BO2">
        <v>-10703</v>
      </c>
      <c r="BP2" t="s">
        <v>238</v>
      </c>
      <c r="BQ2">
        <v>-37522.730000000003</v>
      </c>
      <c r="BR2">
        <v>2020</v>
      </c>
      <c r="BS2" t="s">
        <v>115</v>
      </c>
      <c r="BT2">
        <v>-10703</v>
      </c>
    </row>
    <row r="3" spans="1:72" x14ac:dyDescent="0.2">
      <c r="A3" t="s">
        <v>632</v>
      </c>
      <c r="B3" t="s">
        <v>930</v>
      </c>
      <c r="C3" t="s">
        <v>931</v>
      </c>
      <c r="D3">
        <f>IF(TYPE="R",40,IF(ISNA(INDEX(Categories!D:E,MATCH(GROUPTYPE,Categories!D:D,0),2)),0,INDEX(Categories!D:E,MATCH(GROUPTYPE,Categories!D:D,0),2)))</f>
        <v>9</v>
      </c>
      <c r="E3" t="str">
        <f>IF(TYPE="R","Retained Earnings",IF(ISNA(INDEX(Categories!D:F,MATCH(GLCATCODE,Categories!E:E,0),3)),0,INDEX(Categories!D:F,MATCH(GLCATCODE,Categories!E:E,0),3)))</f>
        <v>Cost of Sales</v>
      </c>
      <c r="F3" t="s">
        <v>238</v>
      </c>
      <c r="G3" t="s">
        <v>771</v>
      </c>
      <c r="H3" t="s">
        <v>932</v>
      </c>
      <c r="I3" t="s">
        <v>933</v>
      </c>
      <c r="J3" t="s">
        <v>926</v>
      </c>
      <c r="K3" t="s">
        <v>926</v>
      </c>
      <c r="L3" t="s">
        <v>926</v>
      </c>
      <c r="M3" t="s">
        <v>926</v>
      </c>
      <c r="N3" t="s">
        <v>926</v>
      </c>
      <c r="O3" t="s">
        <v>926</v>
      </c>
      <c r="P3" t="s">
        <v>926</v>
      </c>
      <c r="Q3" t="s">
        <v>927</v>
      </c>
      <c r="R3" t="s">
        <v>928</v>
      </c>
      <c r="S3">
        <f>VLOOKUP(ACCOUNTEXSEG,Sheet6!$A$2:$C$4000,3,TRUE)</f>
        <v>0</v>
      </c>
      <c r="T3">
        <f>IF(ACCTTYPE="I",0,OPENBALN)</f>
        <v>0</v>
      </c>
      <c r="U3">
        <v>0</v>
      </c>
      <c r="V3">
        <v>0</v>
      </c>
      <c r="W3">
        <v>0</v>
      </c>
      <c r="X3">
        <v>0</v>
      </c>
      <c r="Y3" s="179">
        <v>0</v>
      </c>
      <c r="Z3">
        <v>0</v>
      </c>
      <c r="AA3">
        <v>17426.509999999998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17426.509999999998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137643.94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45447.8</v>
      </c>
      <c r="BG3">
        <v>45447.8</v>
      </c>
      <c r="BH3">
        <v>13764.394</v>
      </c>
      <c r="BI3">
        <v>5588.1589999999997</v>
      </c>
      <c r="BJ3">
        <v>0</v>
      </c>
      <c r="BK3">
        <v>0</v>
      </c>
      <c r="BL3">
        <v>0</v>
      </c>
      <c r="BM3" t="s">
        <v>929</v>
      </c>
      <c r="BN3">
        <v>20190701</v>
      </c>
      <c r="BO3">
        <v>17426.509999999998</v>
      </c>
      <c r="BP3" t="s">
        <v>238</v>
      </c>
      <c r="BQ3">
        <v>45447.8</v>
      </c>
      <c r="BR3">
        <v>2020</v>
      </c>
      <c r="BS3" t="s">
        <v>117</v>
      </c>
      <c r="BT3">
        <v>17426.509999999998</v>
      </c>
    </row>
    <row r="4" spans="1:72" x14ac:dyDescent="0.2">
      <c r="A4" t="s">
        <v>633</v>
      </c>
      <c r="B4" t="s">
        <v>934</v>
      </c>
      <c r="C4" t="s">
        <v>931</v>
      </c>
      <c r="D4">
        <f>IF(TYPE="R",40,IF(ISNA(INDEX(Categories!D:E,MATCH(GROUPTYPE,Categories!D:D,0),2)),0,INDEX(Categories!D:E,MATCH(GROUPTYPE,Categories!D:D,0),2)))</f>
        <v>9</v>
      </c>
      <c r="E4" t="str">
        <f>IF(TYPE="R","Retained Earnings",IF(ISNA(INDEX(Categories!D:F,MATCH(GLCATCODE,Categories!E:E,0),3)),0,INDEX(Categories!D:F,MATCH(GLCATCODE,Categories!E:E,0),3)))</f>
        <v>Cost of Sales</v>
      </c>
      <c r="F4" t="s">
        <v>238</v>
      </c>
      <c r="G4" t="s">
        <v>772</v>
      </c>
      <c r="H4" t="s">
        <v>935</v>
      </c>
      <c r="I4" t="s">
        <v>933</v>
      </c>
      <c r="J4" t="s">
        <v>926</v>
      </c>
      <c r="K4" t="s">
        <v>926</v>
      </c>
      <c r="L4" t="s">
        <v>926</v>
      </c>
      <c r="M4" t="s">
        <v>926</v>
      </c>
      <c r="N4" t="s">
        <v>926</v>
      </c>
      <c r="O4" t="s">
        <v>926</v>
      </c>
      <c r="P4" t="s">
        <v>926</v>
      </c>
      <c r="Q4" t="s">
        <v>927</v>
      </c>
      <c r="R4" t="s">
        <v>928</v>
      </c>
      <c r="S4">
        <f>VLOOKUP(ACCOUNTEXSEG,Sheet6!$A$2:$C$4000,3,TRUE)</f>
        <v>0</v>
      </c>
      <c r="T4">
        <f>IF(ACCTTYPE="I",0,OPENBALN)</f>
        <v>0</v>
      </c>
      <c r="U4">
        <v>0</v>
      </c>
      <c r="V4">
        <v>0</v>
      </c>
      <c r="W4">
        <v>0</v>
      </c>
      <c r="X4">
        <v>0</v>
      </c>
      <c r="Y4" s="179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 s="179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206.185</v>
      </c>
      <c r="BJ4">
        <v>0</v>
      </c>
      <c r="BK4">
        <v>0</v>
      </c>
      <c r="BL4">
        <v>0</v>
      </c>
      <c r="BM4" t="s">
        <v>929</v>
      </c>
      <c r="BN4">
        <v>20190701</v>
      </c>
      <c r="BO4">
        <v>0</v>
      </c>
      <c r="BP4" t="s">
        <v>238</v>
      </c>
      <c r="BQ4">
        <v>0</v>
      </c>
      <c r="BR4">
        <v>2020</v>
      </c>
      <c r="BS4" t="s">
        <v>117</v>
      </c>
      <c r="BT4">
        <v>0</v>
      </c>
    </row>
    <row r="5" spans="1:72" x14ac:dyDescent="0.2">
      <c r="A5" t="s">
        <v>634</v>
      </c>
      <c r="B5" t="s">
        <v>936</v>
      </c>
      <c r="C5" t="s">
        <v>937</v>
      </c>
      <c r="D5">
        <f>IF(TYPE="R",40,IF(ISNA(INDEX(Categories!D:E,MATCH(GROUPTYPE,Categories!D:D,0),2)),0,INDEX(Categories!D:E,MATCH(GROUPTYPE,Categories!D:D,0),2)))</f>
        <v>12</v>
      </c>
      <c r="E5" t="str">
        <f>IF(TYPE="R","Retained Earnings",IF(ISNA(INDEX(Categories!D:F,MATCH(GLCATCODE,Categories!E:E,0),3)),0,INDEX(Categories!D:F,MATCH(GLCATCODE,Categories!E:E,0),3)))</f>
        <v>Other Income</v>
      </c>
      <c r="F5" t="s">
        <v>238</v>
      </c>
      <c r="G5" t="s">
        <v>773</v>
      </c>
      <c r="H5" t="s">
        <v>938</v>
      </c>
      <c r="I5" t="s">
        <v>939</v>
      </c>
      <c r="J5" t="s">
        <v>926</v>
      </c>
      <c r="K5" t="s">
        <v>926</v>
      </c>
      <c r="L5" t="s">
        <v>926</v>
      </c>
      <c r="M5" t="s">
        <v>926</v>
      </c>
      <c r="N5" t="s">
        <v>926</v>
      </c>
      <c r="O5" t="s">
        <v>926</v>
      </c>
      <c r="P5" t="s">
        <v>926</v>
      </c>
      <c r="Q5" t="s">
        <v>927</v>
      </c>
      <c r="R5" t="s">
        <v>928</v>
      </c>
      <c r="S5">
        <f>VLOOKUP(ACCOUNTEXSEG,Sheet6!$A$2:$C$4000,3,TRUE)</f>
        <v>0</v>
      </c>
      <c r="T5">
        <f>IF(ACCTTYPE="I",0,OPENBALN)</f>
        <v>0</v>
      </c>
      <c r="U5">
        <v>0</v>
      </c>
      <c r="V5">
        <v>0</v>
      </c>
      <c r="W5">
        <v>0</v>
      </c>
      <c r="X5">
        <v>0</v>
      </c>
      <c r="Y5" s="179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-1734.925</v>
      </c>
      <c r="BJ5">
        <v>0</v>
      </c>
      <c r="BK5">
        <v>0</v>
      </c>
      <c r="BL5">
        <v>0</v>
      </c>
      <c r="BM5" t="s">
        <v>929</v>
      </c>
      <c r="BN5">
        <v>20190701</v>
      </c>
      <c r="BO5">
        <v>0</v>
      </c>
      <c r="BP5" t="s">
        <v>238</v>
      </c>
      <c r="BQ5">
        <v>0</v>
      </c>
      <c r="BR5">
        <v>2020</v>
      </c>
      <c r="BS5" t="s">
        <v>119</v>
      </c>
      <c r="BT5">
        <v>0</v>
      </c>
    </row>
    <row r="6" spans="1:72" x14ac:dyDescent="0.2">
      <c r="A6" t="s">
        <v>647</v>
      </c>
      <c r="B6" t="s">
        <v>940</v>
      </c>
      <c r="C6" t="s">
        <v>941</v>
      </c>
      <c r="D6">
        <f>IF(TYPE="R",40,IF(ISNA(INDEX(Categories!D:E,MATCH(GROUPTYPE,Categories!D:D,0),2)),0,INDEX(Categories!D:E,MATCH(GROUPTYPE,Categories!D:D,0),2)))</f>
        <v>13</v>
      </c>
      <c r="E6" t="str">
        <f>IF(TYPE="R","Retained Earnings",IF(ISNA(INDEX(Categories!D:F,MATCH(GLCATCODE,Categories!E:E,0),3)),0,INDEX(Categories!D:F,MATCH(GLCATCODE,Categories!E:E,0),3)))</f>
        <v>Cost and Expenses</v>
      </c>
      <c r="F6" t="s">
        <v>238</v>
      </c>
      <c r="G6" t="s">
        <v>786</v>
      </c>
      <c r="H6" t="s">
        <v>942</v>
      </c>
      <c r="I6" t="s">
        <v>933</v>
      </c>
      <c r="J6" t="s">
        <v>926</v>
      </c>
      <c r="K6" t="s">
        <v>926</v>
      </c>
      <c r="L6" t="s">
        <v>926</v>
      </c>
      <c r="M6" t="s">
        <v>926</v>
      </c>
      <c r="N6" t="s">
        <v>926</v>
      </c>
      <c r="O6" t="s">
        <v>926</v>
      </c>
      <c r="P6" t="s">
        <v>926</v>
      </c>
      <c r="Q6" t="s">
        <v>927</v>
      </c>
      <c r="R6" t="s">
        <v>943</v>
      </c>
      <c r="S6">
        <f>VLOOKUP(ACCOUNTEXSEG,Sheet6!$A$2:$C$4000,3,TRUE)</f>
        <v>0</v>
      </c>
      <c r="T6">
        <f>IF(ACCTTYPE="I",0,OPENBALN)</f>
        <v>0</v>
      </c>
      <c r="U6">
        <v>0</v>
      </c>
      <c r="V6">
        <v>0</v>
      </c>
      <c r="W6">
        <v>0</v>
      </c>
      <c r="X6">
        <v>0</v>
      </c>
      <c r="Y6" s="179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179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7</v>
      </c>
      <c r="BJ6">
        <v>0</v>
      </c>
      <c r="BK6">
        <v>0</v>
      </c>
      <c r="BL6">
        <v>0</v>
      </c>
      <c r="BM6" t="s">
        <v>929</v>
      </c>
      <c r="BN6">
        <v>20190701</v>
      </c>
      <c r="BO6">
        <v>0</v>
      </c>
      <c r="BP6" t="s">
        <v>238</v>
      </c>
      <c r="BQ6">
        <v>0</v>
      </c>
      <c r="BR6">
        <v>2020</v>
      </c>
      <c r="BS6" t="s">
        <v>123</v>
      </c>
      <c r="BT6">
        <v>0</v>
      </c>
    </row>
    <row r="7" spans="1:72" x14ac:dyDescent="0.2">
      <c r="A7" t="s">
        <v>616</v>
      </c>
      <c r="B7" t="s">
        <v>944</v>
      </c>
      <c r="C7" t="s">
        <v>941</v>
      </c>
      <c r="D7">
        <f>IF(TYPE="R",40,IF(ISNA(INDEX(Categories!D:E,MATCH(GROUPTYPE,Categories!D:D,0),2)),0,INDEX(Categories!D:E,MATCH(GROUPTYPE,Categories!D:D,0),2)))</f>
        <v>13</v>
      </c>
      <c r="E7" t="str">
        <f>IF(TYPE="R","Retained Earnings",IF(ISNA(INDEX(Categories!D:F,MATCH(GLCATCODE,Categories!E:E,0),3)),0,INDEX(Categories!D:F,MATCH(GLCATCODE,Categories!E:E,0),3)))</f>
        <v>Cost and Expenses</v>
      </c>
      <c r="F7" t="s">
        <v>238</v>
      </c>
      <c r="G7" t="s">
        <v>790</v>
      </c>
      <c r="H7" t="s">
        <v>945</v>
      </c>
      <c r="I7" t="s">
        <v>933</v>
      </c>
      <c r="J7" t="s">
        <v>926</v>
      </c>
      <c r="K7" t="s">
        <v>926</v>
      </c>
      <c r="L7" t="s">
        <v>926</v>
      </c>
      <c r="M7" t="s">
        <v>926</v>
      </c>
      <c r="N7" t="s">
        <v>926</v>
      </c>
      <c r="O7" t="s">
        <v>926</v>
      </c>
      <c r="P7" t="s">
        <v>926</v>
      </c>
      <c r="Q7" t="s">
        <v>927</v>
      </c>
      <c r="R7" t="s">
        <v>943</v>
      </c>
      <c r="S7">
        <f>VLOOKUP(ACCOUNTEXSEG,Sheet6!$A$2:$C$4000,3,TRUE)</f>
        <v>396.18</v>
      </c>
      <c r="T7">
        <f>IF(ACCTTYPE="I",0,OPENBALN)</f>
        <v>0</v>
      </c>
      <c r="U7">
        <v>68.37</v>
      </c>
      <c r="V7">
        <v>330.96</v>
      </c>
      <c r="W7">
        <v>68.37</v>
      </c>
      <c r="X7">
        <v>66.16</v>
      </c>
      <c r="Y7" s="179">
        <v>68.37</v>
      </c>
      <c r="Z7">
        <v>66.16</v>
      </c>
      <c r="AA7">
        <v>148.35</v>
      </c>
      <c r="AB7">
        <v>153.30000000000001</v>
      </c>
      <c r="AC7">
        <v>148.35</v>
      </c>
      <c r="AD7">
        <v>153.30000000000001</v>
      </c>
      <c r="AE7">
        <v>148.35</v>
      </c>
      <c r="AF7">
        <v>153.30000000000001</v>
      </c>
      <c r="AG7">
        <v>153.30000000000001</v>
      </c>
      <c r="AH7">
        <v>66.08</v>
      </c>
      <c r="AI7">
        <v>328.81</v>
      </c>
      <c r="AJ7">
        <v>66.08</v>
      </c>
      <c r="AK7">
        <v>63.95</v>
      </c>
      <c r="AL7">
        <v>66.08</v>
      </c>
      <c r="AM7">
        <v>63.95</v>
      </c>
      <c r="AN7">
        <v>152.88</v>
      </c>
      <c r="AO7">
        <v>152.88</v>
      </c>
      <c r="AP7">
        <v>147.94999999999999</v>
      </c>
      <c r="AQ7">
        <v>152.88</v>
      </c>
      <c r="AR7">
        <v>147.94999999999999</v>
      </c>
      <c r="AS7">
        <v>152.88</v>
      </c>
      <c r="AT7">
        <v>152.88</v>
      </c>
      <c r="AU7" s="179">
        <v>67.11</v>
      </c>
      <c r="AV7">
        <v>60.62</v>
      </c>
      <c r="AW7">
        <v>330.11</v>
      </c>
      <c r="AX7">
        <v>64.95</v>
      </c>
      <c r="AY7">
        <v>67.11</v>
      </c>
      <c r="AZ7">
        <v>64.95</v>
      </c>
      <c r="BA7">
        <v>131.11000000000001</v>
      </c>
      <c r="BB7">
        <v>68.37</v>
      </c>
      <c r="BC7">
        <v>66.16</v>
      </c>
      <c r="BD7">
        <v>68.37</v>
      </c>
      <c r="BE7">
        <v>66.16</v>
      </c>
      <c r="BF7">
        <v>68.37</v>
      </c>
      <c r="BG7">
        <v>68.37</v>
      </c>
      <c r="BH7">
        <v>87.585832999999994</v>
      </c>
      <c r="BI7">
        <v>91.914165999999994</v>
      </c>
      <c r="BJ7">
        <v>89.180833000000007</v>
      </c>
      <c r="BK7">
        <v>0</v>
      </c>
      <c r="BL7">
        <v>87.264166000000003</v>
      </c>
      <c r="BM7" t="s">
        <v>929</v>
      </c>
      <c r="BN7">
        <v>20190701</v>
      </c>
      <c r="BO7">
        <v>904.95</v>
      </c>
      <c r="BP7" t="s">
        <v>238</v>
      </c>
      <c r="BQ7">
        <v>468.54</v>
      </c>
      <c r="BR7">
        <v>2020</v>
      </c>
      <c r="BS7" t="s">
        <v>123</v>
      </c>
      <c r="BT7">
        <v>904.95</v>
      </c>
    </row>
    <row r="8" spans="1:72" x14ac:dyDescent="0.2">
      <c r="A8" t="s">
        <v>617</v>
      </c>
      <c r="B8" t="s">
        <v>946</v>
      </c>
      <c r="C8" t="s">
        <v>947</v>
      </c>
      <c r="D8">
        <f>IF(TYPE="R",40,IF(ISNA(INDEX(Categories!D:E,MATCH(GROUPTYPE,Categories!D:D,0),2)),0,INDEX(Categories!D:E,MATCH(GROUPTYPE,Categories!D:D,0),2)))</f>
        <v>20</v>
      </c>
      <c r="E8" t="str">
        <f>IF(TYPE="R","Retained Earnings",IF(ISNA(INDEX(Categories!D:F,MATCH(GLCATCODE,Categories!E:E,0),3)),0,INDEX(Categories!D:F,MATCH(GLCATCODE,Categories!E:E,0),3)))</f>
        <v>Current Assets</v>
      </c>
      <c r="F8" t="s">
        <v>239</v>
      </c>
      <c r="G8" t="s">
        <v>832</v>
      </c>
      <c r="H8" t="s">
        <v>948</v>
      </c>
      <c r="I8" t="s">
        <v>933</v>
      </c>
      <c r="J8" t="s">
        <v>926</v>
      </c>
      <c r="K8" t="s">
        <v>926</v>
      </c>
      <c r="L8" t="s">
        <v>926</v>
      </c>
      <c r="M8" t="s">
        <v>926</v>
      </c>
      <c r="N8" t="s">
        <v>926</v>
      </c>
      <c r="O8" t="s">
        <v>926</v>
      </c>
      <c r="P8" t="s">
        <v>926</v>
      </c>
      <c r="Q8" t="s">
        <v>927</v>
      </c>
      <c r="R8" t="s">
        <v>943</v>
      </c>
      <c r="S8">
        <f>VLOOKUP(ACCOUNTEXSEG,Sheet6!$A$2:$C$4000,3,TRUE)</f>
        <v>5444.62</v>
      </c>
      <c r="T8">
        <f>IF(ACCTTYPE="I",0,OPENBALN)</f>
        <v>2994.62</v>
      </c>
      <c r="U8">
        <v>5000</v>
      </c>
      <c r="V8">
        <v>-7752</v>
      </c>
      <c r="W8">
        <v>733</v>
      </c>
      <c r="X8">
        <v>0</v>
      </c>
      <c r="Y8" s="179">
        <v>0</v>
      </c>
      <c r="Z8">
        <v>0</v>
      </c>
      <c r="AA8">
        <v>0</v>
      </c>
      <c r="AB8">
        <v>48.3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0</v>
      </c>
      <c r="AV8">
        <v>0</v>
      </c>
      <c r="AW8">
        <v>0</v>
      </c>
      <c r="AX8">
        <v>-937</v>
      </c>
      <c r="AY8">
        <v>0</v>
      </c>
      <c r="AZ8">
        <v>0</v>
      </c>
      <c r="BA8">
        <v>-805</v>
      </c>
      <c r="BB8">
        <v>0</v>
      </c>
      <c r="BC8">
        <v>139414</v>
      </c>
      <c r="BD8">
        <v>-140122</v>
      </c>
      <c r="BE8">
        <v>0</v>
      </c>
      <c r="BF8">
        <v>0</v>
      </c>
      <c r="BG8">
        <v>0</v>
      </c>
      <c r="BH8">
        <v>643.94571399999995</v>
      </c>
      <c r="BI8">
        <v>760.84428500000001</v>
      </c>
      <c r="BJ8">
        <v>1311.308571</v>
      </c>
      <c r="BK8">
        <v>0</v>
      </c>
      <c r="BL8">
        <v>0</v>
      </c>
      <c r="BM8" t="s">
        <v>929</v>
      </c>
      <c r="BN8">
        <v>20190701</v>
      </c>
      <c r="BO8">
        <v>1023.92</v>
      </c>
      <c r="BP8" t="s">
        <v>239</v>
      </c>
      <c r="BQ8">
        <v>2994.62</v>
      </c>
      <c r="BR8">
        <v>2020</v>
      </c>
      <c r="BS8" t="s">
        <v>357</v>
      </c>
      <c r="BT8">
        <v>1023.92</v>
      </c>
    </row>
    <row r="9" spans="1:72" x14ac:dyDescent="0.2">
      <c r="A9" t="s">
        <v>695</v>
      </c>
      <c r="B9" t="s">
        <v>949</v>
      </c>
      <c r="C9" t="s">
        <v>950</v>
      </c>
      <c r="D9">
        <f>IF(TYPE="R",40,IF(ISNA(INDEX(Categories!D:E,MATCH(GROUPTYPE,Categories!D:D,0),2)),0,INDEX(Categories!D:E,MATCH(GROUPTYPE,Categories!D:D,0),2)))</f>
        <v>20</v>
      </c>
      <c r="E9" t="str">
        <f>IF(TYPE="R","Retained Earnings",IF(ISNA(INDEX(Categories!D:F,MATCH(GLCATCODE,Categories!E:E,0),3)),0,INDEX(Categories!D:F,MATCH(GLCATCODE,Categories!E:E,0),3)))</f>
        <v>Current Assets</v>
      </c>
      <c r="F9" t="s">
        <v>239</v>
      </c>
      <c r="G9" t="s">
        <v>836</v>
      </c>
      <c r="H9" t="s">
        <v>951</v>
      </c>
      <c r="I9" t="s">
        <v>933</v>
      </c>
      <c r="J9" t="s">
        <v>926</v>
      </c>
      <c r="K9" t="s">
        <v>926</v>
      </c>
      <c r="L9" t="s">
        <v>926</v>
      </c>
      <c r="M9" t="s">
        <v>926</v>
      </c>
      <c r="N9" t="s">
        <v>926</v>
      </c>
      <c r="O9" t="s">
        <v>926</v>
      </c>
      <c r="P9" t="s">
        <v>926</v>
      </c>
      <c r="Q9" t="s">
        <v>927</v>
      </c>
      <c r="R9" t="s">
        <v>943</v>
      </c>
      <c r="S9">
        <f>VLOOKUP(ACCOUNTEXSEG,Sheet6!$A$2:$C$4000,3,TRUE)</f>
        <v>0</v>
      </c>
      <c r="T9">
        <f>IF(ACCTTYPE="I",0,OPENBALN)</f>
        <v>41275</v>
      </c>
      <c r="U9">
        <v>0</v>
      </c>
      <c r="V9">
        <v>0</v>
      </c>
      <c r="W9">
        <v>0</v>
      </c>
      <c r="X9">
        <v>0</v>
      </c>
      <c r="Y9" s="179">
        <v>0</v>
      </c>
      <c r="Z9">
        <v>0</v>
      </c>
      <c r="AA9">
        <v>11773.3</v>
      </c>
      <c r="AB9">
        <v>-53048.3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106678</v>
      </c>
      <c r="AW9">
        <v>32736</v>
      </c>
      <c r="AX9">
        <v>0</v>
      </c>
      <c r="AY9">
        <v>0</v>
      </c>
      <c r="AZ9">
        <v>0</v>
      </c>
      <c r="BA9">
        <v>0</v>
      </c>
      <c r="BB9">
        <v>0</v>
      </c>
      <c r="BC9">
        <v>-139414</v>
      </c>
      <c r="BD9">
        <v>0</v>
      </c>
      <c r="BE9">
        <v>0</v>
      </c>
      <c r="BF9">
        <v>41275</v>
      </c>
      <c r="BG9">
        <v>41275</v>
      </c>
      <c r="BH9">
        <v>19916.285714000001</v>
      </c>
      <c r="BI9">
        <v>9401.0714279999993</v>
      </c>
      <c r="BJ9">
        <v>0</v>
      </c>
      <c r="BK9">
        <v>0</v>
      </c>
      <c r="BL9">
        <v>0</v>
      </c>
      <c r="BM9" t="s">
        <v>929</v>
      </c>
      <c r="BN9">
        <v>20190701</v>
      </c>
      <c r="BO9">
        <v>0</v>
      </c>
      <c r="BP9" t="s">
        <v>239</v>
      </c>
      <c r="BQ9">
        <v>41275</v>
      </c>
      <c r="BR9">
        <v>2020</v>
      </c>
      <c r="BS9" t="s">
        <v>358</v>
      </c>
      <c r="BT9">
        <v>0</v>
      </c>
    </row>
    <row r="10" spans="1:72" x14ac:dyDescent="0.2">
      <c r="A10" t="s">
        <v>618</v>
      </c>
      <c r="B10" t="s">
        <v>952</v>
      </c>
      <c r="C10" t="s">
        <v>953</v>
      </c>
      <c r="D10">
        <f>IF(TYPE="R",40,IF(ISNA(INDEX(Categories!D:E,MATCH(GROUPTYPE,Categories!D:D,0),2)),0,INDEX(Categories!D:E,MATCH(GROUPTYPE,Categories!D:D,0),2)))</f>
        <v>20</v>
      </c>
      <c r="E10" t="str">
        <f>IF(TYPE="R","Retained Earnings",IF(ISNA(INDEX(Categories!D:F,MATCH(GLCATCODE,Categories!E:E,0),3)),0,INDEX(Categories!D:F,MATCH(GLCATCODE,Categories!E:E,0),3)))</f>
        <v>Current Assets</v>
      </c>
      <c r="F10" t="s">
        <v>239</v>
      </c>
      <c r="G10" t="s">
        <v>838</v>
      </c>
      <c r="H10" t="s">
        <v>954</v>
      </c>
      <c r="I10" t="s">
        <v>933</v>
      </c>
      <c r="J10" t="s">
        <v>926</v>
      </c>
      <c r="K10" t="s">
        <v>926</v>
      </c>
      <c r="L10" t="s">
        <v>926</v>
      </c>
      <c r="M10" t="s">
        <v>926</v>
      </c>
      <c r="N10" t="s">
        <v>926</v>
      </c>
      <c r="O10" t="s">
        <v>926</v>
      </c>
      <c r="P10" t="s">
        <v>926</v>
      </c>
      <c r="Q10" t="s">
        <v>927</v>
      </c>
      <c r="R10" t="s">
        <v>943</v>
      </c>
      <c r="S10">
        <f>VLOOKUP(ACCOUNTEXSEG,Sheet6!$A$2:$C$4000,3,TRUE)</f>
        <v>10505.45</v>
      </c>
      <c r="T10">
        <f>IF(ACCTTYPE="I",0,OPENBALN)</f>
        <v>10505.45</v>
      </c>
      <c r="U10">
        <v>0</v>
      </c>
      <c r="V10">
        <v>0</v>
      </c>
      <c r="W10">
        <v>0</v>
      </c>
      <c r="X10">
        <v>0</v>
      </c>
      <c r="Y10" s="179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1500.7785710000001</v>
      </c>
      <c r="BI10">
        <v>1500.7785710000001</v>
      </c>
      <c r="BJ10">
        <v>1500.7785710000001</v>
      </c>
      <c r="BK10">
        <v>678.57142799999997</v>
      </c>
      <c r="BL10">
        <v>0</v>
      </c>
      <c r="BM10" t="s">
        <v>929</v>
      </c>
      <c r="BN10">
        <v>20190701</v>
      </c>
      <c r="BO10">
        <v>10505.45</v>
      </c>
      <c r="BP10" t="s">
        <v>239</v>
      </c>
      <c r="BQ10">
        <v>10505.45</v>
      </c>
      <c r="BR10">
        <v>2020</v>
      </c>
      <c r="BS10" t="s">
        <v>359</v>
      </c>
      <c r="BT10">
        <v>10505.45</v>
      </c>
    </row>
    <row r="11" spans="1:72" x14ac:dyDescent="0.2">
      <c r="A11" t="s">
        <v>619</v>
      </c>
      <c r="B11" t="s">
        <v>955</v>
      </c>
      <c r="C11" t="s">
        <v>953</v>
      </c>
      <c r="D11">
        <f>IF(TYPE="R",40,IF(ISNA(INDEX(Categories!D:E,MATCH(GROUPTYPE,Categories!D:D,0),2)),0,INDEX(Categories!D:E,MATCH(GROUPTYPE,Categories!D:D,0),2)))</f>
        <v>20</v>
      </c>
      <c r="E11" t="str">
        <f>IF(TYPE="R","Retained Earnings",IF(ISNA(INDEX(Categories!D:F,MATCH(GLCATCODE,Categories!E:E,0),3)),0,INDEX(Categories!D:F,MATCH(GLCATCODE,Categories!E:E,0),3)))</f>
        <v>Current Assets</v>
      </c>
      <c r="F11" t="s">
        <v>239</v>
      </c>
      <c r="G11" t="s">
        <v>839</v>
      </c>
      <c r="H11" t="s">
        <v>956</v>
      </c>
      <c r="I11" t="s">
        <v>933</v>
      </c>
      <c r="J11" t="s">
        <v>926</v>
      </c>
      <c r="K11" t="s">
        <v>926</v>
      </c>
      <c r="L11" t="s">
        <v>926</v>
      </c>
      <c r="M11" t="s">
        <v>926</v>
      </c>
      <c r="N11" t="s">
        <v>926</v>
      </c>
      <c r="O11" t="s">
        <v>926</v>
      </c>
      <c r="P11" t="s">
        <v>926</v>
      </c>
      <c r="Q11" t="s">
        <v>927</v>
      </c>
      <c r="R11" t="s">
        <v>943</v>
      </c>
      <c r="S11">
        <f>VLOOKUP(ACCOUNTEXSEG,Sheet6!$A$2:$C$4000,3,TRUE)</f>
        <v>391.85</v>
      </c>
      <c r="T11">
        <f>IF(ACCTTYPE="I",0,OPENBALN)</f>
        <v>336.46</v>
      </c>
      <c r="U11">
        <v>-68.37</v>
      </c>
      <c r="V11">
        <v>-63.96</v>
      </c>
      <c r="W11">
        <v>-68.37</v>
      </c>
      <c r="X11">
        <v>-66.16</v>
      </c>
      <c r="Y11" s="179">
        <v>-68.37</v>
      </c>
      <c r="Z11">
        <v>1733.84</v>
      </c>
      <c r="AA11">
        <v>-148.35</v>
      </c>
      <c r="AB11">
        <v>-153.30000000000001</v>
      </c>
      <c r="AC11">
        <v>-148.35</v>
      </c>
      <c r="AD11">
        <v>-153.30000000000001</v>
      </c>
      <c r="AE11">
        <v>-148.35</v>
      </c>
      <c r="AF11">
        <v>-153.30000000000001</v>
      </c>
      <c r="AG11">
        <v>-153.30000000000001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 s="179">
        <v>-67.11</v>
      </c>
      <c r="AV11">
        <v>-60.62</v>
      </c>
      <c r="AW11">
        <v>-67.11</v>
      </c>
      <c r="AX11">
        <v>-64.95</v>
      </c>
      <c r="AY11">
        <v>-67.11</v>
      </c>
      <c r="AZ11">
        <v>-64.95</v>
      </c>
      <c r="BA11">
        <v>673.89</v>
      </c>
      <c r="BB11">
        <v>-68.37</v>
      </c>
      <c r="BC11">
        <v>-66.16</v>
      </c>
      <c r="BD11">
        <v>-68.37</v>
      </c>
      <c r="BE11">
        <v>-66.16</v>
      </c>
      <c r="BF11">
        <v>-68.37</v>
      </c>
      <c r="BG11">
        <v>-68.37</v>
      </c>
      <c r="BH11">
        <v>0</v>
      </c>
      <c r="BI11">
        <v>112.575714</v>
      </c>
      <c r="BJ11">
        <v>110.14285700000001</v>
      </c>
      <c r="BK11">
        <v>0</v>
      </c>
      <c r="BL11">
        <v>0</v>
      </c>
      <c r="BM11" t="s">
        <v>929</v>
      </c>
      <c r="BN11">
        <v>20190701</v>
      </c>
      <c r="BO11">
        <v>830.12</v>
      </c>
      <c r="BP11" t="s">
        <v>239</v>
      </c>
      <c r="BQ11">
        <v>336.46</v>
      </c>
      <c r="BR11">
        <v>2020</v>
      </c>
      <c r="BS11" t="s">
        <v>359</v>
      </c>
      <c r="BT11">
        <v>830.12</v>
      </c>
    </row>
    <row r="12" spans="1:72" x14ac:dyDescent="0.2">
      <c r="A12" t="s">
        <v>431</v>
      </c>
      <c r="B12" t="s">
        <v>957</v>
      </c>
      <c r="C12" t="s">
        <v>953</v>
      </c>
      <c r="D12">
        <f>IF(TYPE="R",40,IF(ISNA(INDEX(Categories!D:E,MATCH(GROUPTYPE,Categories!D:D,0),2)),0,INDEX(Categories!D:E,MATCH(GROUPTYPE,Categories!D:D,0),2)))</f>
        <v>20</v>
      </c>
      <c r="E12" t="str">
        <f>IF(TYPE="R","Retained Earnings",IF(ISNA(INDEX(Categories!D:F,MATCH(GLCATCODE,Categories!E:E,0),3)),0,INDEX(Categories!D:F,MATCH(GLCATCODE,Categories!E:E,0),3)))</f>
        <v>Current Assets</v>
      </c>
      <c r="F12" t="s">
        <v>239</v>
      </c>
      <c r="G12" t="s">
        <v>841</v>
      </c>
      <c r="H12" t="s">
        <v>958</v>
      </c>
      <c r="I12" t="s">
        <v>959</v>
      </c>
      <c r="J12" t="s">
        <v>926</v>
      </c>
      <c r="K12" t="s">
        <v>926</v>
      </c>
      <c r="L12" t="s">
        <v>926</v>
      </c>
      <c r="M12" t="s">
        <v>926</v>
      </c>
      <c r="N12" t="s">
        <v>926</v>
      </c>
      <c r="O12" t="s">
        <v>926</v>
      </c>
      <c r="P12" t="s">
        <v>926</v>
      </c>
      <c r="Q12" t="s">
        <v>927</v>
      </c>
      <c r="R12" t="s">
        <v>943</v>
      </c>
      <c r="S12">
        <f>VLOOKUP(ACCOUNTEXSEG,Sheet6!$A$2:$C$4000,3,TRUE)</f>
        <v>0</v>
      </c>
      <c r="T12">
        <f>IF(ACCTTYPE="I",0,OPENBALN)</f>
        <v>0</v>
      </c>
      <c r="U12">
        <v>0</v>
      </c>
      <c r="V12">
        <v>0</v>
      </c>
      <c r="W12">
        <v>0</v>
      </c>
      <c r="X12">
        <v>0</v>
      </c>
      <c r="Y12" s="179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 s="179">
        <v>0</v>
      </c>
      <c r="AV12">
        <v>-96980</v>
      </c>
      <c r="AW12">
        <v>96980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 t="s">
        <v>929</v>
      </c>
      <c r="BN12">
        <v>20190701</v>
      </c>
      <c r="BO12">
        <v>0</v>
      </c>
      <c r="BP12" t="s">
        <v>239</v>
      </c>
      <c r="BQ12">
        <v>0</v>
      </c>
      <c r="BR12">
        <v>2020</v>
      </c>
      <c r="BS12" t="s">
        <v>359</v>
      </c>
      <c r="BT12">
        <v>0</v>
      </c>
    </row>
    <row r="13" spans="1:72" x14ac:dyDescent="0.2">
      <c r="A13" t="s">
        <v>698</v>
      </c>
      <c r="B13" t="s">
        <v>960</v>
      </c>
      <c r="C13" t="s">
        <v>961</v>
      </c>
      <c r="D13">
        <f>IF(TYPE="R",40,IF(ISNA(INDEX(Categories!D:E,MATCH(GROUPTYPE,Categories!D:D,0),2)),0,INDEX(Categories!D:E,MATCH(GROUPTYPE,Categories!D:D,0),2)))</f>
        <v>0</v>
      </c>
      <c r="E13">
        <f>IF(TYPE="R","Retained Earnings",IF(ISNA(INDEX(Categories!D:F,MATCH(GLCATCODE,Categories!E:E,0),3)),0,INDEX(Categories!D:F,MATCH(GLCATCODE,Categories!E:E,0),3)))</f>
        <v>0</v>
      </c>
      <c r="F13" t="s">
        <v>239</v>
      </c>
      <c r="G13" t="s">
        <v>844</v>
      </c>
      <c r="H13" t="s">
        <v>962</v>
      </c>
      <c r="I13" t="s">
        <v>963</v>
      </c>
      <c r="J13" t="s">
        <v>926</v>
      </c>
      <c r="K13" t="s">
        <v>926</v>
      </c>
      <c r="L13" t="s">
        <v>926</v>
      </c>
      <c r="M13" t="s">
        <v>926</v>
      </c>
      <c r="N13" t="s">
        <v>926</v>
      </c>
      <c r="O13" t="s">
        <v>926</v>
      </c>
      <c r="P13" t="s">
        <v>926</v>
      </c>
      <c r="Q13" t="s">
        <v>927</v>
      </c>
      <c r="R13" t="s">
        <v>943</v>
      </c>
      <c r="S13">
        <f>VLOOKUP(ACCOUNTEXSEG,Sheet6!$A$2:$C$4000,3,TRUE)</f>
        <v>3692.34</v>
      </c>
      <c r="T13">
        <f>IF(ACCTTYPE="I",0,OPENBALN)</f>
        <v>0</v>
      </c>
      <c r="U13">
        <v>0</v>
      </c>
      <c r="V13">
        <v>0</v>
      </c>
      <c r="W13">
        <v>0</v>
      </c>
      <c r="X13">
        <v>0</v>
      </c>
      <c r="Y13" s="179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 s="179">
        <v>0</v>
      </c>
      <c r="AV13">
        <v>0</v>
      </c>
      <c r="AW13">
        <v>-3692.34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527.47714199999996</v>
      </c>
      <c r="BJ13">
        <v>0</v>
      </c>
      <c r="BK13">
        <v>0</v>
      </c>
      <c r="BL13">
        <v>0</v>
      </c>
      <c r="BM13" t="s">
        <v>929</v>
      </c>
      <c r="BN13">
        <v>20190701</v>
      </c>
      <c r="BO13">
        <v>0</v>
      </c>
      <c r="BP13" t="s">
        <v>239</v>
      </c>
      <c r="BQ13">
        <v>0</v>
      </c>
      <c r="BR13">
        <v>2020</v>
      </c>
      <c r="BS13" t="s">
        <v>615</v>
      </c>
      <c r="BT13">
        <v>0</v>
      </c>
    </row>
    <row r="14" spans="1:72" x14ac:dyDescent="0.2">
      <c r="A14" t="s">
        <v>699</v>
      </c>
      <c r="B14" t="s">
        <v>964</v>
      </c>
      <c r="C14" t="s">
        <v>961</v>
      </c>
      <c r="D14">
        <f>IF(TYPE="R",40,IF(ISNA(INDEX(Categories!D:E,MATCH(GROUPTYPE,Categories!D:D,0),2)),0,INDEX(Categories!D:E,MATCH(GROUPTYPE,Categories!D:D,0),2)))</f>
        <v>0</v>
      </c>
      <c r="E14">
        <f>IF(TYPE="R","Retained Earnings",IF(ISNA(INDEX(Categories!D:F,MATCH(GLCATCODE,Categories!E:E,0),3)),0,INDEX(Categories!D:F,MATCH(GLCATCODE,Categories!E:E,0),3)))</f>
        <v>0</v>
      </c>
      <c r="F14" t="s">
        <v>239</v>
      </c>
      <c r="G14" t="s">
        <v>845</v>
      </c>
      <c r="H14" t="s">
        <v>962</v>
      </c>
      <c r="I14" t="s">
        <v>965</v>
      </c>
      <c r="J14" t="s">
        <v>926</v>
      </c>
      <c r="K14" t="s">
        <v>926</v>
      </c>
      <c r="L14" t="s">
        <v>926</v>
      </c>
      <c r="M14" t="s">
        <v>926</v>
      </c>
      <c r="N14" t="s">
        <v>926</v>
      </c>
      <c r="O14" t="s">
        <v>926</v>
      </c>
      <c r="P14" t="s">
        <v>926</v>
      </c>
      <c r="Q14" t="s">
        <v>927</v>
      </c>
      <c r="R14" t="s">
        <v>943</v>
      </c>
      <c r="S14">
        <f>VLOOKUP(ACCOUNTEXSEG,Sheet6!$A$2:$C$4000,3,TRUE)</f>
        <v>27207.57</v>
      </c>
      <c r="T14">
        <f>IF(ACCTTYPE="I",0,OPENBALN)</f>
        <v>0</v>
      </c>
      <c r="U14">
        <v>0</v>
      </c>
      <c r="V14">
        <v>0</v>
      </c>
      <c r="W14">
        <v>0</v>
      </c>
      <c r="X14">
        <v>0</v>
      </c>
      <c r="Y14" s="179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 s="179">
        <v>0</v>
      </c>
      <c r="AV14">
        <v>0</v>
      </c>
      <c r="AW14">
        <v>-27207.57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3886.7957139999999</v>
      </c>
      <c r="BJ14">
        <v>0</v>
      </c>
      <c r="BK14">
        <v>0</v>
      </c>
      <c r="BL14">
        <v>0</v>
      </c>
      <c r="BM14" t="s">
        <v>929</v>
      </c>
      <c r="BN14">
        <v>20190701</v>
      </c>
      <c r="BO14">
        <v>0</v>
      </c>
      <c r="BP14" t="s">
        <v>239</v>
      </c>
      <c r="BQ14">
        <v>0</v>
      </c>
      <c r="BR14">
        <v>2020</v>
      </c>
      <c r="BS14" t="s">
        <v>615</v>
      </c>
      <c r="BT14">
        <v>0</v>
      </c>
    </row>
    <row r="15" spans="1:72" x14ac:dyDescent="0.2">
      <c r="A15" t="s">
        <v>700</v>
      </c>
      <c r="B15" t="s">
        <v>966</v>
      </c>
      <c r="C15" t="s">
        <v>961</v>
      </c>
      <c r="D15">
        <f>IF(TYPE="R",40,IF(ISNA(INDEX(Categories!D:E,MATCH(GROUPTYPE,Categories!D:D,0),2)),0,INDEX(Categories!D:E,MATCH(GROUPTYPE,Categories!D:D,0),2)))</f>
        <v>0</v>
      </c>
      <c r="E15">
        <f>IF(TYPE="R","Retained Earnings",IF(ISNA(INDEX(Categories!D:F,MATCH(GLCATCODE,Categories!E:E,0),3)),0,INDEX(Categories!D:F,MATCH(GLCATCODE,Categories!E:E,0),3)))</f>
        <v>0</v>
      </c>
      <c r="F15" t="s">
        <v>239</v>
      </c>
      <c r="G15" t="s">
        <v>846</v>
      </c>
      <c r="H15" t="s">
        <v>962</v>
      </c>
      <c r="I15" t="s">
        <v>967</v>
      </c>
      <c r="J15" t="s">
        <v>926</v>
      </c>
      <c r="K15" t="s">
        <v>926</v>
      </c>
      <c r="L15" t="s">
        <v>926</v>
      </c>
      <c r="M15" t="s">
        <v>926</v>
      </c>
      <c r="N15" t="s">
        <v>926</v>
      </c>
      <c r="O15" t="s">
        <v>926</v>
      </c>
      <c r="P15" t="s">
        <v>926</v>
      </c>
      <c r="Q15" t="s">
        <v>927</v>
      </c>
      <c r="R15" t="s">
        <v>943</v>
      </c>
      <c r="S15">
        <f>VLOOKUP(ACCOUNTEXSEG,Sheet6!$A$2:$C$4000,3,TRUE)</f>
        <v>12234.86</v>
      </c>
      <c r="T15">
        <f>IF(ACCTTYPE="I",0,OPENBALN)</f>
        <v>0</v>
      </c>
      <c r="U15">
        <v>0</v>
      </c>
      <c r="V15">
        <v>0</v>
      </c>
      <c r="W15">
        <v>0</v>
      </c>
      <c r="X15">
        <v>0</v>
      </c>
      <c r="Y15" s="179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 s="179">
        <v>0</v>
      </c>
      <c r="AV15">
        <v>0</v>
      </c>
      <c r="AW15">
        <v>-12234.86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1747.8371420000001</v>
      </c>
      <c r="BJ15">
        <v>0</v>
      </c>
      <c r="BK15">
        <v>0</v>
      </c>
      <c r="BL15">
        <v>0</v>
      </c>
      <c r="BM15" t="s">
        <v>929</v>
      </c>
      <c r="BN15">
        <v>20190701</v>
      </c>
      <c r="BO15">
        <v>0</v>
      </c>
      <c r="BP15" t="s">
        <v>239</v>
      </c>
      <c r="BQ15">
        <v>0</v>
      </c>
      <c r="BR15">
        <v>2020</v>
      </c>
      <c r="BS15" t="s">
        <v>615</v>
      </c>
      <c r="BT15">
        <v>0</v>
      </c>
    </row>
    <row r="16" spans="1:72" x14ac:dyDescent="0.2">
      <c r="A16" t="s">
        <v>620</v>
      </c>
      <c r="B16" t="s">
        <v>968</v>
      </c>
      <c r="C16" t="s">
        <v>961</v>
      </c>
      <c r="D16">
        <f>IF(TYPE="R",40,IF(ISNA(INDEX(Categories!D:E,MATCH(GROUPTYPE,Categories!D:D,0),2)),0,INDEX(Categories!D:E,MATCH(GROUPTYPE,Categories!D:D,0),2)))</f>
        <v>0</v>
      </c>
      <c r="E16">
        <f>IF(TYPE="R","Retained Earnings",IF(ISNA(INDEX(Categories!D:F,MATCH(GLCATCODE,Categories!E:E,0),3)),0,INDEX(Categories!D:F,MATCH(GLCATCODE,Categories!E:E,0),3)))</f>
        <v>0</v>
      </c>
      <c r="F16" t="s">
        <v>239</v>
      </c>
      <c r="G16" t="s">
        <v>855</v>
      </c>
      <c r="H16" t="s">
        <v>969</v>
      </c>
      <c r="I16" t="s">
        <v>965</v>
      </c>
      <c r="J16" t="s">
        <v>926</v>
      </c>
      <c r="K16" t="s">
        <v>926</v>
      </c>
      <c r="L16" t="s">
        <v>926</v>
      </c>
      <c r="M16" t="s">
        <v>926</v>
      </c>
      <c r="N16" t="s">
        <v>926</v>
      </c>
      <c r="O16" t="s">
        <v>926</v>
      </c>
      <c r="P16" t="s">
        <v>926</v>
      </c>
      <c r="Q16" t="s">
        <v>927</v>
      </c>
      <c r="R16" t="s">
        <v>943</v>
      </c>
      <c r="S16">
        <f>VLOOKUP(ACCOUNTEXSEG,Sheet6!$A$2:$C$4000,3,TRUE)</f>
        <v>0</v>
      </c>
      <c r="T16">
        <f>IF(ACCTTYPE="I",0,OPENBALN)</f>
        <v>0</v>
      </c>
      <c r="U16">
        <v>0</v>
      </c>
      <c r="V16">
        <v>0</v>
      </c>
      <c r="W16">
        <v>0</v>
      </c>
      <c r="X16">
        <v>0</v>
      </c>
      <c r="Y16" s="179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 s="179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584.71428500000002</v>
      </c>
      <c r="BK16">
        <v>584.71428500000002</v>
      </c>
      <c r="BL16">
        <v>0</v>
      </c>
      <c r="BM16" t="s">
        <v>929</v>
      </c>
      <c r="BN16">
        <v>20190701</v>
      </c>
      <c r="BO16">
        <v>0</v>
      </c>
      <c r="BP16" t="s">
        <v>239</v>
      </c>
      <c r="BQ16">
        <v>0</v>
      </c>
      <c r="BR16">
        <v>2020</v>
      </c>
      <c r="BS16" t="s">
        <v>615</v>
      </c>
      <c r="BT16">
        <v>0</v>
      </c>
    </row>
    <row r="17" spans="1:72" x14ac:dyDescent="0.2">
      <c r="A17" t="s">
        <v>621</v>
      </c>
      <c r="B17" t="s">
        <v>970</v>
      </c>
      <c r="C17" t="s">
        <v>961</v>
      </c>
      <c r="D17">
        <f>IF(TYPE="R",40,IF(ISNA(INDEX(Categories!D:E,MATCH(GROUPTYPE,Categories!D:D,0),2)),0,INDEX(Categories!D:E,MATCH(GROUPTYPE,Categories!D:D,0),2)))</f>
        <v>0</v>
      </c>
      <c r="E17">
        <f>IF(TYPE="R","Retained Earnings",IF(ISNA(INDEX(Categories!D:F,MATCH(GLCATCODE,Categories!E:E,0),3)),0,INDEX(Categories!D:F,MATCH(GLCATCODE,Categories!E:E,0),3)))</f>
        <v>0</v>
      </c>
      <c r="F17" t="s">
        <v>239</v>
      </c>
      <c r="G17" t="s">
        <v>857</v>
      </c>
      <c r="H17" t="s">
        <v>969</v>
      </c>
      <c r="I17" t="s">
        <v>971</v>
      </c>
      <c r="J17" t="s">
        <v>926</v>
      </c>
      <c r="K17" t="s">
        <v>926</v>
      </c>
      <c r="L17" t="s">
        <v>926</v>
      </c>
      <c r="M17" t="s">
        <v>926</v>
      </c>
      <c r="N17" t="s">
        <v>926</v>
      </c>
      <c r="O17" t="s">
        <v>926</v>
      </c>
      <c r="P17" t="s">
        <v>926</v>
      </c>
      <c r="Q17" t="s">
        <v>927</v>
      </c>
      <c r="R17" t="s">
        <v>943</v>
      </c>
      <c r="S17">
        <f>VLOOKUP(ACCOUNTEXSEG,Sheet6!$A$2:$C$4000,3,TRUE)</f>
        <v>0</v>
      </c>
      <c r="T17">
        <f>IF(ACCTTYPE="I",0,OPENBALN)</f>
        <v>0</v>
      </c>
      <c r="U17">
        <v>0</v>
      </c>
      <c r="V17">
        <v>0</v>
      </c>
      <c r="W17">
        <v>0</v>
      </c>
      <c r="X17">
        <v>0</v>
      </c>
      <c r="Y17" s="179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 s="179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1002.428571</v>
      </c>
      <c r="BK17">
        <v>1002.428571</v>
      </c>
      <c r="BL17">
        <v>0</v>
      </c>
      <c r="BM17" t="s">
        <v>929</v>
      </c>
      <c r="BN17">
        <v>20190701</v>
      </c>
      <c r="BO17">
        <v>0</v>
      </c>
      <c r="BP17" t="s">
        <v>239</v>
      </c>
      <c r="BQ17">
        <v>0</v>
      </c>
      <c r="BR17">
        <v>2020</v>
      </c>
      <c r="BS17" t="s">
        <v>615</v>
      </c>
      <c r="BT17">
        <v>0</v>
      </c>
    </row>
    <row r="18" spans="1:72" x14ac:dyDescent="0.2">
      <c r="A18" t="s">
        <v>622</v>
      </c>
      <c r="B18" t="s">
        <v>972</v>
      </c>
      <c r="C18" t="s">
        <v>961</v>
      </c>
      <c r="D18">
        <f>IF(TYPE="R",40,IF(ISNA(INDEX(Categories!D:E,MATCH(GROUPTYPE,Categories!D:D,0),2)),0,INDEX(Categories!D:E,MATCH(GROUPTYPE,Categories!D:D,0),2)))</f>
        <v>0</v>
      </c>
      <c r="E18">
        <f>IF(TYPE="R","Retained Earnings",IF(ISNA(INDEX(Categories!D:F,MATCH(GLCATCODE,Categories!E:E,0),3)),0,INDEX(Categories!D:F,MATCH(GLCATCODE,Categories!E:E,0),3)))</f>
        <v>0</v>
      </c>
      <c r="F18" t="s">
        <v>239</v>
      </c>
      <c r="G18" t="s">
        <v>858</v>
      </c>
      <c r="H18" t="s">
        <v>969</v>
      </c>
      <c r="I18" t="s">
        <v>973</v>
      </c>
      <c r="J18" t="s">
        <v>926</v>
      </c>
      <c r="K18" t="s">
        <v>926</v>
      </c>
      <c r="L18" t="s">
        <v>926</v>
      </c>
      <c r="M18" t="s">
        <v>926</v>
      </c>
      <c r="N18" t="s">
        <v>926</v>
      </c>
      <c r="O18" t="s">
        <v>926</v>
      </c>
      <c r="P18" t="s">
        <v>926</v>
      </c>
      <c r="Q18" t="s">
        <v>927</v>
      </c>
      <c r="R18" t="s">
        <v>943</v>
      </c>
      <c r="S18">
        <f>VLOOKUP(ACCOUNTEXSEG,Sheet6!$A$2:$C$4000,3,TRUE)</f>
        <v>0</v>
      </c>
      <c r="T18">
        <f>IF(ACCTTYPE="I",0,OPENBALN)</f>
        <v>0</v>
      </c>
      <c r="U18">
        <v>0</v>
      </c>
      <c r="V18">
        <v>0</v>
      </c>
      <c r="W18">
        <v>0</v>
      </c>
      <c r="X18">
        <v>0</v>
      </c>
      <c r="Y18" s="179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 s="179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1209.8571420000001</v>
      </c>
      <c r="BK18">
        <v>1209.8571420000001</v>
      </c>
      <c r="BL18">
        <v>0</v>
      </c>
      <c r="BM18" t="s">
        <v>929</v>
      </c>
      <c r="BN18">
        <v>20190701</v>
      </c>
      <c r="BO18">
        <v>0</v>
      </c>
      <c r="BP18" t="s">
        <v>239</v>
      </c>
      <c r="BQ18">
        <v>0</v>
      </c>
      <c r="BR18">
        <v>2020</v>
      </c>
      <c r="BS18" t="s">
        <v>615</v>
      </c>
      <c r="BT18">
        <v>0</v>
      </c>
    </row>
    <row r="19" spans="1:72" x14ac:dyDescent="0.2">
      <c r="A19" t="s">
        <v>623</v>
      </c>
      <c r="B19" t="s">
        <v>974</v>
      </c>
      <c r="C19" t="s">
        <v>961</v>
      </c>
      <c r="D19">
        <f>IF(TYPE="R",40,IF(ISNA(INDEX(Categories!D:E,MATCH(GROUPTYPE,Categories!D:D,0),2)),0,INDEX(Categories!D:E,MATCH(GROUPTYPE,Categories!D:D,0),2)))</f>
        <v>0</v>
      </c>
      <c r="E19">
        <f>IF(TYPE="R","Retained Earnings",IF(ISNA(INDEX(Categories!D:F,MATCH(GLCATCODE,Categories!E:E,0),3)),0,INDEX(Categories!D:F,MATCH(GLCATCODE,Categories!E:E,0),3)))</f>
        <v>0</v>
      </c>
      <c r="F19" t="s">
        <v>239</v>
      </c>
      <c r="G19" t="s">
        <v>859</v>
      </c>
      <c r="H19" t="s">
        <v>969</v>
      </c>
      <c r="I19" t="s">
        <v>975</v>
      </c>
      <c r="J19" t="s">
        <v>926</v>
      </c>
      <c r="K19" t="s">
        <v>926</v>
      </c>
      <c r="L19" t="s">
        <v>926</v>
      </c>
      <c r="M19" t="s">
        <v>926</v>
      </c>
      <c r="N19" t="s">
        <v>926</v>
      </c>
      <c r="O19" t="s">
        <v>926</v>
      </c>
      <c r="P19" t="s">
        <v>926</v>
      </c>
      <c r="Q19" t="s">
        <v>927</v>
      </c>
      <c r="R19" t="s">
        <v>943</v>
      </c>
      <c r="S19">
        <f>VLOOKUP(ACCOUNTEXSEG,Sheet6!$A$2:$C$4000,3,TRUE)</f>
        <v>0</v>
      </c>
      <c r="T19">
        <f>IF(ACCTTYPE="I",0,OPENBALN)</f>
        <v>0</v>
      </c>
      <c r="U19">
        <v>0</v>
      </c>
      <c r="V19">
        <v>0</v>
      </c>
      <c r="W19">
        <v>0</v>
      </c>
      <c r="X19">
        <v>0</v>
      </c>
      <c r="Y19" s="17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 s="17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3668.8571419999998</v>
      </c>
      <c r="BK19">
        <v>3633.5714280000002</v>
      </c>
      <c r="BL19">
        <v>0</v>
      </c>
      <c r="BM19" t="s">
        <v>929</v>
      </c>
      <c r="BN19">
        <v>20190701</v>
      </c>
      <c r="BO19">
        <v>0</v>
      </c>
      <c r="BP19" t="s">
        <v>239</v>
      </c>
      <c r="BQ19">
        <v>0</v>
      </c>
      <c r="BR19">
        <v>2020</v>
      </c>
      <c r="BS19" t="s">
        <v>615</v>
      </c>
      <c r="BT19">
        <v>0</v>
      </c>
    </row>
    <row r="20" spans="1:72" x14ac:dyDescent="0.2">
      <c r="A20" t="s">
        <v>711</v>
      </c>
      <c r="B20" t="s">
        <v>976</v>
      </c>
      <c r="C20" t="s">
        <v>961</v>
      </c>
      <c r="D20">
        <f>IF(TYPE="R",40,IF(ISNA(INDEX(Categories!D:E,MATCH(GROUPTYPE,Categories!D:D,0),2)),0,INDEX(Categories!D:E,MATCH(GROUPTYPE,Categories!D:D,0),2)))</f>
        <v>0</v>
      </c>
      <c r="E20">
        <f>IF(TYPE="R","Retained Earnings",IF(ISNA(INDEX(Categories!D:F,MATCH(GLCATCODE,Categories!E:E,0),3)),0,INDEX(Categories!D:F,MATCH(GLCATCODE,Categories!E:E,0),3)))</f>
        <v>0</v>
      </c>
      <c r="F20" t="s">
        <v>239</v>
      </c>
      <c r="G20" t="s">
        <v>861</v>
      </c>
      <c r="H20" t="s">
        <v>977</v>
      </c>
      <c r="I20" t="s">
        <v>965</v>
      </c>
      <c r="J20" t="s">
        <v>926</v>
      </c>
      <c r="K20" t="s">
        <v>926</v>
      </c>
      <c r="L20" t="s">
        <v>926</v>
      </c>
      <c r="M20" t="s">
        <v>926</v>
      </c>
      <c r="N20" t="s">
        <v>926</v>
      </c>
      <c r="O20" t="s">
        <v>926</v>
      </c>
      <c r="P20" t="s">
        <v>926</v>
      </c>
      <c r="Q20" t="s">
        <v>927</v>
      </c>
      <c r="R20" t="s">
        <v>943</v>
      </c>
      <c r="S20">
        <f>VLOOKUP(ACCOUNTEXSEG,Sheet6!$A$2:$C$4000,3,TRUE)</f>
        <v>7538</v>
      </c>
      <c r="T20">
        <f>IF(ACCTTYPE="I",0,OPENBALN)</f>
        <v>7538</v>
      </c>
      <c r="U20">
        <v>0</v>
      </c>
      <c r="V20">
        <v>0</v>
      </c>
      <c r="W20">
        <v>0</v>
      </c>
      <c r="X20">
        <v>0</v>
      </c>
      <c r="Y20" s="179">
        <v>0</v>
      </c>
      <c r="Z20">
        <v>0</v>
      </c>
      <c r="AA20">
        <v>-7538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 s="179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1076.8571420000001</v>
      </c>
      <c r="BI20">
        <v>1076.8571420000001</v>
      </c>
      <c r="BJ20">
        <v>450</v>
      </c>
      <c r="BK20">
        <v>0</v>
      </c>
      <c r="BL20">
        <v>0</v>
      </c>
      <c r="BM20" t="s">
        <v>929</v>
      </c>
      <c r="BN20">
        <v>20190701</v>
      </c>
      <c r="BO20">
        <v>0</v>
      </c>
      <c r="BP20" t="s">
        <v>239</v>
      </c>
      <c r="BQ20">
        <v>7538</v>
      </c>
      <c r="BR20">
        <v>2020</v>
      </c>
      <c r="BS20" t="s">
        <v>615</v>
      </c>
      <c r="BT20">
        <v>0</v>
      </c>
    </row>
    <row r="21" spans="1:72" x14ac:dyDescent="0.2">
      <c r="A21" t="s">
        <v>713</v>
      </c>
      <c r="B21" t="s">
        <v>978</v>
      </c>
      <c r="C21" t="s">
        <v>961</v>
      </c>
      <c r="D21">
        <f>IF(TYPE="R",40,IF(ISNA(INDEX(Categories!D:E,MATCH(GROUPTYPE,Categories!D:D,0),2)),0,INDEX(Categories!D:E,MATCH(GROUPTYPE,Categories!D:D,0),2)))</f>
        <v>0</v>
      </c>
      <c r="E21">
        <f>IF(TYPE="R","Retained Earnings",IF(ISNA(INDEX(Categories!D:F,MATCH(GLCATCODE,Categories!E:E,0),3)),0,INDEX(Categories!D:F,MATCH(GLCATCODE,Categories!E:E,0),3)))</f>
        <v>0</v>
      </c>
      <c r="F21" t="s">
        <v>239</v>
      </c>
      <c r="G21" t="s">
        <v>863</v>
      </c>
      <c r="H21" t="s">
        <v>977</v>
      </c>
      <c r="I21" t="s">
        <v>971</v>
      </c>
      <c r="J21" t="s">
        <v>926</v>
      </c>
      <c r="K21" t="s">
        <v>926</v>
      </c>
      <c r="L21" t="s">
        <v>926</v>
      </c>
      <c r="M21" t="s">
        <v>926</v>
      </c>
      <c r="N21" t="s">
        <v>926</v>
      </c>
      <c r="O21" t="s">
        <v>926</v>
      </c>
      <c r="P21" t="s">
        <v>926</v>
      </c>
      <c r="Q21" t="s">
        <v>927</v>
      </c>
      <c r="R21" t="s">
        <v>943</v>
      </c>
      <c r="S21">
        <f>VLOOKUP(ACCOUNTEXSEG,Sheet6!$A$2:$C$4000,3,TRUE)</f>
        <v>15888</v>
      </c>
      <c r="T21">
        <f>IF(ACCTTYPE="I",0,OPENBALN)</f>
        <v>0</v>
      </c>
      <c r="U21">
        <v>0</v>
      </c>
      <c r="V21">
        <v>0</v>
      </c>
      <c r="W21">
        <v>0</v>
      </c>
      <c r="X21">
        <v>0</v>
      </c>
      <c r="Y21" s="179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 s="179">
        <v>0</v>
      </c>
      <c r="AV21">
        <v>0</v>
      </c>
      <c r="AW21">
        <v>-15888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2269.714285</v>
      </c>
      <c r="BJ21">
        <v>843.75</v>
      </c>
      <c r="BK21">
        <v>0</v>
      </c>
      <c r="BL21">
        <v>0</v>
      </c>
      <c r="BM21" t="s">
        <v>929</v>
      </c>
      <c r="BN21">
        <v>20190701</v>
      </c>
      <c r="BO21">
        <v>0</v>
      </c>
      <c r="BP21" t="s">
        <v>239</v>
      </c>
      <c r="BQ21">
        <v>0</v>
      </c>
      <c r="BR21">
        <v>2020</v>
      </c>
      <c r="BS21" t="s">
        <v>615</v>
      </c>
      <c r="BT21">
        <v>0</v>
      </c>
    </row>
    <row r="22" spans="1:72" x14ac:dyDescent="0.2">
      <c r="A22" t="s">
        <v>715</v>
      </c>
      <c r="B22" t="s">
        <v>979</v>
      </c>
      <c r="C22" t="s">
        <v>961</v>
      </c>
      <c r="D22">
        <f>IF(TYPE="R",40,IF(ISNA(INDEX(Categories!D:E,MATCH(GROUPTYPE,Categories!D:D,0),2)),0,INDEX(Categories!D:E,MATCH(GROUPTYPE,Categories!D:D,0),2)))</f>
        <v>0</v>
      </c>
      <c r="E22">
        <f>IF(TYPE="R","Retained Earnings",IF(ISNA(INDEX(Categories!D:F,MATCH(GLCATCODE,Categories!E:E,0),3)),0,INDEX(Categories!D:F,MATCH(GLCATCODE,Categories!E:E,0),3)))</f>
        <v>0</v>
      </c>
      <c r="F22" t="s">
        <v>239</v>
      </c>
      <c r="G22" t="s">
        <v>865</v>
      </c>
      <c r="H22" t="s">
        <v>977</v>
      </c>
      <c r="I22" t="s">
        <v>975</v>
      </c>
      <c r="J22" t="s">
        <v>926</v>
      </c>
      <c r="K22" t="s">
        <v>926</v>
      </c>
      <c r="L22" t="s">
        <v>926</v>
      </c>
      <c r="M22" t="s">
        <v>926</v>
      </c>
      <c r="N22" t="s">
        <v>926</v>
      </c>
      <c r="O22" t="s">
        <v>926</v>
      </c>
      <c r="P22" t="s">
        <v>926</v>
      </c>
      <c r="Q22" t="s">
        <v>927</v>
      </c>
      <c r="R22" t="s">
        <v>943</v>
      </c>
      <c r="S22">
        <f>VLOOKUP(ACCOUNTEXSEG,Sheet6!$A$2:$C$4000,3,TRUE)</f>
        <v>36468</v>
      </c>
      <c r="T22">
        <f>IF(ACCTTYPE="I",0,OPENBALN)</f>
        <v>0</v>
      </c>
      <c r="U22">
        <v>0</v>
      </c>
      <c r="V22">
        <v>0</v>
      </c>
      <c r="W22">
        <v>0</v>
      </c>
      <c r="X22">
        <v>0</v>
      </c>
      <c r="Y22" s="179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 s="179">
        <v>0</v>
      </c>
      <c r="AV22">
        <v>0</v>
      </c>
      <c r="AW22">
        <v>-36468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5209.714285</v>
      </c>
      <c r="BJ22">
        <v>1350</v>
      </c>
      <c r="BK22">
        <v>0</v>
      </c>
      <c r="BL22">
        <v>0</v>
      </c>
      <c r="BM22" t="s">
        <v>929</v>
      </c>
      <c r="BN22">
        <v>20190701</v>
      </c>
      <c r="BO22">
        <v>0</v>
      </c>
      <c r="BP22" t="s">
        <v>239</v>
      </c>
      <c r="BQ22">
        <v>0</v>
      </c>
      <c r="BR22">
        <v>2020</v>
      </c>
      <c r="BS22" t="s">
        <v>615</v>
      </c>
      <c r="BT22">
        <v>0</v>
      </c>
    </row>
    <row r="23" spans="1:72" x14ac:dyDescent="0.2">
      <c r="A23" t="s">
        <v>745</v>
      </c>
      <c r="B23" t="s">
        <v>980</v>
      </c>
      <c r="C23" t="s">
        <v>961</v>
      </c>
      <c r="D23">
        <f>IF(TYPE="R",40,IF(ISNA(INDEX(Categories!D:E,MATCH(GROUPTYPE,Categories!D:D,0),2)),0,INDEX(Categories!D:E,MATCH(GROUPTYPE,Categories!D:D,0),2)))</f>
        <v>0</v>
      </c>
      <c r="E23">
        <f>IF(TYPE="R","Retained Earnings",IF(ISNA(INDEX(Categories!D:F,MATCH(GLCATCODE,Categories!E:E,0),3)),0,INDEX(Categories!D:F,MATCH(GLCATCODE,Categories!E:E,0),3)))</f>
        <v>0</v>
      </c>
      <c r="F23" t="s">
        <v>239</v>
      </c>
      <c r="G23" t="s">
        <v>866</v>
      </c>
      <c r="H23" t="s">
        <v>977</v>
      </c>
      <c r="I23" t="s">
        <v>981</v>
      </c>
      <c r="J23" t="s">
        <v>926</v>
      </c>
      <c r="K23" t="s">
        <v>926</v>
      </c>
      <c r="L23" t="s">
        <v>926</v>
      </c>
      <c r="M23" t="s">
        <v>926</v>
      </c>
      <c r="N23" t="s">
        <v>926</v>
      </c>
      <c r="O23" t="s">
        <v>926</v>
      </c>
      <c r="P23" t="s">
        <v>926</v>
      </c>
      <c r="Q23" t="s">
        <v>927</v>
      </c>
      <c r="R23" t="s">
        <v>943</v>
      </c>
      <c r="S23">
        <f>VLOOKUP(ACCOUNTEXSEG,Sheet6!$A$2:$C$4000,3,TRUE)</f>
        <v>21432</v>
      </c>
      <c r="T23">
        <f>IF(ACCTTYPE="I",0,OPENBALN)</f>
        <v>0</v>
      </c>
      <c r="U23">
        <v>0</v>
      </c>
      <c r="V23">
        <v>0</v>
      </c>
      <c r="W23">
        <v>0</v>
      </c>
      <c r="X23">
        <v>0</v>
      </c>
      <c r="Y23" s="179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 s="179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-21432</v>
      </c>
      <c r="BG23">
        <v>-21432</v>
      </c>
      <c r="BH23">
        <v>3061.714285</v>
      </c>
      <c r="BI23">
        <v>3061.714285</v>
      </c>
      <c r="BJ23">
        <v>0</v>
      </c>
      <c r="BK23">
        <v>0</v>
      </c>
      <c r="BL23">
        <v>0</v>
      </c>
      <c r="BM23" t="s">
        <v>929</v>
      </c>
      <c r="BN23">
        <v>20190701</v>
      </c>
      <c r="BO23">
        <v>0</v>
      </c>
      <c r="BP23" t="s">
        <v>239</v>
      </c>
      <c r="BQ23">
        <v>0</v>
      </c>
      <c r="BR23">
        <v>2020</v>
      </c>
      <c r="BS23" t="s">
        <v>615</v>
      </c>
      <c r="BT23">
        <v>0</v>
      </c>
    </row>
    <row r="24" spans="1:72" x14ac:dyDescent="0.2">
      <c r="A24" t="s">
        <v>624</v>
      </c>
      <c r="B24" t="s">
        <v>982</v>
      </c>
      <c r="C24" t="s">
        <v>961</v>
      </c>
      <c r="D24">
        <f>IF(TYPE="R",40,IF(ISNA(INDEX(Categories!D:E,MATCH(GROUPTYPE,Categories!D:D,0),2)),0,INDEX(Categories!D:E,MATCH(GROUPTYPE,Categories!D:D,0),2)))</f>
        <v>0</v>
      </c>
      <c r="E24">
        <f>IF(TYPE="R","Retained Earnings",IF(ISNA(INDEX(Categories!D:F,MATCH(GLCATCODE,Categories!E:E,0),3)),0,INDEX(Categories!D:F,MATCH(GLCATCODE,Categories!E:E,0),3)))</f>
        <v>0</v>
      </c>
      <c r="F24" t="s">
        <v>239</v>
      </c>
      <c r="G24" t="s">
        <v>867</v>
      </c>
      <c r="H24" t="s">
        <v>983</v>
      </c>
      <c r="I24" t="s">
        <v>963</v>
      </c>
      <c r="J24" t="s">
        <v>926</v>
      </c>
      <c r="K24" t="s">
        <v>926</v>
      </c>
      <c r="L24" t="s">
        <v>926</v>
      </c>
      <c r="M24" t="s">
        <v>926</v>
      </c>
      <c r="N24" t="s">
        <v>926</v>
      </c>
      <c r="O24" t="s">
        <v>926</v>
      </c>
      <c r="P24" t="s">
        <v>926</v>
      </c>
      <c r="Q24" t="s">
        <v>927</v>
      </c>
      <c r="R24" t="s">
        <v>943</v>
      </c>
      <c r="S24">
        <f>VLOOKUP(ACCOUNTEXSEG,Sheet6!$A$2:$C$4000,3,TRUE)</f>
        <v>0</v>
      </c>
      <c r="T24">
        <f>IF(ACCTTYPE="I",0,OPENBALN)</f>
        <v>0</v>
      </c>
      <c r="U24">
        <v>0</v>
      </c>
      <c r="V24">
        <v>0</v>
      </c>
      <c r="W24">
        <v>0</v>
      </c>
      <c r="X24">
        <v>0</v>
      </c>
      <c r="Y24" s="179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 s="179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2893.2585709999998</v>
      </c>
      <c r="BK24">
        <v>1880.3571420000001</v>
      </c>
      <c r="BL24">
        <v>0</v>
      </c>
      <c r="BM24" t="s">
        <v>929</v>
      </c>
      <c r="BN24">
        <v>20190701</v>
      </c>
      <c r="BO24">
        <v>0</v>
      </c>
      <c r="BP24" t="s">
        <v>239</v>
      </c>
      <c r="BQ24">
        <v>0</v>
      </c>
      <c r="BR24">
        <v>2020</v>
      </c>
      <c r="BS24" t="s">
        <v>615</v>
      </c>
      <c r="BT24">
        <v>0</v>
      </c>
    </row>
    <row r="25" spans="1:72" x14ac:dyDescent="0.2">
      <c r="A25" t="s">
        <v>746</v>
      </c>
      <c r="B25" t="s">
        <v>984</v>
      </c>
      <c r="C25" t="s">
        <v>961</v>
      </c>
      <c r="D25">
        <f>IF(TYPE="R",40,IF(ISNA(INDEX(Categories!D:E,MATCH(GROUPTYPE,Categories!D:D,0),2)),0,INDEX(Categories!D:E,MATCH(GROUPTYPE,Categories!D:D,0),2)))</f>
        <v>0</v>
      </c>
      <c r="E25">
        <f>IF(TYPE="R","Retained Earnings",IF(ISNA(INDEX(Categories!D:F,MATCH(GLCATCODE,Categories!E:E,0),3)),0,INDEX(Categories!D:F,MATCH(GLCATCODE,Categories!E:E,0),3)))</f>
        <v>0</v>
      </c>
      <c r="F25" t="s">
        <v>239</v>
      </c>
      <c r="G25" t="s">
        <v>868</v>
      </c>
      <c r="H25" t="s">
        <v>985</v>
      </c>
      <c r="I25" t="s">
        <v>963</v>
      </c>
      <c r="J25" t="s">
        <v>926</v>
      </c>
      <c r="K25" t="s">
        <v>926</v>
      </c>
      <c r="L25" t="s">
        <v>926</v>
      </c>
      <c r="M25" t="s">
        <v>926</v>
      </c>
      <c r="N25" t="s">
        <v>926</v>
      </c>
      <c r="O25" t="s">
        <v>926</v>
      </c>
      <c r="P25" t="s">
        <v>926</v>
      </c>
      <c r="Q25" t="s">
        <v>927</v>
      </c>
      <c r="R25" t="s">
        <v>943</v>
      </c>
      <c r="S25">
        <f>VLOOKUP(ACCOUNTEXSEG,Sheet6!$A$2:$C$4000,3,TRUE)</f>
        <v>36408.32</v>
      </c>
      <c r="T25">
        <f>IF(ACCTTYPE="I",0,OPENBALN)</f>
        <v>4326.1499999999996</v>
      </c>
      <c r="U25">
        <v>0</v>
      </c>
      <c r="V25">
        <v>0</v>
      </c>
      <c r="W25">
        <v>0</v>
      </c>
      <c r="X25">
        <v>0</v>
      </c>
      <c r="Y25" s="179">
        <v>0</v>
      </c>
      <c r="Z25">
        <v>0</v>
      </c>
      <c r="AA25">
        <v>-4326.1499999999996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 s="179">
        <v>0</v>
      </c>
      <c r="AV25">
        <v>0</v>
      </c>
      <c r="AW25">
        <v>-32082.17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618.02142800000001</v>
      </c>
      <c r="BI25">
        <v>5168.79</v>
      </c>
      <c r="BJ25">
        <v>0</v>
      </c>
      <c r="BK25">
        <v>0</v>
      </c>
      <c r="BL25">
        <v>0</v>
      </c>
      <c r="BM25" t="s">
        <v>929</v>
      </c>
      <c r="BN25">
        <v>20190701</v>
      </c>
      <c r="BO25">
        <v>0</v>
      </c>
      <c r="BP25" t="s">
        <v>239</v>
      </c>
      <c r="BQ25">
        <v>4326.1499999999996</v>
      </c>
      <c r="BR25">
        <v>2020</v>
      </c>
      <c r="BS25" t="s">
        <v>615</v>
      </c>
      <c r="BT25">
        <v>0</v>
      </c>
    </row>
    <row r="26" spans="1:72" x14ac:dyDescent="0.2">
      <c r="A26" t="s">
        <v>747</v>
      </c>
      <c r="B26" t="s">
        <v>986</v>
      </c>
      <c r="C26" t="s">
        <v>961</v>
      </c>
      <c r="D26">
        <f>IF(TYPE="R",40,IF(ISNA(INDEX(Categories!D:E,MATCH(GROUPTYPE,Categories!D:D,0),2)),0,INDEX(Categories!D:E,MATCH(GROUPTYPE,Categories!D:D,0),2)))</f>
        <v>0</v>
      </c>
      <c r="E26">
        <f>IF(TYPE="R","Retained Earnings",IF(ISNA(INDEX(Categories!D:F,MATCH(GLCATCODE,Categories!E:E,0),3)),0,INDEX(Categories!D:F,MATCH(GLCATCODE,Categories!E:E,0),3)))</f>
        <v>0</v>
      </c>
      <c r="F26" t="s">
        <v>239</v>
      </c>
      <c r="G26" t="s">
        <v>869</v>
      </c>
      <c r="H26" t="s">
        <v>987</v>
      </c>
      <c r="I26" t="s">
        <v>963</v>
      </c>
      <c r="J26" t="s">
        <v>926</v>
      </c>
      <c r="K26" t="s">
        <v>926</v>
      </c>
      <c r="L26" t="s">
        <v>926</v>
      </c>
      <c r="M26" t="s">
        <v>926</v>
      </c>
      <c r="N26" t="s">
        <v>926</v>
      </c>
      <c r="O26" t="s">
        <v>926</v>
      </c>
      <c r="P26" t="s">
        <v>926</v>
      </c>
      <c r="Q26" t="s">
        <v>927</v>
      </c>
      <c r="R26" t="s">
        <v>943</v>
      </c>
      <c r="S26">
        <f>VLOOKUP(ACCOUNTEXSEG,Sheet6!$A$2:$C$4000,3,TRUE)</f>
        <v>8200.7999999999993</v>
      </c>
      <c r="T26">
        <f>IF(ACCTTYPE="I",0,OPENBALN)</f>
        <v>0</v>
      </c>
      <c r="U26">
        <v>0</v>
      </c>
      <c r="V26">
        <v>0</v>
      </c>
      <c r="W26">
        <v>0</v>
      </c>
      <c r="X26">
        <v>0</v>
      </c>
      <c r="Y26" s="179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 s="179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-8200.7999999999993</v>
      </c>
      <c r="BG26">
        <v>-8200.7999999999993</v>
      </c>
      <c r="BH26">
        <v>1171.5428569999999</v>
      </c>
      <c r="BI26">
        <v>1171.5428569999999</v>
      </c>
      <c r="BJ26">
        <v>0</v>
      </c>
      <c r="BK26">
        <v>0</v>
      </c>
      <c r="BL26">
        <v>0</v>
      </c>
      <c r="BM26" t="s">
        <v>929</v>
      </c>
      <c r="BN26">
        <v>20190701</v>
      </c>
      <c r="BO26">
        <v>0</v>
      </c>
      <c r="BP26" t="s">
        <v>239</v>
      </c>
      <c r="BQ26">
        <v>0</v>
      </c>
      <c r="BR26">
        <v>2020</v>
      </c>
      <c r="BS26" t="s">
        <v>615</v>
      </c>
      <c r="BT26">
        <v>0</v>
      </c>
    </row>
    <row r="27" spans="1:72" x14ac:dyDescent="0.2">
      <c r="A27" t="s">
        <v>625</v>
      </c>
      <c r="B27" t="s">
        <v>988</v>
      </c>
      <c r="C27" t="s">
        <v>961</v>
      </c>
      <c r="D27">
        <f>IF(TYPE="R",40,IF(ISNA(INDEX(Categories!D:E,MATCH(GROUPTYPE,Categories!D:D,0),2)),0,INDEX(Categories!D:E,MATCH(GROUPTYPE,Categories!D:D,0),2)))</f>
        <v>0</v>
      </c>
      <c r="E27">
        <f>IF(TYPE="R","Retained Earnings",IF(ISNA(INDEX(Categories!D:F,MATCH(GLCATCODE,Categories!E:E,0),3)),0,INDEX(Categories!D:F,MATCH(GLCATCODE,Categories!E:E,0),3)))</f>
        <v>0</v>
      </c>
      <c r="F27" t="s">
        <v>239</v>
      </c>
      <c r="G27" t="s">
        <v>876</v>
      </c>
      <c r="H27" t="s">
        <v>989</v>
      </c>
      <c r="I27" t="s">
        <v>963</v>
      </c>
      <c r="J27" t="s">
        <v>926</v>
      </c>
      <c r="K27" t="s">
        <v>926</v>
      </c>
      <c r="L27" t="s">
        <v>926</v>
      </c>
      <c r="M27" t="s">
        <v>926</v>
      </c>
      <c r="N27" t="s">
        <v>926</v>
      </c>
      <c r="O27" t="s">
        <v>926</v>
      </c>
      <c r="P27" t="s">
        <v>926</v>
      </c>
      <c r="Q27" t="s">
        <v>927</v>
      </c>
      <c r="R27" t="s">
        <v>943</v>
      </c>
      <c r="S27">
        <f>VLOOKUP(ACCOUNTEXSEG,Sheet6!$A$2:$C$4000,3,TRUE)</f>
        <v>31448.36</v>
      </c>
      <c r="T27">
        <f>IF(ACCTTYPE="I",0,OPENBALN)</f>
        <v>5562.36</v>
      </c>
      <c r="U27">
        <v>0</v>
      </c>
      <c r="V27">
        <v>0</v>
      </c>
      <c r="W27">
        <v>0</v>
      </c>
      <c r="X27">
        <v>0</v>
      </c>
      <c r="Y27" s="179">
        <v>0</v>
      </c>
      <c r="Z27">
        <v>0</v>
      </c>
      <c r="AA27">
        <v>-5562.36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 s="179">
        <v>0</v>
      </c>
      <c r="AV27">
        <v>0</v>
      </c>
      <c r="AW27">
        <v>-10071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-15815</v>
      </c>
      <c r="BG27">
        <v>-15815</v>
      </c>
      <c r="BH27">
        <v>3053.9085709999999</v>
      </c>
      <c r="BI27">
        <v>4492.6228570000003</v>
      </c>
      <c r="BJ27">
        <v>7982.19</v>
      </c>
      <c r="BK27">
        <v>4095.19</v>
      </c>
      <c r="BL27">
        <v>0</v>
      </c>
      <c r="BM27" t="s">
        <v>929</v>
      </c>
      <c r="BN27">
        <v>20190701</v>
      </c>
      <c r="BO27">
        <v>0</v>
      </c>
      <c r="BP27" t="s">
        <v>239</v>
      </c>
      <c r="BQ27">
        <v>5562.36</v>
      </c>
      <c r="BR27">
        <v>2020</v>
      </c>
      <c r="BS27" t="s">
        <v>615</v>
      </c>
      <c r="BT27">
        <v>0</v>
      </c>
    </row>
    <row r="28" spans="1:72" x14ac:dyDescent="0.2">
      <c r="A28" t="s">
        <v>722</v>
      </c>
      <c r="B28" t="s">
        <v>990</v>
      </c>
      <c r="C28" t="s">
        <v>961</v>
      </c>
      <c r="D28">
        <f>IF(TYPE="R",40,IF(ISNA(INDEX(Categories!D:E,MATCH(GROUPTYPE,Categories!D:D,0),2)),0,INDEX(Categories!D:E,MATCH(GROUPTYPE,Categories!D:D,0),2)))</f>
        <v>0</v>
      </c>
      <c r="E28">
        <f>IF(TYPE="R","Retained Earnings",IF(ISNA(INDEX(Categories!D:F,MATCH(GLCATCODE,Categories!E:E,0),3)),0,INDEX(Categories!D:F,MATCH(GLCATCODE,Categories!E:E,0),3)))</f>
        <v>0</v>
      </c>
      <c r="F28" t="s">
        <v>239</v>
      </c>
      <c r="G28" t="s">
        <v>877</v>
      </c>
      <c r="H28" t="s">
        <v>991</v>
      </c>
      <c r="I28" t="s">
        <v>963</v>
      </c>
      <c r="J28" t="s">
        <v>926</v>
      </c>
      <c r="K28" t="s">
        <v>926</v>
      </c>
      <c r="L28" t="s">
        <v>926</v>
      </c>
      <c r="M28" t="s">
        <v>926</v>
      </c>
      <c r="N28" t="s">
        <v>926</v>
      </c>
      <c r="O28" t="s">
        <v>926</v>
      </c>
      <c r="P28" t="s">
        <v>926</v>
      </c>
      <c r="Q28" t="s">
        <v>927</v>
      </c>
      <c r="R28" t="s">
        <v>943</v>
      </c>
      <c r="S28">
        <f>VLOOKUP(ACCOUNTEXSEG,Sheet6!$A$2:$C$4000,3,TRUE)</f>
        <v>0</v>
      </c>
      <c r="T28">
        <f>IF(ACCTTYPE="I",0,OPENBALN)</f>
        <v>0</v>
      </c>
      <c r="U28">
        <v>0</v>
      </c>
      <c r="V28">
        <v>0</v>
      </c>
      <c r="W28">
        <v>0</v>
      </c>
      <c r="X28">
        <v>0</v>
      </c>
      <c r="Y28" s="179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 s="179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 t="s">
        <v>929</v>
      </c>
      <c r="BN28">
        <v>20190701</v>
      </c>
      <c r="BO28">
        <v>0</v>
      </c>
      <c r="BP28" t="s">
        <v>239</v>
      </c>
      <c r="BQ28">
        <v>0</v>
      </c>
      <c r="BR28">
        <v>2020</v>
      </c>
      <c r="BS28" t="s">
        <v>615</v>
      </c>
      <c r="BT28">
        <v>0</v>
      </c>
    </row>
    <row r="29" spans="1:72" x14ac:dyDescent="0.2">
      <c r="A29" t="s">
        <v>626</v>
      </c>
      <c r="B29" t="s">
        <v>992</v>
      </c>
      <c r="C29" t="s">
        <v>993</v>
      </c>
      <c r="D29">
        <f>IF(TYPE="R",40,IF(ISNA(INDEX(Categories!D:E,MATCH(GROUPTYPE,Categories!D:D,0),2)),0,INDEX(Categories!D:E,MATCH(GROUPTYPE,Categories!D:D,0),2)))</f>
        <v>24</v>
      </c>
      <c r="E29" t="str">
        <f>IF(TYPE="R","Retained Earnings",IF(ISNA(INDEX(Categories!D:F,MATCH(GLCATCODE,Categories!E:E,0),3)),0,INDEX(Categories!D:F,MATCH(GLCATCODE,Categories!E:E,0),3)))</f>
        <v>Fixed Assets</v>
      </c>
      <c r="F29" t="s">
        <v>239</v>
      </c>
      <c r="G29" t="s">
        <v>884</v>
      </c>
      <c r="H29" t="s">
        <v>994</v>
      </c>
      <c r="I29" t="s">
        <v>933</v>
      </c>
      <c r="J29" t="s">
        <v>926</v>
      </c>
      <c r="K29" t="s">
        <v>926</v>
      </c>
      <c r="L29" t="s">
        <v>926</v>
      </c>
      <c r="M29" t="s">
        <v>926</v>
      </c>
      <c r="N29" t="s">
        <v>926</v>
      </c>
      <c r="O29" t="s">
        <v>926</v>
      </c>
      <c r="P29" t="s">
        <v>926</v>
      </c>
      <c r="Q29" t="s">
        <v>927</v>
      </c>
      <c r="R29" t="s">
        <v>943</v>
      </c>
      <c r="S29">
        <f>VLOOKUP(ACCOUNTEXSEG,Sheet6!$A$2:$C$4000,3,TRUE)</f>
        <v>5350</v>
      </c>
      <c r="T29">
        <f>IF(ACCTTYPE="I",0,OPENBALN)</f>
        <v>5350</v>
      </c>
      <c r="U29">
        <v>0</v>
      </c>
      <c r="V29">
        <v>0</v>
      </c>
      <c r="W29">
        <v>0</v>
      </c>
      <c r="X29">
        <v>0</v>
      </c>
      <c r="Y29" s="17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 s="17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764.28571399999998</v>
      </c>
      <c r="BI29">
        <v>764.28571399999998</v>
      </c>
      <c r="BJ29">
        <v>217.14285699999999</v>
      </c>
      <c r="BK29">
        <v>217.14285699999999</v>
      </c>
      <c r="BL29">
        <v>0</v>
      </c>
      <c r="BM29" t="s">
        <v>929</v>
      </c>
      <c r="BN29">
        <v>20190701</v>
      </c>
      <c r="BO29">
        <v>5350</v>
      </c>
      <c r="BP29" t="s">
        <v>239</v>
      </c>
      <c r="BQ29">
        <v>5350</v>
      </c>
      <c r="BR29">
        <v>2020</v>
      </c>
      <c r="BS29" t="s">
        <v>360</v>
      </c>
      <c r="BT29">
        <v>5350</v>
      </c>
    </row>
    <row r="30" spans="1:72" x14ac:dyDescent="0.2">
      <c r="A30" t="s">
        <v>512</v>
      </c>
      <c r="B30" t="s">
        <v>995</v>
      </c>
      <c r="C30" t="s">
        <v>996</v>
      </c>
      <c r="D30">
        <f>IF(TYPE="R",40,IF(ISNA(INDEX(Categories!D:E,MATCH(GROUPTYPE,Categories!D:D,0),2)),0,INDEX(Categories!D:E,MATCH(GROUPTYPE,Categories!D:D,0),2)))</f>
        <v>26</v>
      </c>
      <c r="E30" t="str">
        <f>IF(TYPE="R","Retained Earnings",IF(ISNA(INDEX(Categories!D:F,MATCH(GLCATCODE,Categories!E:E,0),3)),0,INDEX(Categories!D:F,MATCH(GLCATCODE,Categories!E:E,0),3)))</f>
        <v>Other Assets</v>
      </c>
      <c r="F30" t="s">
        <v>239</v>
      </c>
      <c r="G30" t="s">
        <v>890</v>
      </c>
      <c r="H30" t="s">
        <v>997</v>
      </c>
      <c r="I30" t="s">
        <v>998</v>
      </c>
      <c r="J30" t="s">
        <v>926</v>
      </c>
      <c r="K30" t="s">
        <v>926</v>
      </c>
      <c r="L30" t="s">
        <v>926</v>
      </c>
      <c r="M30" t="s">
        <v>926</v>
      </c>
      <c r="N30" t="s">
        <v>926</v>
      </c>
      <c r="O30" t="s">
        <v>926</v>
      </c>
      <c r="P30" t="s">
        <v>926</v>
      </c>
      <c r="Q30" t="s">
        <v>927</v>
      </c>
      <c r="R30" t="s">
        <v>943</v>
      </c>
      <c r="S30">
        <f>VLOOKUP(ACCOUNTEXSEG,Sheet6!$A$2:$C$4000,3,TRUE)</f>
        <v>0</v>
      </c>
      <c r="T30">
        <f>IF(ACCTTYPE="I",0,OPENBALN)</f>
        <v>0</v>
      </c>
      <c r="U30">
        <v>0</v>
      </c>
      <c r="V30">
        <v>0</v>
      </c>
      <c r="W30">
        <v>0</v>
      </c>
      <c r="X30">
        <v>0</v>
      </c>
      <c r="Y30" s="179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 s="179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0.14285700000000001</v>
      </c>
      <c r="BK30">
        <v>0.14285700000000001</v>
      </c>
      <c r="BL30">
        <v>0</v>
      </c>
      <c r="BM30" t="s">
        <v>929</v>
      </c>
      <c r="BN30">
        <v>20190701</v>
      </c>
      <c r="BO30">
        <v>0</v>
      </c>
      <c r="BP30" t="s">
        <v>239</v>
      </c>
      <c r="BQ30">
        <v>0</v>
      </c>
      <c r="BR30">
        <v>2020</v>
      </c>
      <c r="BS30" t="s">
        <v>361</v>
      </c>
      <c r="BT30">
        <v>0</v>
      </c>
    </row>
    <row r="31" spans="1:72" x14ac:dyDescent="0.2">
      <c r="A31" t="s">
        <v>446</v>
      </c>
      <c r="B31" t="s">
        <v>999</v>
      </c>
      <c r="C31" t="s">
        <v>996</v>
      </c>
      <c r="D31">
        <f>IF(TYPE="R",40,IF(ISNA(INDEX(Categories!D:E,MATCH(GROUPTYPE,Categories!D:D,0),2)),0,INDEX(Categories!D:E,MATCH(GROUPTYPE,Categories!D:D,0),2)))</f>
        <v>26</v>
      </c>
      <c r="E31" t="str">
        <f>IF(TYPE="R","Retained Earnings",IF(ISNA(INDEX(Categories!D:F,MATCH(GLCATCODE,Categories!E:E,0),3)),0,INDEX(Categories!D:F,MATCH(GLCATCODE,Categories!E:E,0),3)))</f>
        <v>Other Assets</v>
      </c>
      <c r="F31" t="s">
        <v>239</v>
      </c>
      <c r="G31" t="s">
        <v>891</v>
      </c>
      <c r="H31" t="s">
        <v>997</v>
      </c>
      <c r="I31" t="s">
        <v>1000</v>
      </c>
      <c r="J31" t="s">
        <v>926</v>
      </c>
      <c r="K31" t="s">
        <v>926</v>
      </c>
      <c r="L31" t="s">
        <v>926</v>
      </c>
      <c r="M31" t="s">
        <v>926</v>
      </c>
      <c r="N31" t="s">
        <v>926</v>
      </c>
      <c r="O31" t="s">
        <v>926</v>
      </c>
      <c r="P31" t="s">
        <v>926</v>
      </c>
      <c r="Q31" t="s">
        <v>927</v>
      </c>
      <c r="R31" t="s">
        <v>943</v>
      </c>
      <c r="S31">
        <f>VLOOKUP(ACCOUNTEXSEG,Sheet6!$A$2:$C$4000,3,TRUE)</f>
        <v>0</v>
      </c>
      <c r="T31">
        <f>IF(ACCTTYPE="I",0,OPENBALN)</f>
        <v>92000</v>
      </c>
      <c r="U31">
        <v>0</v>
      </c>
      <c r="V31">
        <v>0</v>
      </c>
      <c r="W31">
        <v>0</v>
      </c>
      <c r="X31">
        <v>0</v>
      </c>
      <c r="Y31" s="179">
        <v>0</v>
      </c>
      <c r="Z31">
        <v>-92000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 s="179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92000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 t="s">
        <v>929</v>
      </c>
      <c r="BN31">
        <v>20190701</v>
      </c>
      <c r="BO31">
        <v>0</v>
      </c>
      <c r="BP31" t="s">
        <v>239</v>
      </c>
      <c r="BQ31">
        <v>92000</v>
      </c>
      <c r="BR31">
        <v>2020</v>
      </c>
      <c r="BS31" t="s">
        <v>361</v>
      </c>
      <c r="BT31">
        <v>0</v>
      </c>
    </row>
    <row r="32" spans="1:72" x14ac:dyDescent="0.2">
      <c r="A32" t="s">
        <v>514</v>
      </c>
      <c r="B32" t="s">
        <v>1001</v>
      </c>
      <c r="C32" t="s">
        <v>996</v>
      </c>
      <c r="D32">
        <f>IF(TYPE="R",40,IF(ISNA(INDEX(Categories!D:E,MATCH(GROUPTYPE,Categories!D:D,0),2)),0,INDEX(Categories!D:E,MATCH(GROUPTYPE,Categories!D:D,0),2)))</f>
        <v>26</v>
      </c>
      <c r="E32" t="str">
        <f>IF(TYPE="R","Retained Earnings",IF(ISNA(INDEX(Categories!D:F,MATCH(GLCATCODE,Categories!E:E,0),3)),0,INDEX(Categories!D:F,MATCH(GLCATCODE,Categories!E:E,0),3)))</f>
        <v>Other Assets</v>
      </c>
      <c r="F32" t="s">
        <v>239</v>
      </c>
      <c r="G32" t="s">
        <v>893</v>
      </c>
      <c r="H32" t="s">
        <v>997</v>
      </c>
      <c r="I32" t="s">
        <v>1002</v>
      </c>
      <c r="J32" t="s">
        <v>926</v>
      </c>
      <c r="K32" t="s">
        <v>926</v>
      </c>
      <c r="L32" t="s">
        <v>926</v>
      </c>
      <c r="M32" t="s">
        <v>926</v>
      </c>
      <c r="N32" t="s">
        <v>926</v>
      </c>
      <c r="O32" t="s">
        <v>926</v>
      </c>
      <c r="P32" t="s">
        <v>926</v>
      </c>
      <c r="Q32" t="s">
        <v>927</v>
      </c>
      <c r="R32" t="s">
        <v>943</v>
      </c>
      <c r="S32">
        <f>VLOOKUP(ACCOUNTEXSEG,Sheet6!$A$2:$C$4000,3,TRUE)</f>
        <v>0</v>
      </c>
      <c r="T32">
        <f>IF(ACCTTYPE="I",0,OPENBALN)</f>
        <v>0</v>
      </c>
      <c r="U32">
        <v>0</v>
      </c>
      <c r="V32">
        <v>0</v>
      </c>
      <c r="W32">
        <v>0</v>
      </c>
      <c r="X32">
        <v>0</v>
      </c>
      <c r="Y32" s="179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 s="179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-6871.2614279999998</v>
      </c>
      <c r="BL32">
        <v>0</v>
      </c>
      <c r="BM32" t="s">
        <v>929</v>
      </c>
      <c r="BN32">
        <v>20190701</v>
      </c>
      <c r="BO32">
        <v>0</v>
      </c>
      <c r="BP32" t="s">
        <v>239</v>
      </c>
      <c r="BQ32">
        <v>0</v>
      </c>
      <c r="BR32">
        <v>2020</v>
      </c>
      <c r="BS32" t="s">
        <v>361</v>
      </c>
      <c r="BT32">
        <v>0</v>
      </c>
    </row>
    <row r="33" spans="1:72" x14ac:dyDescent="0.2">
      <c r="A33" t="s">
        <v>627</v>
      </c>
      <c r="B33" t="s">
        <v>1003</v>
      </c>
      <c r="C33" t="s">
        <v>1004</v>
      </c>
      <c r="D33">
        <f>IF(TYPE="R",40,IF(ISNA(INDEX(Categories!D:E,MATCH(GROUPTYPE,Categories!D:D,0),2)),0,INDEX(Categories!D:E,MATCH(GROUPTYPE,Categories!D:D,0),2)))</f>
        <v>28</v>
      </c>
      <c r="E33" t="str">
        <f>IF(TYPE="R","Retained Earnings",IF(ISNA(INDEX(Categories!D:F,MATCH(GLCATCODE,Categories!E:E,0),3)),0,INDEX(Categories!D:F,MATCH(GLCATCODE,Categories!E:E,0),3)))</f>
        <v>Current Liabilities</v>
      </c>
      <c r="F33" t="s">
        <v>239</v>
      </c>
      <c r="G33" t="s">
        <v>894</v>
      </c>
      <c r="H33" t="s">
        <v>1005</v>
      </c>
      <c r="I33" t="s">
        <v>933</v>
      </c>
      <c r="J33" t="s">
        <v>926</v>
      </c>
      <c r="K33" t="s">
        <v>926</v>
      </c>
      <c r="L33" t="s">
        <v>926</v>
      </c>
      <c r="M33" t="s">
        <v>926</v>
      </c>
      <c r="N33" t="s">
        <v>926</v>
      </c>
      <c r="O33" t="s">
        <v>926</v>
      </c>
      <c r="P33" t="s">
        <v>926</v>
      </c>
      <c r="Q33" t="s">
        <v>927</v>
      </c>
      <c r="R33" t="s">
        <v>928</v>
      </c>
      <c r="S33">
        <f>VLOOKUP(ACCOUNTEXSEG,Sheet6!$A$2:$C$4000,3,TRUE)</f>
        <v>-48122</v>
      </c>
      <c r="T33">
        <f>IF(ACCTTYPE="I",0,OPENBALN)</f>
        <v>0</v>
      </c>
      <c r="U33">
        <v>0</v>
      </c>
      <c r="V33">
        <v>-267</v>
      </c>
      <c r="W33">
        <v>267</v>
      </c>
      <c r="X33">
        <v>0</v>
      </c>
      <c r="Y33" s="179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 s="179">
        <v>0</v>
      </c>
      <c r="AV33">
        <v>0</v>
      </c>
      <c r="AW33">
        <v>-263</v>
      </c>
      <c r="AX33">
        <v>263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48122</v>
      </c>
      <c r="BE33">
        <v>0</v>
      </c>
      <c r="BF33">
        <v>0</v>
      </c>
      <c r="BG33">
        <v>0</v>
      </c>
      <c r="BH33">
        <v>-6874.5714280000002</v>
      </c>
      <c r="BI33">
        <v>-18019.428571</v>
      </c>
      <c r="BJ33">
        <v>-6430.5714280000002</v>
      </c>
      <c r="BK33">
        <v>-6430.5714280000002</v>
      </c>
      <c r="BL33">
        <v>0</v>
      </c>
      <c r="BM33" t="s">
        <v>929</v>
      </c>
      <c r="BN33">
        <v>20190701</v>
      </c>
      <c r="BO33">
        <v>0</v>
      </c>
      <c r="BP33" t="s">
        <v>239</v>
      </c>
      <c r="BQ33">
        <v>0</v>
      </c>
      <c r="BR33">
        <v>2020</v>
      </c>
      <c r="BS33" t="s">
        <v>363</v>
      </c>
      <c r="BT33">
        <v>0</v>
      </c>
    </row>
    <row r="34" spans="1:72" x14ac:dyDescent="0.2">
      <c r="A34" t="s">
        <v>734</v>
      </c>
      <c r="B34" t="s">
        <v>1006</v>
      </c>
      <c r="C34" t="s">
        <v>1007</v>
      </c>
      <c r="D34">
        <f>IF(TYPE="R",40,IF(ISNA(INDEX(Categories!D:E,MATCH(GROUPTYPE,Categories!D:D,0),2)),0,INDEX(Categories!D:E,MATCH(GROUPTYPE,Categories!D:D,0),2)))</f>
        <v>28</v>
      </c>
      <c r="E34" t="str">
        <f>IF(TYPE="R","Retained Earnings",IF(ISNA(INDEX(Categories!D:F,MATCH(GLCATCODE,Categories!E:E,0),3)),0,INDEX(Categories!D:F,MATCH(GLCATCODE,Categories!E:E,0),3)))</f>
        <v>Current Liabilities</v>
      </c>
      <c r="F34" t="s">
        <v>239</v>
      </c>
      <c r="G34" t="s">
        <v>895</v>
      </c>
      <c r="H34" t="s">
        <v>1008</v>
      </c>
      <c r="I34" t="s">
        <v>933</v>
      </c>
      <c r="J34" t="s">
        <v>926</v>
      </c>
      <c r="K34" t="s">
        <v>926</v>
      </c>
      <c r="L34" t="s">
        <v>926</v>
      </c>
      <c r="M34" t="s">
        <v>926</v>
      </c>
      <c r="N34" t="s">
        <v>926</v>
      </c>
      <c r="O34" t="s">
        <v>926</v>
      </c>
      <c r="P34" t="s">
        <v>926</v>
      </c>
      <c r="Q34" t="s">
        <v>927</v>
      </c>
      <c r="R34" t="s">
        <v>928</v>
      </c>
      <c r="S34">
        <f>VLOOKUP(ACCOUNTEXSEG,Sheet6!$A$2:$C$4000,3,TRUE)</f>
        <v>0</v>
      </c>
      <c r="T34">
        <f>IF(ACCTTYPE="I",0,OPENBALN)</f>
        <v>0</v>
      </c>
      <c r="U34">
        <v>0</v>
      </c>
      <c r="V34">
        <v>0</v>
      </c>
      <c r="W34">
        <v>0</v>
      </c>
      <c r="X34">
        <v>0</v>
      </c>
      <c r="Y34" s="179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 s="179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 t="s">
        <v>929</v>
      </c>
      <c r="BN34">
        <v>20190701</v>
      </c>
      <c r="BO34">
        <v>0</v>
      </c>
      <c r="BP34" t="s">
        <v>239</v>
      </c>
      <c r="BQ34">
        <v>0</v>
      </c>
      <c r="BR34">
        <v>2020</v>
      </c>
      <c r="BS34" t="s">
        <v>364</v>
      </c>
      <c r="BT34">
        <v>0</v>
      </c>
    </row>
    <row r="35" spans="1:72" x14ac:dyDescent="0.2">
      <c r="A35" t="s">
        <v>628</v>
      </c>
      <c r="B35" t="s">
        <v>1009</v>
      </c>
      <c r="C35" t="s">
        <v>1007</v>
      </c>
      <c r="D35">
        <f>IF(TYPE="R",40,IF(ISNA(INDEX(Categories!D:E,MATCH(GROUPTYPE,Categories!D:D,0),2)),0,INDEX(Categories!D:E,MATCH(GROUPTYPE,Categories!D:D,0),2)))</f>
        <v>28</v>
      </c>
      <c r="E35" t="str">
        <f>IF(TYPE="R","Retained Earnings",IF(ISNA(INDEX(Categories!D:F,MATCH(GLCATCODE,Categories!E:E,0),3)),0,INDEX(Categories!D:F,MATCH(GLCATCODE,Categories!E:E,0),3)))</f>
        <v>Current Liabilities</v>
      </c>
      <c r="F35" t="s">
        <v>239</v>
      </c>
      <c r="G35" t="s">
        <v>896</v>
      </c>
      <c r="H35" t="s">
        <v>1010</v>
      </c>
      <c r="I35" t="s">
        <v>933</v>
      </c>
      <c r="J35" t="s">
        <v>926</v>
      </c>
      <c r="K35" t="s">
        <v>926</v>
      </c>
      <c r="L35" t="s">
        <v>926</v>
      </c>
      <c r="M35" t="s">
        <v>926</v>
      </c>
      <c r="N35" t="s">
        <v>926</v>
      </c>
      <c r="O35" t="s">
        <v>926</v>
      </c>
      <c r="P35" t="s">
        <v>926</v>
      </c>
      <c r="Q35" t="s">
        <v>927</v>
      </c>
      <c r="R35" t="s">
        <v>928</v>
      </c>
      <c r="S35">
        <f>VLOOKUP(ACCOUNTEXSEG,Sheet6!$A$2:$C$4000,3,TRUE)</f>
        <v>9952.4</v>
      </c>
      <c r="T35">
        <f>IF(ACCTTYPE="I",0,OPENBALN)</f>
        <v>9952.4</v>
      </c>
      <c r="U35">
        <v>0</v>
      </c>
      <c r="V35">
        <v>0</v>
      </c>
      <c r="W35">
        <v>0</v>
      </c>
      <c r="X35">
        <v>0</v>
      </c>
      <c r="Y35" s="179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 s="179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1421.771428</v>
      </c>
      <c r="BI35">
        <v>1421.771428</v>
      </c>
      <c r="BJ35">
        <v>835.38</v>
      </c>
      <c r="BK35">
        <v>0</v>
      </c>
      <c r="BL35">
        <v>0</v>
      </c>
      <c r="BM35" t="s">
        <v>929</v>
      </c>
      <c r="BN35">
        <v>20190701</v>
      </c>
      <c r="BO35">
        <v>9952.4</v>
      </c>
      <c r="BP35" t="s">
        <v>239</v>
      </c>
      <c r="BQ35">
        <v>9952.4</v>
      </c>
      <c r="BR35">
        <v>2020</v>
      </c>
      <c r="BS35" t="s">
        <v>364</v>
      </c>
      <c r="BT35">
        <v>9952.4</v>
      </c>
    </row>
    <row r="36" spans="1:72" x14ac:dyDescent="0.2">
      <c r="A36" t="s">
        <v>735</v>
      </c>
      <c r="B36" t="s">
        <v>1011</v>
      </c>
      <c r="C36" t="s">
        <v>1007</v>
      </c>
      <c r="D36">
        <f>IF(TYPE="R",40,IF(ISNA(INDEX(Categories!D:E,MATCH(GROUPTYPE,Categories!D:D,0),2)),0,INDEX(Categories!D:E,MATCH(GROUPTYPE,Categories!D:D,0),2)))</f>
        <v>28</v>
      </c>
      <c r="E36" t="str">
        <f>IF(TYPE="R","Retained Earnings",IF(ISNA(INDEX(Categories!D:F,MATCH(GLCATCODE,Categories!E:E,0),3)),0,INDEX(Categories!D:F,MATCH(GLCATCODE,Categories!E:E,0),3)))</f>
        <v>Current Liabilities</v>
      </c>
      <c r="F36" t="s">
        <v>239</v>
      </c>
      <c r="G36" t="s">
        <v>897</v>
      </c>
      <c r="H36" t="s">
        <v>1012</v>
      </c>
      <c r="I36" t="s">
        <v>933</v>
      </c>
      <c r="J36" t="s">
        <v>926</v>
      </c>
      <c r="K36" t="s">
        <v>926</v>
      </c>
      <c r="L36" t="s">
        <v>926</v>
      </c>
      <c r="M36" t="s">
        <v>926</v>
      </c>
      <c r="N36" t="s">
        <v>926</v>
      </c>
      <c r="O36" t="s">
        <v>926</v>
      </c>
      <c r="P36" t="s">
        <v>926</v>
      </c>
      <c r="Q36" t="s">
        <v>927</v>
      </c>
      <c r="R36" t="s">
        <v>928</v>
      </c>
      <c r="S36">
        <f>VLOOKUP(ACCOUNTEXSEG,Sheet6!$A$2:$C$4000,3,TRUE)</f>
        <v>-5982.5</v>
      </c>
      <c r="T36">
        <f>IF(ACCTTYPE="I",0,OPENBALN)</f>
        <v>-22408.77</v>
      </c>
      <c r="U36">
        <v>0</v>
      </c>
      <c r="V36">
        <v>0</v>
      </c>
      <c r="W36">
        <v>0</v>
      </c>
      <c r="X36">
        <v>0</v>
      </c>
      <c r="Y36" s="179">
        <v>0</v>
      </c>
      <c r="Z36">
        <v>0</v>
      </c>
      <c r="AA36">
        <v>-1070.3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 s="179">
        <v>0</v>
      </c>
      <c r="AV36">
        <v>-9698</v>
      </c>
      <c r="AW36">
        <v>-2976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-3752.27</v>
      </c>
      <c r="BG36">
        <v>-3752.27</v>
      </c>
      <c r="BH36">
        <v>-2665.214285</v>
      </c>
      <c r="BI36">
        <v>-854.64285700000005</v>
      </c>
      <c r="BJ36">
        <v>0</v>
      </c>
      <c r="BK36">
        <v>0</v>
      </c>
      <c r="BL36">
        <v>0</v>
      </c>
      <c r="BM36" t="s">
        <v>929</v>
      </c>
      <c r="BN36">
        <v>20190701</v>
      </c>
      <c r="BO36">
        <v>-23479.07</v>
      </c>
      <c r="BP36" t="s">
        <v>239</v>
      </c>
      <c r="BQ36">
        <v>-22408.77</v>
      </c>
      <c r="BR36">
        <v>2020</v>
      </c>
      <c r="BS36" t="s">
        <v>364</v>
      </c>
      <c r="BT36">
        <v>-23479.07</v>
      </c>
    </row>
    <row r="37" spans="1:72" x14ac:dyDescent="0.2">
      <c r="A37" t="s">
        <v>736</v>
      </c>
      <c r="B37" t="s">
        <v>1013</v>
      </c>
      <c r="C37" t="s">
        <v>1007</v>
      </c>
      <c r="D37">
        <f>IF(TYPE="R",40,IF(ISNA(INDEX(Categories!D:E,MATCH(GROUPTYPE,Categories!D:D,0),2)),0,INDEX(Categories!D:E,MATCH(GROUPTYPE,Categories!D:D,0),2)))</f>
        <v>28</v>
      </c>
      <c r="E37" t="str">
        <f>IF(TYPE="R","Retained Earnings",IF(ISNA(INDEX(Categories!D:F,MATCH(GLCATCODE,Categories!E:E,0),3)),0,INDEX(Categories!D:F,MATCH(GLCATCODE,Categories!E:E,0),3)))</f>
        <v>Current Liabilities</v>
      </c>
      <c r="F37" t="s">
        <v>239</v>
      </c>
      <c r="G37" t="s">
        <v>898</v>
      </c>
      <c r="H37" t="s">
        <v>1014</v>
      </c>
      <c r="I37" t="s">
        <v>933</v>
      </c>
      <c r="J37" t="s">
        <v>926</v>
      </c>
      <c r="K37" t="s">
        <v>926</v>
      </c>
      <c r="L37" t="s">
        <v>926</v>
      </c>
      <c r="M37" t="s">
        <v>926</v>
      </c>
      <c r="N37" t="s">
        <v>926</v>
      </c>
      <c r="O37" t="s">
        <v>926</v>
      </c>
      <c r="P37" t="s">
        <v>926</v>
      </c>
      <c r="Q37" t="s">
        <v>927</v>
      </c>
      <c r="R37" t="s">
        <v>928</v>
      </c>
      <c r="S37">
        <f>VLOOKUP(ACCOUNTEXSEG,Sheet6!$A$2:$C$4000,3,TRUE)</f>
        <v>-3368</v>
      </c>
      <c r="T37">
        <f>IF(ACCTTYPE="I",0,OPENBALN)</f>
        <v>9306</v>
      </c>
      <c r="U37">
        <v>0</v>
      </c>
      <c r="V37">
        <v>3752</v>
      </c>
      <c r="W37">
        <v>0</v>
      </c>
      <c r="X37">
        <v>0</v>
      </c>
      <c r="Y37" s="179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1070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 s="179">
        <v>0</v>
      </c>
      <c r="AV37">
        <v>0</v>
      </c>
      <c r="AW37">
        <v>0</v>
      </c>
      <c r="AX37">
        <v>12674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1329.4285709999999</v>
      </c>
      <c r="BI37">
        <v>-1166.4285709999999</v>
      </c>
      <c r="BJ37">
        <v>-96.571427999999997</v>
      </c>
      <c r="BK37">
        <v>0</v>
      </c>
      <c r="BL37">
        <v>0</v>
      </c>
      <c r="BM37" t="s">
        <v>929</v>
      </c>
      <c r="BN37">
        <v>20190701</v>
      </c>
      <c r="BO37">
        <v>14128</v>
      </c>
      <c r="BP37" t="s">
        <v>239</v>
      </c>
      <c r="BQ37">
        <v>9306</v>
      </c>
      <c r="BR37">
        <v>2020</v>
      </c>
      <c r="BS37" t="s">
        <v>364</v>
      </c>
      <c r="BT37">
        <v>14128</v>
      </c>
    </row>
    <row r="38" spans="1:72" x14ac:dyDescent="0.2">
      <c r="A38" t="s">
        <v>748</v>
      </c>
      <c r="B38" t="s">
        <v>1015</v>
      </c>
      <c r="C38" t="s">
        <v>1007</v>
      </c>
      <c r="D38">
        <f>IF(TYPE="R",40,IF(ISNA(INDEX(Categories!D:E,MATCH(GROUPTYPE,Categories!D:D,0),2)),0,INDEX(Categories!D:E,MATCH(GROUPTYPE,Categories!D:D,0),2)))</f>
        <v>28</v>
      </c>
      <c r="E38" t="str">
        <f>IF(TYPE="R","Retained Earnings",IF(ISNA(INDEX(Categories!D:F,MATCH(GLCATCODE,Categories!E:E,0),3)),0,INDEX(Categories!D:F,MATCH(GLCATCODE,Categories!E:E,0),3)))</f>
        <v>Current Liabilities</v>
      </c>
      <c r="F38" t="s">
        <v>239</v>
      </c>
      <c r="G38" t="s">
        <v>899</v>
      </c>
      <c r="H38" t="s">
        <v>1016</v>
      </c>
      <c r="I38" t="s">
        <v>933</v>
      </c>
      <c r="J38" t="s">
        <v>926</v>
      </c>
      <c r="K38" t="s">
        <v>926</v>
      </c>
      <c r="L38" t="s">
        <v>926</v>
      </c>
      <c r="M38" t="s">
        <v>926</v>
      </c>
      <c r="N38" t="s">
        <v>926</v>
      </c>
      <c r="O38" t="s">
        <v>926</v>
      </c>
      <c r="P38" t="s">
        <v>926</v>
      </c>
      <c r="Q38" t="s">
        <v>927</v>
      </c>
      <c r="R38" t="s">
        <v>928</v>
      </c>
      <c r="S38">
        <f>VLOOKUP(ACCOUNTEXSEG,Sheet6!$A$2:$C$4000,3,TRUE)</f>
        <v>0.25</v>
      </c>
      <c r="T38">
        <f>IF(ACCTTYPE="I",0,OPENBALN)</f>
        <v>0.25</v>
      </c>
      <c r="U38">
        <v>0</v>
      </c>
      <c r="V38">
        <v>0</v>
      </c>
      <c r="W38">
        <v>0</v>
      </c>
      <c r="X38">
        <v>0</v>
      </c>
      <c r="Y38" s="179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 s="179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3.5714000000000003E-2</v>
      </c>
      <c r="BI38">
        <v>2478.464285</v>
      </c>
      <c r="BJ38">
        <v>0</v>
      </c>
      <c r="BK38">
        <v>0</v>
      </c>
      <c r="BL38">
        <v>0</v>
      </c>
      <c r="BM38" t="s">
        <v>929</v>
      </c>
      <c r="BN38">
        <v>20190701</v>
      </c>
      <c r="BO38">
        <v>0.25</v>
      </c>
      <c r="BP38" t="s">
        <v>239</v>
      </c>
      <c r="BQ38">
        <v>0.25</v>
      </c>
      <c r="BR38">
        <v>2020</v>
      </c>
      <c r="BS38" t="s">
        <v>364</v>
      </c>
      <c r="BT38">
        <v>0.25</v>
      </c>
    </row>
    <row r="39" spans="1:72" x14ac:dyDescent="0.2">
      <c r="A39" t="s">
        <v>447</v>
      </c>
      <c r="B39" t="s">
        <v>999</v>
      </c>
      <c r="C39" t="s">
        <v>1017</v>
      </c>
      <c r="D39">
        <f>IF(TYPE="R",40,IF(ISNA(INDEX(Categories!D:E,MATCH(GROUPTYPE,Categories!D:D,0),2)),0,INDEX(Categories!D:E,MATCH(GROUPTYPE,Categories!D:D,0),2)))</f>
        <v>28</v>
      </c>
      <c r="E39" t="str">
        <f>IF(TYPE="R","Retained Earnings",IF(ISNA(INDEX(Categories!D:F,MATCH(GLCATCODE,Categories!E:E,0),3)),0,INDEX(Categories!D:F,MATCH(GLCATCODE,Categories!E:E,0),3)))</f>
        <v>Current Liabilities</v>
      </c>
      <c r="F39" t="s">
        <v>239</v>
      </c>
      <c r="G39" t="s">
        <v>907</v>
      </c>
      <c r="H39" t="s">
        <v>1018</v>
      </c>
      <c r="I39" t="s">
        <v>1000</v>
      </c>
      <c r="J39" t="s">
        <v>926</v>
      </c>
      <c r="K39" t="s">
        <v>926</v>
      </c>
      <c r="L39" t="s">
        <v>926</v>
      </c>
      <c r="M39" t="s">
        <v>926</v>
      </c>
      <c r="N39" t="s">
        <v>926</v>
      </c>
      <c r="O39" t="s">
        <v>926</v>
      </c>
      <c r="P39" t="s">
        <v>926</v>
      </c>
      <c r="Q39" t="s">
        <v>927</v>
      </c>
      <c r="R39" t="s">
        <v>928</v>
      </c>
      <c r="S39">
        <f>VLOOKUP(ACCOUNTEXSEG,Sheet6!$A$2:$C$4000,3,TRUE)</f>
        <v>-158097.82999999999</v>
      </c>
      <c r="T39">
        <f>IF(ACCTTYPE="I",0,OPENBALN)</f>
        <v>-170097.83</v>
      </c>
      <c r="U39">
        <v>0</v>
      </c>
      <c r="V39">
        <v>-1000</v>
      </c>
      <c r="W39">
        <v>0</v>
      </c>
      <c r="X39">
        <v>0</v>
      </c>
      <c r="Y39" s="179">
        <v>0</v>
      </c>
      <c r="Z39">
        <v>89200</v>
      </c>
      <c r="AA39">
        <v>0</v>
      </c>
      <c r="AB39">
        <v>53000</v>
      </c>
      <c r="AC39">
        <v>0</v>
      </c>
      <c r="AD39">
        <v>0</v>
      </c>
      <c r="AE39">
        <v>-1070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 s="179">
        <v>0</v>
      </c>
      <c r="AV39">
        <v>0</v>
      </c>
      <c r="AW39">
        <v>0</v>
      </c>
      <c r="AX39">
        <v>0</v>
      </c>
      <c r="AY39">
        <v>0</v>
      </c>
      <c r="AZ39">
        <v>-12000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-24299.69</v>
      </c>
      <c r="BI39">
        <v>-22585.404285000001</v>
      </c>
      <c r="BJ39">
        <v>-714.28571399999998</v>
      </c>
      <c r="BK39">
        <v>0</v>
      </c>
      <c r="BL39">
        <v>0</v>
      </c>
      <c r="BM39" t="s">
        <v>929</v>
      </c>
      <c r="BN39">
        <v>20190701</v>
      </c>
      <c r="BO39">
        <v>-29967.83</v>
      </c>
      <c r="BP39" t="s">
        <v>239</v>
      </c>
      <c r="BQ39">
        <v>-170097.83</v>
      </c>
      <c r="BR39">
        <v>2020</v>
      </c>
      <c r="BS39" t="s">
        <v>367</v>
      </c>
      <c r="BT39">
        <v>-29967.83</v>
      </c>
    </row>
    <row r="40" spans="1:72" x14ac:dyDescent="0.2">
      <c r="A40" t="s">
        <v>505</v>
      </c>
      <c r="B40" t="s">
        <v>1019</v>
      </c>
      <c r="C40" t="s">
        <v>1017</v>
      </c>
      <c r="D40">
        <f>IF(TYPE="R",40,IF(ISNA(INDEX(Categories!D:E,MATCH(GROUPTYPE,Categories!D:D,0),2)),0,INDEX(Categories!D:E,MATCH(GROUPTYPE,Categories!D:D,0),2)))</f>
        <v>28</v>
      </c>
      <c r="E40" t="str">
        <f>IF(TYPE="R","Retained Earnings",IF(ISNA(INDEX(Categories!D:F,MATCH(GLCATCODE,Categories!E:E,0),3)),0,INDEX(Categories!D:F,MATCH(GLCATCODE,Categories!E:E,0),3)))</f>
        <v>Current Liabilities</v>
      </c>
      <c r="F40" t="s">
        <v>239</v>
      </c>
      <c r="G40" t="s">
        <v>908</v>
      </c>
      <c r="H40" t="s">
        <v>1018</v>
      </c>
      <c r="I40" t="s">
        <v>1020</v>
      </c>
      <c r="J40" t="s">
        <v>926</v>
      </c>
      <c r="K40" t="s">
        <v>926</v>
      </c>
      <c r="L40" t="s">
        <v>926</v>
      </c>
      <c r="M40" t="s">
        <v>926</v>
      </c>
      <c r="N40" t="s">
        <v>926</v>
      </c>
      <c r="O40" t="s">
        <v>926</v>
      </c>
      <c r="P40" t="s">
        <v>926</v>
      </c>
      <c r="Q40" t="s">
        <v>927</v>
      </c>
      <c r="R40" t="s">
        <v>928</v>
      </c>
      <c r="S40">
        <f>VLOOKUP(ACCOUNTEXSEG,Sheet6!$A$2:$C$4000,3,TRUE)</f>
        <v>0</v>
      </c>
      <c r="T40">
        <f>IF(ACCTTYPE="I",0,OPENBALN)</f>
        <v>0</v>
      </c>
      <c r="U40">
        <v>-5000</v>
      </c>
      <c r="V40">
        <v>5000</v>
      </c>
      <c r="W40">
        <v>-1000</v>
      </c>
      <c r="X40">
        <v>0</v>
      </c>
      <c r="Y40" s="179">
        <v>0</v>
      </c>
      <c r="Z40">
        <v>1000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 s="179">
        <v>0</v>
      </c>
      <c r="AV40">
        <v>0</v>
      </c>
      <c r="AW40">
        <v>0</v>
      </c>
      <c r="AX40">
        <v>-12000</v>
      </c>
      <c r="AY40">
        <v>0</v>
      </c>
      <c r="AZ40">
        <v>12000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-1428.571428</v>
      </c>
      <c r="BK40">
        <v>0</v>
      </c>
      <c r="BL40">
        <v>0</v>
      </c>
      <c r="BM40" t="s">
        <v>929</v>
      </c>
      <c r="BN40">
        <v>20190701</v>
      </c>
      <c r="BO40">
        <v>0</v>
      </c>
      <c r="BP40" t="s">
        <v>239</v>
      </c>
      <c r="BQ40">
        <v>0</v>
      </c>
      <c r="BR40">
        <v>2020</v>
      </c>
      <c r="BS40" t="s">
        <v>367</v>
      </c>
      <c r="BT40">
        <v>0</v>
      </c>
    </row>
    <row r="41" spans="1:72" x14ac:dyDescent="0.2">
      <c r="A41" t="s">
        <v>435</v>
      </c>
      <c r="B41" t="s">
        <v>1021</v>
      </c>
      <c r="C41" t="s">
        <v>1017</v>
      </c>
      <c r="D41">
        <f>IF(TYPE="R",40,IF(ISNA(INDEX(Categories!D:E,MATCH(GROUPTYPE,Categories!D:D,0),2)),0,INDEX(Categories!D:E,MATCH(GROUPTYPE,Categories!D:D,0),2)))</f>
        <v>28</v>
      </c>
      <c r="E41" t="str">
        <f>IF(TYPE="R","Retained Earnings",IF(ISNA(INDEX(Categories!D:F,MATCH(GLCATCODE,Categories!E:E,0),3)),0,INDEX(Categories!D:F,MATCH(GLCATCODE,Categories!E:E,0),3)))</f>
        <v>Current Liabilities</v>
      </c>
      <c r="F41" t="s">
        <v>239</v>
      </c>
      <c r="G41" t="s">
        <v>909</v>
      </c>
      <c r="H41" t="s">
        <v>1018</v>
      </c>
      <c r="I41" t="s">
        <v>1002</v>
      </c>
      <c r="J41" t="s">
        <v>926</v>
      </c>
      <c r="K41" t="s">
        <v>926</v>
      </c>
      <c r="L41" t="s">
        <v>926</v>
      </c>
      <c r="M41" t="s">
        <v>926</v>
      </c>
      <c r="N41" t="s">
        <v>926</v>
      </c>
      <c r="O41" t="s">
        <v>926</v>
      </c>
      <c r="P41" t="s">
        <v>926</v>
      </c>
      <c r="Q41" t="s">
        <v>927</v>
      </c>
      <c r="R41" t="s">
        <v>928</v>
      </c>
      <c r="S41">
        <f>VLOOKUP(ACCOUNTEXSEG,Sheet6!$A$2:$C$4000,3,TRUE)</f>
        <v>0</v>
      </c>
      <c r="T41">
        <f>IF(ACCTTYPE="I",0,OPENBALN)</f>
        <v>0</v>
      </c>
      <c r="U41">
        <v>0</v>
      </c>
      <c r="V41">
        <v>0</v>
      </c>
      <c r="W41">
        <v>0</v>
      </c>
      <c r="X41">
        <v>0</v>
      </c>
      <c r="Y41" s="179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 s="179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-15442.69</v>
      </c>
      <c r="BK41">
        <v>0</v>
      </c>
      <c r="BL41">
        <v>0</v>
      </c>
      <c r="BM41" t="s">
        <v>929</v>
      </c>
      <c r="BN41">
        <v>20190701</v>
      </c>
      <c r="BO41">
        <v>0</v>
      </c>
      <c r="BP41" t="s">
        <v>239</v>
      </c>
      <c r="BQ41">
        <v>0</v>
      </c>
      <c r="BR41">
        <v>2020</v>
      </c>
      <c r="BS41" t="s">
        <v>367</v>
      </c>
      <c r="BT41">
        <v>0</v>
      </c>
    </row>
    <row r="42" spans="1:72" x14ac:dyDescent="0.2">
      <c r="A42" t="s">
        <v>743</v>
      </c>
      <c r="B42" t="s">
        <v>1022</v>
      </c>
      <c r="C42" t="s">
        <v>1023</v>
      </c>
      <c r="D42">
        <f>IF(TYPE="R",40,IF(ISNA(INDEX(Categories!D:E,MATCH(GROUPTYPE,Categories!D:D,0),2)),0,INDEX(Categories!D:E,MATCH(GROUPTYPE,Categories!D:D,0),2)))</f>
        <v>40</v>
      </c>
      <c r="E42" t="str">
        <f>IF(TYPE="R","Retained Earnings",IF(ISNA(INDEX(Categories!D:F,MATCH(GLCATCODE,Categories!E:E,0),3)),0,INDEX(Categories!D:F,MATCH(GLCATCODE,Categories!E:E,0),3)))</f>
        <v>Retained Earnings</v>
      </c>
      <c r="F42" t="s">
        <v>202</v>
      </c>
      <c r="G42" t="s">
        <v>910</v>
      </c>
      <c r="H42" t="s">
        <v>1024</v>
      </c>
      <c r="I42" t="s">
        <v>933</v>
      </c>
      <c r="J42" t="s">
        <v>926</v>
      </c>
      <c r="K42" t="s">
        <v>926</v>
      </c>
      <c r="L42" t="s">
        <v>926</v>
      </c>
      <c r="M42" t="s">
        <v>926</v>
      </c>
      <c r="N42" t="s">
        <v>926</v>
      </c>
      <c r="O42" t="s">
        <v>926</v>
      </c>
      <c r="P42" t="s">
        <v>926</v>
      </c>
      <c r="Q42" t="s">
        <v>927</v>
      </c>
      <c r="R42" t="s">
        <v>928</v>
      </c>
      <c r="S42">
        <f>VLOOKUP(ACCOUNTEXSEG,Sheet6!$A$2:$C$4000,3,TRUE)</f>
        <v>-16987.669999999998</v>
      </c>
      <c r="T42">
        <f>IF(ACCTTYPE="I",0,OPENBALN)</f>
        <v>-5032.7</v>
      </c>
      <c r="U42">
        <v>0</v>
      </c>
      <c r="V42">
        <v>0</v>
      </c>
      <c r="W42">
        <v>0</v>
      </c>
      <c r="X42">
        <v>0</v>
      </c>
      <c r="Y42" s="179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 s="179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-2426.81</v>
      </c>
      <c r="BI42">
        <v>152.881428</v>
      </c>
      <c r="BJ42">
        <v>0</v>
      </c>
      <c r="BK42">
        <v>0</v>
      </c>
      <c r="BL42">
        <v>0</v>
      </c>
      <c r="BM42" t="s">
        <v>929</v>
      </c>
      <c r="BN42">
        <v>20190701</v>
      </c>
      <c r="BO42">
        <v>4029.3</v>
      </c>
      <c r="BP42" t="s">
        <v>202</v>
      </c>
      <c r="BQ42">
        <v>-5032.7</v>
      </c>
      <c r="BR42">
        <v>2020</v>
      </c>
      <c r="BS42" t="s">
        <v>369</v>
      </c>
      <c r="BT42">
        <v>4029.3</v>
      </c>
    </row>
    <row r="43" spans="1:72" x14ac:dyDescent="0.2">
      <c r="A43" t="s">
        <v>629</v>
      </c>
      <c r="B43" t="s">
        <v>1025</v>
      </c>
      <c r="C43" t="s">
        <v>1023</v>
      </c>
      <c r="D43">
        <f>IF(TYPE="R",40,IF(ISNA(INDEX(Categories!D:E,MATCH(GROUPTYPE,Categories!D:D,0),2)),0,INDEX(Categories!D:E,MATCH(GROUPTYPE,Categories!D:D,0),2)))</f>
        <v>40</v>
      </c>
      <c r="E43" t="str">
        <f>IF(TYPE="R","Retained Earnings",IF(ISNA(INDEX(Categories!D:F,MATCH(GLCATCODE,Categories!E:E,0),3)),0,INDEX(Categories!D:F,MATCH(GLCATCODE,Categories!E:E,0),3)))</f>
        <v>Retained Earnings</v>
      </c>
      <c r="F43" t="s">
        <v>202</v>
      </c>
      <c r="G43" t="s">
        <v>912</v>
      </c>
      <c r="H43" t="s">
        <v>1026</v>
      </c>
      <c r="I43" t="s">
        <v>933</v>
      </c>
      <c r="J43" t="s">
        <v>926</v>
      </c>
      <c r="K43" t="s">
        <v>926</v>
      </c>
      <c r="L43" t="s">
        <v>926</v>
      </c>
      <c r="M43" t="s">
        <v>926</v>
      </c>
      <c r="N43" t="s">
        <v>926</v>
      </c>
      <c r="O43" t="s">
        <v>926</v>
      </c>
      <c r="P43" t="s">
        <v>926</v>
      </c>
      <c r="Q43" t="s">
        <v>927</v>
      </c>
      <c r="R43" t="s">
        <v>928</v>
      </c>
      <c r="S43">
        <f>VLOOKUP(ACCOUNTEXSEG,Sheet6!$A$2:$C$4000,3,TRUE)</f>
        <v>-1</v>
      </c>
      <c r="T43">
        <f>IF(ACCTTYPE="I",0,OPENBALN)</f>
        <v>-1</v>
      </c>
      <c r="U43">
        <v>0</v>
      </c>
      <c r="V43">
        <v>0</v>
      </c>
      <c r="W43">
        <v>0</v>
      </c>
      <c r="X43">
        <v>0</v>
      </c>
      <c r="Y43" s="179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 s="179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-0.14285700000000001</v>
      </c>
      <c r="BI43">
        <v>-0.14285700000000001</v>
      </c>
      <c r="BJ43">
        <v>-0.14285700000000001</v>
      </c>
      <c r="BK43">
        <v>-0.14285700000000001</v>
      </c>
      <c r="BL43">
        <v>0</v>
      </c>
      <c r="BM43" t="s">
        <v>929</v>
      </c>
      <c r="BN43">
        <v>20190701</v>
      </c>
      <c r="BO43">
        <v>-1</v>
      </c>
      <c r="BP43" t="s">
        <v>202</v>
      </c>
      <c r="BQ43">
        <v>-1</v>
      </c>
      <c r="BR43">
        <v>2020</v>
      </c>
      <c r="BS43" t="s">
        <v>369</v>
      </c>
      <c r="BT43">
        <v>-1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7" sqref="D7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749</v>
      </c>
      <c r="C2" t="s">
        <v>750</v>
      </c>
      <c r="D2" s="55">
        <v>44214.581284722219</v>
      </c>
      <c r="F2" t="s">
        <v>751</v>
      </c>
    </row>
    <row r="3" spans="2:7" x14ac:dyDescent="0.2">
      <c r="B3" t="s">
        <v>767</v>
      </c>
      <c r="C3" t="s">
        <v>768</v>
      </c>
      <c r="D3">
        <v>2020</v>
      </c>
      <c r="F3" t="s">
        <v>752</v>
      </c>
      <c r="G3">
        <v>6</v>
      </c>
    </row>
    <row r="4" spans="2:7" x14ac:dyDescent="0.2">
      <c r="F4" t="s">
        <v>753</v>
      </c>
      <c r="G4" t="s">
        <v>754</v>
      </c>
    </row>
    <row r="5" spans="2:7" x14ac:dyDescent="0.2">
      <c r="F5" t="s">
        <v>755</v>
      </c>
      <c r="G5" t="s">
        <v>756</v>
      </c>
    </row>
    <row r="6" spans="2:7" x14ac:dyDescent="0.2">
      <c r="F6" t="s">
        <v>757</v>
      </c>
      <c r="G6">
        <v>0</v>
      </c>
    </row>
    <row r="7" spans="2:7" x14ac:dyDescent="0.2">
      <c r="F7" t="s">
        <v>758</v>
      </c>
      <c r="G7" t="s">
        <v>759</v>
      </c>
    </row>
    <row r="8" spans="2:7" x14ac:dyDescent="0.2">
      <c r="F8" t="s">
        <v>760</v>
      </c>
      <c r="G8" t="s">
        <v>761</v>
      </c>
    </row>
    <row r="9" spans="2:7" x14ac:dyDescent="0.2">
      <c r="F9" t="s">
        <v>762</v>
      </c>
      <c r="G9" t="s">
        <v>763</v>
      </c>
    </row>
    <row r="10" spans="2:7" x14ac:dyDescent="0.2">
      <c r="F10" t="s">
        <v>764</v>
      </c>
      <c r="G10" t="s">
        <v>765</v>
      </c>
    </row>
    <row r="11" spans="2:7" x14ac:dyDescent="0.2">
      <c r="F11" t="s">
        <v>766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28.4257812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9" width="49.42578125" bestFit="1" customWidth="1"/>
    <col min="10" max="10" width="39.14062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10.85546875" style="61" bestFit="1" customWidth="1"/>
    <col min="19" max="19" width="11.57031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631</v>
      </c>
      <c r="B2" t="s">
        <v>770</v>
      </c>
      <c r="C2" t="s">
        <v>922</v>
      </c>
      <c r="D2" t="s">
        <v>238</v>
      </c>
      <c r="E2" t="s">
        <v>1027</v>
      </c>
      <c r="F2" t="s">
        <v>120</v>
      </c>
      <c r="G2" s="87">
        <v>43830</v>
      </c>
      <c r="H2" t="s">
        <v>1028</v>
      </c>
      <c r="I2" t="s">
        <v>1029</v>
      </c>
      <c r="J2" t="s">
        <v>1030</v>
      </c>
      <c r="K2">
        <v>106</v>
      </c>
      <c r="L2" t="s">
        <v>1031</v>
      </c>
      <c r="M2" s="87">
        <v>43843</v>
      </c>
      <c r="N2" t="s">
        <v>1032</v>
      </c>
      <c r="O2" t="s">
        <v>1033</v>
      </c>
      <c r="P2" s="61">
        <v>-37522.730000000003</v>
      </c>
      <c r="Q2" t="s">
        <v>1033</v>
      </c>
      <c r="R2" s="61">
        <v>0</v>
      </c>
      <c r="S2" s="61">
        <v>-37522.730000000003</v>
      </c>
    </row>
    <row r="3" spans="1:19" x14ac:dyDescent="0.2">
      <c r="A3" t="s">
        <v>631</v>
      </c>
      <c r="B3" t="s">
        <v>770</v>
      </c>
      <c r="C3" t="s">
        <v>922</v>
      </c>
      <c r="D3" t="s">
        <v>238</v>
      </c>
      <c r="E3" t="s">
        <v>1027</v>
      </c>
      <c r="F3" t="s">
        <v>16</v>
      </c>
      <c r="G3" s="87">
        <v>44012</v>
      </c>
      <c r="H3" t="s">
        <v>1034</v>
      </c>
      <c r="J3" t="s">
        <v>1035</v>
      </c>
      <c r="K3">
        <v>115</v>
      </c>
      <c r="L3" t="s">
        <v>1036</v>
      </c>
      <c r="M3" s="87">
        <v>43999</v>
      </c>
      <c r="N3" t="s">
        <v>1032</v>
      </c>
      <c r="O3" t="s">
        <v>1033</v>
      </c>
      <c r="P3" s="61">
        <v>37522.730000000003</v>
      </c>
      <c r="Q3" t="s">
        <v>1033</v>
      </c>
      <c r="R3" s="61">
        <v>37522.730000000003</v>
      </c>
      <c r="S3" s="61">
        <v>0</v>
      </c>
    </row>
    <row r="4" spans="1:19" x14ac:dyDescent="0.2">
      <c r="A4" t="s">
        <v>632</v>
      </c>
      <c r="B4" t="s">
        <v>771</v>
      </c>
      <c r="C4" t="s">
        <v>930</v>
      </c>
      <c r="D4" t="s">
        <v>238</v>
      </c>
      <c r="E4" t="s">
        <v>1027</v>
      </c>
      <c r="F4" t="s">
        <v>120</v>
      </c>
      <c r="G4" s="87">
        <v>43830</v>
      </c>
      <c r="H4" t="s">
        <v>1037</v>
      </c>
      <c r="I4" t="s">
        <v>930</v>
      </c>
      <c r="J4" t="s">
        <v>930</v>
      </c>
      <c r="K4">
        <v>106</v>
      </c>
      <c r="L4" t="s">
        <v>1038</v>
      </c>
      <c r="M4" s="87">
        <v>43843</v>
      </c>
      <c r="N4" t="s">
        <v>1032</v>
      </c>
      <c r="O4" t="s">
        <v>1033</v>
      </c>
      <c r="P4" s="61">
        <v>45447.8</v>
      </c>
      <c r="Q4" t="s">
        <v>1033</v>
      </c>
      <c r="R4" s="61">
        <v>45447.8</v>
      </c>
      <c r="S4" s="61">
        <v>0</v>
      </c>
    </row>
    <row r="5" spans="1:19" x14ac:dyDescent="0.2">
      <c r="A5" t="s">
        <v>632</v>
      </c>
      <c r="B5" t="s">
        <v>771</v>
      </c>
      <c r="C5" t="s">
        <v>930</v>
      </c>
      <c r="D5" t="s">
        <v>238</v>
      </c>
      <c r="E5" t="s">
        <v>1027</v>
      </c>
      <c r="F5" t="s">
        <v>16</v>
      </c>
      <c r="G5" s="87">
        <v>44012</v>
      </c>
      <c r="H5" t="s">
        <v>1034</v>
      </c>
      <c r="J5" t="s">
        <v>1035</v>
      </c>
      <c r="K5">
        <v>115</v>
      </c>
      <c r="L5" t="s">
        <v>1036</v>
      </c>
      <c r="M5" s="87">
        <v>43999</v>
      </c>
      <c r="N5" t="s">
        <v>1032</v>
      </c>
      <c r="O5" t="s">
        <v>1033</v>
      </c>
      <c r="P5" s="61">
        <v>-45447.8</v>
      </c>
      <c r="Q5" t="s">
        <v>1033</v>
      </c>
      <c r="R5" s="61">
        <v>0</v>
      </c>
      <c r="S5" s="61">
        <v>-45447.8</v>
      </c>
    </row>
    <row r="6" spans="1:19" x14ac:dyDescent="0.2">
      <c r="A6" t="s">
        <v>616</v>
      </c>
      <c r="B6" t="s">
        <v>790</v>
      </c>
      <c r="C6" t="s">
        <v>944</v>
      </c>
      <c r="D6" t="s">
        <v>238</v>
      </c>
      <c r="E6" t="s">
        <v>1027</v>
      </c>
      <c r="F6" t="s">
        <v>115</v>
      </c>
      <c r="G6" s="87">
        <v>43677</v>
      </c>
      <c r="H6" t="s">
        <v>1037</v>
      </c>
      <c r="I6" t="s">
        <v>1039</v>
      </c>
      <c r="J6" t="s">
        <v>1039</v>
      </c>
      <c r="K6">
        <v>97</v>
      </c>
      <c r="L6" t="s">
        <v>1040</v>
      </c>
      <c r="M6" s="87">
        <v>43697</v>
      </c>
      <c r="N6" t="s">
        <v>1032</v>
      </c>
      <c r="O6" t="s">
        <v>1033</v>
      </c>
      <c r="P6" s="61">
        <v>131.11000000000001</v>
      </c>
      <c r="Q6" t="s">
        <v>1033</v>
      </c>
      <c r="R6" s="61">
        <v>131.11000000000001</v>
      </c>
      <c r="S6" s="61">
        <v>0</v>
      </c>
    </row>
    <row r="7" spans="1:19" x14ac:dyDescent="0.2">
      <c r="A7" t="s">
        <v>616</v>
      </c>
      <c r="B7" t="s">
        <v>790</v>
      </c>
      <c r="C7" t="s">
        <v>944</v>
      </c>
      <c r="D7" t="s">
        <v>238</v>
      </c>
      <c r="E7" t="s">
        <v>1027</v>
      </c>
      <c r="F7" t="s">
        <v>116</v>
      </c>
      <c r="G7" s="87">
        <v>43708</v>
      </c>
      <c r="H7" t="s">
        <v>1037</v>
      </c>
      <c r="I7" t="s">
        <v>1039</v>
      </c>
      <c r="J7" t="s">
        <v>1039</v>
      </c>
      <c r="K7">
        <v>98</v>
      </c>
      <c r="L7" t="s">
        <v>1041</v>
      </c>
      <c r="M7" s="87">
        <v>43718</v>
      </c>
      <c r="N7" t="s">
        <v>1032</v>
      </c>
      <c r="O7" t="s">
        <v>1033</v>
      </c>
      <c r="P7" s="61">
        <v>68.37</v>
      </c>
      <c r="Q7" t="s">
        <v>1033</v>
      </c>
      <c r="R7" s="61">
        <v>68.37</v>
      </c>
      <c r="S7" s="61">
        <v>0</v>
      </c>
    </row>
    <row r="8" spans="1:19" x14ac:dyDescent="0.2">
      <c r="A8" t="s">
        <v>616</v>
      </c>
      <c r="B8" t="s">
        <v>790</v>
      </c>
      <c r="C8" t="s">
        <v>944</v>
      </c>
      <c r="D8" t="s">
        <v>238</v>
      </c>
      <c r="E8" t="s">
        <v>1027</v>
      </c>
      <c r="F8" t="s">
        <v>117</v>
      </c>
      <c r="G8" s="87">
        <v>43738</v>
      </c>
      <c r="H8" t="s">
        <v>1037</v>
      </c>
      <c r="I8" t="s">
        <v>1039</v>
      </c>
      <c r="J8" t="s">
        <v>1039</v>
      </c>
      <c r="K8">
        <v>100</v>
      </c>
      <c r="L8" t="s">
        <v>1042</v>
      </c>
      <c r="M8" s="87">
        <v>43748</v>
      </c>
      <c r="N8" t="s">
        <v>1032</v>
      </c>
      <c r="O8" t="s">
        <v>1033</v>
      </c>
      <c r="P8" s="61">
        <v>66.16</v>
      </c>
      <c r="Q8" t="s">
        <v>1033</v>
      </c>
      <c r="R8" s="61">
        <v>66.16</v>
      </c>
      <c r="S8" s="61">
        <v>0</v>
      </c>
    </row>
    <row r="9" spans="1:19" x14ac:dyDescent="0.2">
      <c r="A9" t="s">
        <v>616</v>
      </c>
      <c r="B9" t="s">
        <v>790</v>
      </c>
      <c r="C9" t="s">
        <v>944</v>
      </c>
      <c r="D9" t="s">
        <v>238</v>
      </c>
      <c r="E9" t="s">
        <v>1027</v>
      </c>
      <c r="F9" t="s">
        <v>118</v>
      </c>
      <c r="G9" s="87">
        <v>43769</v>
      </c>
      <c r="H9" t="s">
        <v>1037</v>
      </c>
      <c r="I9" t="s">
        <v>1039</v>
      </c>
      <c r="J9" t="s">
        <v>1039</v>
      </c>
      <c r="K9">
        <v>103</v>
      </c>
      <c r="L9" t="s">
        <v>1043</v>
      </c>
      <c r="M9" s="87">
        <v>43782</v>
      </c>
      <c r="N9" t="s">
        <v>1032</v>
      </c>
      <c r="O9" t="s">
        <v>1033</v>
      </c>
      <c r="P9" s="61">
        <v>68.37</v>
      </c>
      <c r="Q9" t="s">
        <v>1033</v>
      </c>
      <c r="R9" s="61">
        <v>68.37</v>
      </c>
      <c r="S9" s="61">
        <v>0</v>
      </c>
    </row>
    <row r="10" spans="1:19" x14ac:dyDescent="0.2">
      <c r="A10" t="s">
        <v>616</v>
      </c>
      <c r="B10" t="s">
        <v>790</v>
      </c>
      <c r="C10" t="s">
        <v>944</v>
      </c>
      <c r="D10" t="s">
        <v>238</v>
      </c>
      <c r="E10" t="s">
        <v>1027</v>
      </c>
      <c r="F10" t="s">
        <v>119</v>
      </c>
      <c r="G10" s="87">
        <v>43799</v>
      </c>
      <c r="H10" t="s">
        <v>1037</v>
      </c>
      <c r="I10" t="s">
        <v>1039</v>
      </c>
      <c r="J10" t="s">
        <v>1039</v>
      </c>
      <c r="K10">
        <v>104</v>
      </c>
      <c r="L10" t="s">
        <v>1044</v>
      </c>
      <c r="M10" s="87">
        <v>43810</v>
      </c>
      <c r="N10" t="s">
        <v>1032</v>
      </c>
      <c r="O10" t="s">
        <v>1033</v>
      </c>
      <c r="P10" s="61">
        <v>66.16</v>
      </c>
      <c r="Q10" t="s">
        <v>1033</v>
      </c>
      <c r="R10" s="61">
        <v>66.16</v>
      </c>
      <c r="S10" s="61">
        <v>0</v>
      </c>
    </row>
    <row r="11" spans="1:19" x14ac:dyDescent="0.2">
      <c r="A11" t="s">
        <v>616</v>
      </c>
      <c r="B11" t="s">
        <v>790</v>
      </c>
      <c r="C11" t="s">
        <v>944</v>
      </c>
      <c r="D11" t="s">
        <v>238</v>
      </c>
      <c r="E11" t="s">
        <v>1027</v>
      </c>
      <c r="F11" t="s">
        <v>120</v>
      </c>
      <c r="G11" s="87">
        <v>43830</v>
      </c>
      <c r="H11" t="s">
        <v>1037</v>
      </c>
      <c r="I11" t="s">
        <v>1039</v>
      </c>
      <c r="J11" t="s">
        <v>1039</v>
      </c>
      <c r="K11">
        <v>105</v>
      </c>
      <c r="L11" t="s">
        <v>1045</v>
      </c>
      <c r="M11" s="87">
        <v>43840</v>
      </c>
      <c r="N11" t="s">
        <v>1032</v>
      </c>
      <c r="O11" t="s">
        <v>1033</v>
      </c>
      <c r="P11" s="61">
        <v>68.37</v>
      </c>
      <c r="Q11" t="s">
        <v>1033</v>
      </c>
      <c r="R11" s="61">
        <v>68.37</v>
      </c>
      <c r="S11" s="61">
        <v>0</v>
      </c>
    </row>
    <row r="12" spans="1:19" x14ac:dyDescent="0.2">
      <c r="A12" t="s">
        <v>616</v>
      </c>
      <c r="B12" t="s">
        <v>790</v>
      </c>
      <c r="C12" t="s">
        <v>944</v>
      </c>
      <c r="D12" t="s">
        <v>238</v>
      </c>
      <c r="E12" t="s">
        <v>1027</v>
      </c>
      <c r="F12" t="s">
        <v>121</v>
      </c>
      <c r="G12" s="87">
        <v>43861</v>
      </c>
      <c r="H12" t="s">
        <v>1037</v>
      </c>
      <c r="I12" t="s">
        <v>1039</v>
      </c>
      <c r="J12" t="s">
        <v>1039</v>
      </c>
      <c r="K12">
        <v>108</v>
      </c>
      <c r="L12" t="s">
        <v>1046</v>
      </c>
      <c r="M12" s="87">
        <v>43873</v>
      </c>
      <c r="N12" t="s">
        <v>1032</v>
      </c>
      <c r="O12" t="s">
        <v>1033</v>
      </c>
      <c r="P12" s="61">
        <v>68.37</v>
      </c>
      <c r="Q12" t="s">
        <v>1033</v>
      </c>
      <c r="R12" s="61">
        <v>68.37</v>
      </c>
      <c r="S12" s="61">
        <v>0</v>
      </c>
    </row>
    <row r="13" spans="1:19" x14ac:dyDescent="0.2">
      <c r="A13" t="s">
        <v>616</v>
      </c>
      <c r="B13" t="s">
        <v>790</v>
      </c>
      <c r="C13" t="s">
        <v>944</v>
      </c>
      <c r="D13" t="s">
        <v>238</v>
      </c>
      <c r="E13" t="s">
        <v>1027</v>
      </c>
      <c r="F13" t="s">
        <v>122</v>
      </c>
      <c r="G13" s="87">
        <v>43887</v>
      </c>
      <c r="H13" t="s">
        <v>1047</v>
      </c>
      <c r="I13" t="s">
        <v>1048</v>
      </c>
      <c r="J13" t="s">
        <v>1049</v>
      </c>
      <c r="K13">
        <v>109</v>
      </c>
      <c r="L13" t="s">
        <v>1050</v>
      </c>
      <c r="M13" s="87">
        <v>43892</v>
      </c>
      <c r="N13" t="s">
        <v>1051</v>
      </c>
      <c r="O13" t="s">
        <v>1033</v>
      </c>
      <c r="P13" s="61">
        <v>267</v>
      </c>
      <c r="Q13" t="s">
        <v>1033</v>
      </c>
      <c r="R13" s="61">
        <v>267</v>
      </c>
      <c r="S13" s="61">
        <v>0</v>
      </c>
    </row>
    <row r="14" spans="1:19" x14ac:dyDescent="0.2">
      <c r="A14" t="s">
        <v>616</v>
      </c>
      <c r="B14" t="s">
        <v>790</v>
      </c>
      <c r="C14" t="s">
        <v>944</v>
      </c>
      <c r="D14" t="s">
        <v>238</v>
      </c>
      <c r="E14" t="s">
        <v>1027</v>
      </c>
      <c r="F14" t="s">
        <v>122</v>
      </c>
      <c r="G14" s="87">
        <v>43890</v>
      </c>
      <c r="H14" t="s">
        <v>1037</v>
      </c>
      <c r="I14" t="s">
        <v>1039</v>
      </c>
      <c r="J14" t="s">
        <v>1039</v>
      </c>
      <c r="K14">
        <v>110</v>
      </c>
      <c r="L14" t="s">
        <v>1052</v>
      </c>
      <c r="M14" s="87">
        <v>43902</v>
      </c>
      <c r="N14" t="s">
        <v>1032</v>
      </c>
      <c r="O14" t="s">
        <v>1033</v>
      </c>
      <c r="P14" s="61">
        <v>63.96</v>
      </c>
      <c r="Q14" t="s">
        <v>1033</v>
      </c>
      <c r="R14" s="61">
        <v>63.96</v>
      </c>
      <c r="S14" s="61">
        <v>0</v>
      </c>
    </row>
    <row r="15" spans="1:19" x14ac:dyDescent="0.2">
      <c r="A15" t="s">
        <v>616</v>
      </c>
      <c r="B15" t="s">
        <v>790</v>
      </c>
      <c r="C15" t="s">
        <v>944</v>
      </c>
      <c r="D15" t="s">
        <v>238</v>
      </c>
      <c r="E15" t="s">
        <v>1027</v>
      </c>
      <c r="F15" t="s">
        <v>123</v>
      </c>
      <c r="G15" s="87">
        <v>43921</v>
      </c>
      <c r="H15" t="s">
        <v>1037</v>
      </c>
      <c r="I15" t="s">
        <v>1039</v>
      </c>
      <c r="J15" t="s">
        <v>1039</v>
      </c>
      <c r="K15">
        <v>112</v>
      </c>
      <c r="L15" t="s">
        <v>1053</v>
      </c>
      <c r="M15" s="87">
        <v>43935</v>
      </c>
      <c r="N15" t="s">
        <v>1032</v>
      </c>
      <c r="O15" t="s">
        <v>1033</v>
      </c>
      <c r="P15" s="61">
        <v>68.37</v>
      </c>
      <c r="Q15" t="s">
        <v>1033</v>
      </c>
      <c r="R15" s="61">
        <v>68.37</v>
      </c>
      <c r="S15" s="61">
        <v>0</v>
      </c>
    </row>
    <row r="16" spans="1:19" x14ac:dyDescent="0.2">
      <c r="A16" t="s">
        <v>616</v>
      </c>
      <c r="B16" t="s">
        <v>790</v>
      </c>
      <c r="C16" t="s">
        <v>944</v>
      </c>
      <c r="D16" t="s">
        <v>238</v>
      </c>
      <c r="E16" t="s">
        <v>1027</v>
      </c>
      <c r="F16" t="s">
        <v>124</v>
      </c>
      <c r="G16" s="87">
        <v>43951</v>
      </c>
      <c r="H16" t="s">
        <v>1037</v>
      </c>
      <c r="I16" t="s">
        <v>1039</v>
      </c>
      <c r="J16" t="s">
        <v>1039</v>
      </c>
      <c r="K16">
        <v>113</v>
      </c>
      <c r="L16" t="s">
        <v>1054</v>
      </c>
      <c r="M16" s="87">
        <v>43962</v>
      </c>
      <c r="N16" t="s">
        <v>1032</v>
      </c>
      <c r="O16" t="s">
        <v>1033</v>
      </c>
      <c r="P16" s="61">
        <v>66.16</v>
      </c>
      <c r="Q16" t="s">
        <v>1033</v>
      </c>
      <c r="R16" s="61">
        <v>66.16</v>
      </c>
      <c r="S16" s="61">
        <v>0</v>
      </c>
    </row>
    <row r="17" spans="1:19" x14ac:dyDescent="0.2">
      <c r="A17" t="s">
        <v>616</v>
      </c>
      <c r="B17" t="s">
        <v>790</v>
      </c>
      <c r="C17" t="s">
        <v>944</v>
      </c>
      <c r="D17" t="s">
        <v>238</v>
      </c>
      <c r="E17" t="s">
        <v>1027</v>
      </c>
      <c r="F17" t="s">
        <v>125</v>
      </c>
      <c r="G17" s="87">
        <v>43982</v>
      </c>
      <c r="H17" t="s">
        <v>1037</v>
      </c>
      <c r="I17" t="s">
        <v>1039</v>
      </c>
      <c r="J17" t="s">
        <v>1039</v>
      </c>
      <c r="K17">
        <v>114</v>
      </c>
      <c r="L17" t="s">
        <v>1055</v>
      </c>
      <c r="M17" s="87">
        <v>43991</v>
      </c>
      <c r="N17" t="s">
        <v>1032</v>
      </c>
      <c r="O17" t="s">
        <v>1033</v>
      </c>
      <c r="P17" s="61">
        <v>68.37</v>
      </c>
      <c r="Q17" t="s">
        <v>1033</v>
      </c>
      <c r="R17" s="61">
        <v>68.37</v>
      </c>
      <c r="S17" s="61">
        <v>0</v>
      </c>
    </row>
    <row r="18" spans="1:19" x14ac:dyDescent="0.2">
      <c r="A18" t="s">
        <v>616</v>
      </c>
      <c r="B18" t="s">
        <v>790</v>
      </c>
      <c r="C18" t="s">
        <v>944</v>
      </c>
      <c r="D18" t="s">
        <v>238</v>
      </c>
      <c r="E18" t="s">
        <v>1027</v>
      </c>
      <c r="F18" t="s">
        <v>16</v>
      </c>
      <c r="G18" s="87">
        <v>44012</v>
      </c>
      <c r="H18" t="s">
        <v>1034</v>
      </c>
      <c r="J18" t="s">
        <v>1035</v>
      </c>
      <c r="K18">
        <v>115</v>
      </c>
      <c r="L18" t="s">
        <v>1036</v>
      </c>
      <c r="M18" s="87">
        <v>43999</v>
      </c>
      <c r="N18" t="s">
        <v>1032</v>
      </c>
      <c r="O18" t="s">
        <v>1033</v>
      </c>
      <c r="P18" s="61">
        <v>-1070.77</v>
      </c>
      <c r="Q18" t="s">
        <v>1033</v>
      </c>
      <c r="R18" s="61">
        <v>0</v>
      </c>
      <c r="S18" s="61">
        <v>-1070.77</v>
      </c>
    </row>
    <row r="19" spans="1:19" x14ac:dyDescent="0.2">
      <c r="A19" t="s">
        <v>616</v>
      </c>
      <c r="B19" t="s">
        <v>790</v>
      </c>
      <c r="C19" t="s">
        <v>944</v>
      </c>
      <c r="D19" t="s">
        <v>238</v>
      </c>
      <c r="E19" t="s">
        <v>1027</v>
      </c>
      <c r="F19" t="s">
        <v>16</v>
      </c>
      <c r="G19" s="87">
        <v>44012</v>
      </c>
      <c r="H19" t="s">
        <v>1034</v>
      </c>
      <c r="I19" t="s">
        <v>1035</v>
      </c>
      <c r="J19" t="s">
        <v>1035</v>
      </c>
      <c r="K19">
        <v>117</v>
      </c>
      <c r="L19" t="s">
        <v>1056</v>
      </c>
      <c r="M19" s="87">
        <v>44020</v>
      </c>
      <c r="N19" t="s">
        <v>1032</v>
      </c>
      <c r="O19" t="s">
        <v>1033</v>
      </c>
      <c r="P19" s="61">
        <v>-66.16</v>
      </c>
      <c r="Q19" t="s">
        <v>1033</v>
      </c>
      <c r="R19" s="61">
        <v>0</v>
      </c>
      <c r="S19" s="61">
        <v>-66.16</v>
      </c>
    </row>
    <row r="20" spans="1:19" x14ac:dyDescent="0.2">
      <c r="A20" t="s">
        <v>616</v>
      </c>
      <c r="B20" t="s">
        <v>790</v>
      </c>
      <c r="C20" t="s">
        <v>944</v>
      </c>
      <c r="D20" t="s">
        <v>238</v>
      </c>
      <c r="E20" t="s">
        <v>1027</v>
      </c>
      <c r="F20" t="s">
        <v>126</v>
      </c>
      <c r="G20" s="87">
        <v>44012</v>
      </c>
      <c r="H20" t="s">
        <v>1037</v>
      </c>
      <c r="I20" t="s">
        <v>1039</v>
      </c>
      <c r="J20" t="s">
        <v>1039</v>
      </c>
      <c r="K20">
        <v>117</v>
      </c>
      <c r="L20" t="s">
        <v>1056</v>
      </c>
      <c r="M20" s="87">
        <v>44020</v>
      </c>
      <c r="N20" t="s">
        <v>1032</v>
      </c>
      <c r="O20" t="s">
        <v>1033</v>
      </c>
      <c r="P20" s="61">
        <v>66.16</v>
      </c>
      <c r="Q20" t="s">
        <v>1033</v>
      </c>
      <c r="R20" s="61">
        <v>66.16</v>
      </c>
      <c r="S20" s="61">
        <v>0</v>
      </c>
    </row>
    <row r="21" spans="1:19" x14ac:dyDescent="0.2">
      <c r="A21" t="s">
        <v>617</v>
      </c>
      <c r="B21" t="s">
        <v>832</v>
      </c>
      <c r="C21" t="s">
        <v>946</v>
      </c>
      <c r="D21" t="s">
        <v>239</v>
      </c>
      <c r="E21" t="s">
        <v>1027</v>
      </c>
      <c r="F21" t="s">
        <v>115</v>
      </c>
      <c r="G21" s="87">
        <v>43675</v>
      </c>
      <c r="H21" t="s">
        <v>1057</v>
      </c>
      <c r="I21" t="s">
        <v>1058</v>
      </c>
      <c r="J21" t="s">
        <v>1059</v>
      </c>
      <c r="K21">
        <v>96</v>
      </c>
      <c r="L21" t="s">
        <v>1060</v>
      </c>
      <c r="M21" s="87">
        <v>43676</v>
      </c>
      <c r="N21" t="s">
        <v>1032</v>
      </c>
      <c r="O21" t="s">
        <v>1033</v>
      </c>
      <c r="P21" s="61">
        <v>-805</v>
      </c>
      <c r="Q21" t="s">
        <v>1033</v>
      </c>
      <c r="R21" s="61">
        <v>0</v>
      </c>
      <c r="S21" s="61">
        <v>-805</v>
      </c>
    </row>
    <row r="22" spans="1:19" x14ac:dyDescent="0.2">
      <c r="A22" t="s">
        <v>617</v>
      </c>
      <c r="B22" t="s">
        <v>832</v>
      </c>
      <c r="C22" t="s">
        <v>946</v>
      </c>
      <c r="D22" t="s">
        <v>239</v>
      </c>
      <c r="E22" t="s">
        <v>1027</v>
      </c>
      <c r="F22" t="s">
        <v>117</v>
      </c>
      <c r="G22" s="87">
        <v>43738</v>
      </c>
      <c r="H22" t="s">
        <v>1057</v>
      </c>
      <c r="I22" t="s">
        <v>1061</v>
      </c>
      <c r="J22" t="s">
        <v>1062</v>
      </c>
      <c r="K22">
        <v>99</v>
      </c>
      <c r="L22" t="s">
        <v>1063</v>
      </c>
      <c r="M22" s="87">
        <v>43739</v>
      </c>
      <c r="N22" t="s">
        <v>1051</v>
      </c>
      <c r="O22" t="s">
        <v>1033</v>
      </c>
      <c r="P22" s="61">
        <v>139414</v>
      </c>
      <c r="Q22" t="s">
        <v>1033</v>
      </c>
      <c r="R22" s="61">
        <v>139414</v>
      </c>
      <c r="S22" s="61">
        <v>0</v>
      </c>
    </row>
    <row r="23" spans="1:19" x14ac:dyDescent="0.2">
      <c r="A23" t="s">
        <v>617</v>
      </c>
      <c r="B23" t="s">
        <v>832</v>
      </c>
      <c r="C23" t="s">
        <v>946</v>
      </c>
      <c r="D23" t="s">
        <v>239</v>
      </c>
      <c r="E23" t="s">
        <v>1027</v>
      </c>
      <c r="F23" t="s">
        <v>118</v>
      </c>
      <c r="G23" s="87">
        <v>43739</v>
      </c>
      <c r="H23" t="s">
        <v>1057</v>
      </c>
      <c r="I23" t="s">
        <v>1058</v>
      </c>
      <c r="J23" t="s">
        <v>1064</v>
      </c>
      <c r="K23">
        <v>101</v>
      </c>
      <c r="L23" t="s">
        <v>1065</v>
      </c>
      <c r="M23" s="87">
        <v>43770</v>
      </c>
      <c r="N23" t="s">
        <v>1051</v>
      </c>
      <c r="O23" t="s">
        <v>1033</v>
      </c>
      <c r="P23" s="61">
        <v>-48122</v>
      </c>
      <c r="Q23" t="s">
        <v>1033</v>
      </c>
      <c r="R23" s="61">
        <v>0</v>
      </c>
      <c r="S23" s="61">
        <v>-48122</v>
      </c>
    </row>
    <row r="24" spans="1:19" x14ac:dyDescent="0.2">
      <c r="A24" t="s">
        <v>617</v>
      </c>
      <c r="B24" t="s">
        <v>832</v>
      </c>
      <c r="C24" t="s">
        <v>946</v>
      </c>
      <c r="D24" t="s">
        <v>239</v>
      </c>
      <c r="E24" t="s">
        <v>1027</v>
      </c>
      <c r="F24" t="s">
        <v>118</v>
      </c>
      <c r="G24" s="87">
        <v>43741</v>
      </c>
      <c r="H24" t="s">
        <v>1057</v>
      </c>
      <c r="I24" t="s">
        <v>1066</v>
      </c>
      <c r="J24" t="s">
        <v>1067</v>
      </c>
      <c r="K24">
        <v>102</v>
      </c>
      <c r="L24" t="s">
        <v>1068</v>
      </c>
      <c r="M24" s="87">
        <v>43770</v>
      </c>
      <c r="N24" t="s">
        <v>1051</v>
      </c>
      <c r="O24" t="s">
        <v>1033</v>
      </c>
      <c r="P24" s="61">
        <v>-92000</v>
      </c>
      <c r="Q24" t="s">
        <v>1033</v>
      </c>
      <c r="R24" s="61">
        <v>0</v>
      </c>
      <c r="S24" s="61">
        <v>-92000</v>
      </c>
    </row>
    <row r="25" spans="1:19" x14ac:dyDescent="0.2">
      <c r="A25" t="s">
        <v>617</v>
      </c>
      <c r="B25" t="s">
        <v>832</v>
      </c>
      <c r="C25" t="s">
        <v>946</v>
      </c>
      <c r="D25" t="s">
        <v>239</v>
      </c>
      <c r="E25" t="s">
        <v>1027</v>
      </c>
      <c r="F25" t="s">
        <v>121</v>
      </c>
      <c r="G25" s="87">
        <v>43850</v>
      </c>
      <c r="H25" t="s">
        <v>1057</v>
      </c>
      <c r="I25" t="s">
        <v>1069</v>
      </c>
      <c r="J25" t="s">
        <v>1070</v>
      </c>
      <c r="K25">
        <v>107</v>
      </c>
      <c r="L25" t="s">
        <v>1071</v>
      </c>
      <c r="M25" s="87">
        <v>43864</v>
      </c>
      <c r="N25" t="s">
        <v>1051</v>
      </c>
      <c r="O25" t="s">
        <v>1033</v>
      </c>
      <c r="P25" s="61">
        <v>5000</v>
      </c>
      <c r="Q25" t="s">
        <v>1033</v>
      </c>
      <c r="R25" s="61">
        <v>5000</v>
      </c>
      <c r="S25" s="61">
        <v>0</v>
      </c>
    </row>
    <row r="26" spans="1:19" x14ac:dyDescent="0.2">
      <c r="A26" t="s">
        <v>617</v>
      </c>
      <c r="B26" t="s">
        <v>832</v>
      </c>
      <c r="C26" t="s">
        <v>946</v>
      </c>
      <c r="D26" t="s">
        <v>239</v>
      </c>
      <c r="E26" t="s">
        <v>1027</v>
      </c>
      <c r="F26" t="s">
        <v>122</v>
      </c>
      <c r="G26" s="87">
        <v>43866</v>
      </c>
      <c r="H26" t="s">
        <v>1057</v>
      </c>
      <c r="I26" t="s">
        <v>1072</v>
      </c>
      <c r="J26" t="s">
        <v>1070</v>
      </c>
      <c r="K26">
        <v>109</v>
      </c>
      <c r="L26" t="s">
        <v>1073</v>
      </c>
      <c r="M26" s="87">
        <v>43892</v>
      </c>
      <c r="N26" t="s">
        <v>1051</v>
      </c>
      <c r="O26" t="s">
        <v>1033</v>
      </c>
      <c r="P26" s="61">
        <v>5000</v>
      </c>
      <c r="Q26" t="s">
        <v>1033</v>
      </c>
      <c r="R26" s="61">
        <v>5000</v>
      </c>
      <c r="S26" s="61">
        <v>0</v>
      </c>
    </row>
    <row r="27" spans="1:19" x14ac:dyDescent="0.2">
      <c r="A27" t="s">
        <v>617</v>
      </c>
      <c r="B27" t="s">
        <v>832</v>
      </c>
      <c r="C27" t="s">
        <v>946</v>
      </c>
      <c r="D27" t="s">
        <v>239</v>
      </c>
      <c r="E27" t="s">
        <v>1027</v>
      </c>
      <c r="F27" t="s">
        <v>122</v>
      </c>
      <c r="G27" s="87">
        <v>43868</v>
      </c>
      <c r="H27" t="s">
        <v>1057</v>
      </c>
      <c r="I27" t="s">
        <v>1074</v>
      </c>
      <c r="J27" t="s">
        <v>1067</v>
      </c>
      <c r="K27">
        <v>108</v>
      </c>
      <c r="L27" t="s">
        <v>1075</v>
      </c>
      <c r="M27" s="87">
        <v>43873</v>
      </c>
      <c r="N27" t="s">
        <v>1032</v>
      </c>
      <c r="O27" t="s">
        <v>1033</v>
      </c>
      <c r="P27" s="61">
        <v>-5000</v>
      </c>
      <c r="Q27" t="s">
        <v>1033</v>
      </c>
      <c r="R27" s="61">
        <v>0</v>
      </c>
      <c r="S27" s="61">
        <v>-5000</v>
      </c>
    </row>
    <row r="28" spans="1:19" x14ac:dyDescent="0.2">
      <c r="A28" t="s">
        <v>617</v>
      </c>
      <c r="B28" t="s">
        <v>832</v>
      </c>
      <c r="C28" t="s">
        <v>946</v>
      </c>
      <c r="D28" t="s">
        <v>239</v>
      </c>
      <c r="E28" t="s">
        <v>1027</v>
      </c>
      <c r="F28" t="s">
        <v>122</v>
      </c>
      <c r="G28" s="87">
        <v>43886</v>
      </c>
      <c r="H28" t="s">
        <v>1057</v>
      </c>
      <c r="I28" t="s">
        <v>1076</v>
      </c>
      <c r="J28" t="s">
        <v>1067</v>
      </c>
      <c r="K28">
        <v>109</v>
      </c>
      <c r="L28" t="s">
        <v>1073</v>
      </c>
      <c r="M28" s="87">
        <v>43892</v>
      </c>
      <c r="N28" t="s">
        <v>1051</v>
      </c>
      <c r="O28" t="s">
        <v>1033</v>
      </c>
      <c r="P28" s="61">
        <v>-1000</v>
      </c>
      <c r="Q28" t="s">
        <v>1033</v>
      </c>
      <c r="R28" s="61">
        <v>0</v>
      </c>
      <c r="S28" s="61">
        <v>-1000</v>
      </c>
    </row>
    <row r="29" spans="1:19" x14ac:dyDescent="0.2">
      <c r="A29" t="s">
        <v>617</v>
      </c>
      <c r="B29" t="s">
        <v>832</v>
      </c>
      <c r="C29" t="s">
        <v>946</v>
      </c>
      <c r="D29" t="s">
        <v>239</v>
      </c>
      <c r="E29" t="s">
        <v>1027</v>
      </c>
      <c r="F29" t="s">
        <v>122</v>
      </c>
      <c r="G29" s="87">
        <v>43886</v>
      </c>
      <c r="H29" t="s">
        <v>1057</v>
      </c>
      <c r="I29" t="s">
        <v>1076</v>
      </c>
      <c r="J29" t="s">
        <v>1077</v>
      </c>
      <c r="K29">
        <v>109</v>
      </c>
      <c r="L29" t="s">
        <v>1078</v>
      </c>
      <c r="M29" s="87">
        <v>43892</v>
      </c>
      <c r="N29" t="s">
        <v>1051</v>
      </c>
      <c r="O29" t="s">
        <v>1033</v>
      </c>
      <c r="P29" s="61">
        <v>1000</v>
      </c>
      <c r="Q29" t="s">
        <v>1033</v>
      </c>
      <c r="R29" s="61">
        <v>1000</v>
      </c>
      <c r="S29" s="61">
        <v>0</v>
      </c>
    </row>
    <row r="30" spans="1:19" x14ac:dyDescent="0.2">
      <c r="A30" t="s">
        <v>617</v>
      </c>
      <c r="B30" t="s">
        <v>832</v>
      </c>
      <c r="C30" t="s">
        <v>946</v>
      </c>
      <c r="D30" t="s">
        <v>239</v>
      </c>
      <c r="E30" t="s">
        <v>1027</v>
      </c>
      <c r="F30" t="s">
        <v>122</v>
      </c>
      <c r="G30" s="87">
        <v>43886</v>
      </c>
      <c r="H30" t="s">
        <v>1057</v>
      </c>
      <c r="I30" t="s">
        <v>1079</v>
      </c>
      <c r="J30" t="s">
        <v>1070</v>
      </c>
      <c r="K30">
        <v>109</v>
      </c>
      <c r="L30" t="s">
        <v>1080</v>
      </c>
      <c r="M30" s="87">
        <v>43892</v>
      </c>
      <c r="N30" t="s">
        <v>1051</v>
      </c>
      <c r="O30" t="s">
        <v>1033</v>
      </c>
      <c r="P30" s="61">
        <v>1000</v>
      </c>
      <c r="Q30" t="s">
        <v>1033</v>
      </c>
      <c r="R30" s="61">
        <v>1000</v>
      </c>
      <c r="S30" s="61">
        <v>0</v>
      </c>
    </row>
    <row r="31" spans="1:19" x14ac:dyDescent="0.2">
      <c r="A31" t="s">
        <v>617</v>
      </c>
      <c r="B31" t="s">
        <v>832</v>
      </c>
      <c r="C31" t="s">
        <v>946</v>
      </c>
      <c r="D31" t="s">
        <v>239</v>
      </c>
      <c r="E31" t="s">
        <v>1027</v>
      </c>
      <c r="F31" t="s">
        <v>122</v>
      </c>
      <c r="G31" s="87">
        <v>43886</v>
      </c>
      <c r="H31" t="s">
        <v>1057</v>
      </c>
      <c r="I31" t="s">
        <v>1081</v>
      </c>
      <c r="J31" t="s">
        <v>1082</v>
      </c>
      <c r="K31">
        <v>109</v>
      </c>
      <c r="L31" t="s">
        <v>1083</v>
      </c>
      <c r="M31" s="87">
        <v>43892</v>
      </c>
      <c r="N31" t="s">
        <v>1051</v>
      </c>
      <c r="O31" t="s">
        <v>1033</v>
      </c>
      <c r="P31" s="61">
        <v>-3752</v>
      </c>
      <c r="Q31" t="s">
        <v>1033</v>
      </c>
      <c r="R31" s="61">
        <v>0</v>
      </c>
      <c r="S31" s="61">
        <v>-3752</v>
      </c>
    </row>
    <row r="32" spans="1:19" x14ac:dyDescent="0.2">
      <c r="A32" t="s">
        <v>617</v>
      </c>
      <c r="B32" t="s">
        <v>832</v>
      </c>
      <c r="C32" t="s">
        <v>946</v>
      </c>
      <c r="D32" t="s">
        <v>239</v>
      </c>
      <c r="E32" t="s">
        <v>1027</v>
      </c>
      <c r="F32" t="s">
        <v>122</v>
      </c>
      <c r="G32" s="87">
        <v>43889</v>
      </c>
      <c r="H32" t="s">
        <v>1057</v>
      </c>
      <c r="I32" t="s">
        <v>1072</v>
      </c>
      <c r="J32" t="s">
        <v>1084</v>
      </c>
      <c r="K32">
        <v>109</v>
      </c>
      <c r="L32" t="s">
        <v>1085</v>
      </c>
      <c r="M32" s="87">
        <v>43892</v>
      </c>
      <c r="N32" t="s">
        <v>1051</v>
      </c>
      <c r="O32" t="s">
        <v>1033</v>
      </c>
      <c r="P32" s="61">
        <v>-5000</v>
      </c>
      <c r="Q32" t="s">
        <v>1033</v>
      </c>
      <c r="R32" s="61">
        <v>0</v>
      </c>
      <c r="S32" s="61">
        <v>-5000</v>
      </c>
    </row>
    <row r="33" spans="1:19" x14ac:dyDescent="0.2">
      <c r="A33" t="s">
        <v>617</v>
      </c>
      <c r="B33" t="s">
        <v>832</v>
      </c>
      <c r="C33" t="s">
        <v>946</v>
      </c>
      <c r="D33" t="s">
        <v>239</v>
      </c>
      <c r="E33" t="s">
        <v>1027</v>
      </c>
      <c r="F33" t="s">
        <v>123</v>
      </c>
      <c r="G33" s="87">
        <v>43902</v>
      </c>
      <c r="H33" t="s">
        <v>1057</v>
      </c>
      <c r="I33" t="s">
        <v>1058</v>
      </c>
      <c r="J33" t="s">
        <v>1086</v>
      </c>
      <c r="K33">
        <v>111</v>
      </c>
      <c r="L33" t="s">
        <v>1087</v>
      </c>
      <c r="M33" s="87">
        <v>43922</v>
      </c>
      <c r="N33" t="s">
        <v>1051</v>
      </c>
      <c r="O33" t="s">
        <v>1033</v>
      </c>
      <c r="P33" s="61">
        <v>-267</v>
      </c>
      <c r="Q33" t="s">
        <v>1033</v>
      </c>
      <c r="R33" s="61">
        <v>0</v>
      </c>
      <c r="S33" s="61">
        <v>-267</v>
      </c>
    </row>
    <row r="34" spans="1:19" x14ac:dyDescent="0.2">
      <c r="A34" t="s">
        <v>617</v>
      </c>
      <c r="B34" t="s">
        <v>832</v>
      </c>
      <c r="C34" t="s">
        <v>946</v>
      </c>
      <c r="D34" t="s">
        <v>239</v>
      </c>
      <c r="E34" t="s">
        <v>1027</v>
      </c>
      <c r="F34" t="s">
        <v>123</v>
      </c>
      <c r="G34" s="87">
        <v>43921</v>
      </c>
      <c r="H34" t="s">
        <v>1057</v>
      </c>
      <c r="I34" t="s">
        <v>1088</v>
      </c>
      <c r="J34" t="s">
        <v>1070</v>
      </c>
      <c r="K34">
        <v>111</v>
      </c>
      <c r="L34" t="s">
        <v>1089</v>
      </c>
      <c r="M34" s="87">
        <v>43922</v>
      </c>
      <c r="N34" t="s">
        <v>1051</v>
      </c>
      <c r="O34" t="s">
        <v>1033</v>
      </c>
      <c r="P34" s="61">
        <v>1000</v>
      </c>
      <c r="Q34" t="s">
        <v>1033</v>
      </c>
      <c r="R34" s="61">
        <v>1000</v>
      </c>
      <c r="S34" s="61">
        <v>0</v>
      </c>
    </row>
    <row r="35" spans="1:19" x14ac:dyDescent="0.2">
      <c r="A35" t="s">
        <v>617</v>
      </c>
      <c r="B35" t="s">
        <v>832</v>
      </c>
      <c r="C35" t="s">
        <v>946</v>
      </c>
      <c r="D35" t="s">
        <v>239</v>
      </c>
      <c r="E35" t="s">
        <v>1027</v>
      </c>
      <c r="F35" t="s">
        <v>126</v>
      </c>
      <c r="G35" s="87">
        <v>43993</v>
      </c>
      <c r="H35" t="s">
        <v>1057</v>
      </c>
      <c r="I35" t="s">
        <v>1058</v>
      </c>
      <c r="J35" t="s">
        <v>1059</v>
      </c>
      <c r="K35">
        <v>116</v>
      </c>
      <c r="L35" t="s">
        <v>1090</v>
      </c>
      <c r="M35" s="87">
        <v>44013</v>
      </c>
      <c r="N35" t="s">
        <v>1051</v>
      </c>
      <c r="O35" t="s">
        <v>1033</v>
      </c>
      <c r="P35" s="61">
        <v>-1800</v>
      </c>
      <c r="Q35" t="s">
        <v>1033</v>
      </c>
      <c r="R35" s="61">
        <v>0</v>
      </c>
      <c r="S35" s="61">
        <v>-1800</v>
      </c>
    </row>
    <row r="36" spans="1:19" x14ac:dyDescent="0.2">
      <c r="A36" t="s">
        <v>617</v>
      </c>
      <c r="B36" t="s">
        <v>832</v>
      </c>
      <c r="C36" t="s">
        <v>946</v>
      </c>
      <c r="D36" t="s">
        <v>239</v>
      </c>
      <c r="E36" t="s">
        <v>1027</v>
      </c>
      <c r="F36" t="s">
        <v>126</v>
      </c>
      <c r="G36" s="87">
        <v>43993</v>
      </c>
      <c r="H36" t="s">
        <v>1057</v>
      </c>
      <c r="I36" t="s">
        <v>1091</v>
      </c>
      <c r="J36" t="s">
        <v>1070</v>
      </c>
      <c r="K36">
        <v>116</v>
      </c>
      <c r="L36" t="s">
        <v>1092</v>
      </c>
      <c r="M36" s="87">
        <v>44013</v>
      </c>
      <c r="N36" t="s">
        <v>1051</v>
      </c>
      <c r="O36" t="s">
        <v>1033</v>
      </c>
      <c r="P36" s="61">
        <v>1800</v>
      </c>
      <c r="Q36" t="s">
        <v>1033</v>
      </c>
      <c r="R36" s="61">
        <v>1800</v>
      </c>
      <c r="S36" s="61">
        <v>0</v>
      </c>
    </row>
    <row r="37" spans="1:19" x14ac:dyDescent="0.2">
      <c r="A37" t="s">
        <v>693</v>
      </c>
      <c r="B37" t="s">
        <v>834</v>
      </c>
      <c r="C37" t="s">
        <v>1093</v>
      </c>
      <c r="D37" t="s">
        <v>239</v>
      </c>
      <c r="E37" t="s">
        <v>1027</v>
      </c>
      <c r="F37" t="s">
        <v>115</v>
      </c>
      <c r="G37" s="87">
        <v>43675</v>
      </c>
      <c r="H37" t="s">
        <v>1057</v>
      </c>
      <c r="I37" t="s">
        <v>1058</v>
      </c>
      <c r="J37" t="s">
        <v>1059</v>
      </c>
      <c r="K37">
        <v>96</v>
      </c>
      <c r="L37" t="s">
        <v>1060</v>
      </c>
      <c r="M37" s="87">
        <v>43676</v>
      </c>
      <c r="N37" t="s">
        <v>1032</v>
      </c>
      <c r="O37" t="s">
        <v>1033</v>
      </c>
      <c r="P37" s="61">
        <v>805</v>
      </c>
      <c r="Q37" t="s">
        <v>1033</v>
      </c>
      <c r="R37" s="61">
        <v>805</v>
      </c>
      <c r="S37" s="61">
        <v>0</v>
      </c>
    </row>
    <row r="38" spans="1:19" x14ac:dyDescent="0.2">
      <c r="A38" t="s">
        <v>693</v>
      </c>
      <c r="B38" t="s">
        <v>834</v>
      </c>
      <c r="C38" t="s">
        <v>1093</v>
      </c>
      <c r="D38" t="s">
        <v>239</v>
      </c>
      <c r="E38" t="s">
        <v>1027</v>
      </c>
      <c r="F38" t="s">
        <v>115</v>
      </c>
      <c r="G38" s="87">
        <v>43675</v>
      </c>
      <c r="H38" t="s">
        <v>1094</v>
      </c>
      <c r="I38" t="s">
        <v>1095</v>
      </c>
      <c r="K38">
        <v>96</v>
      </c>
      <c r="L38" t="s">
        <v>1096</v>
      </c>
      <c r="M38" s="87">
        <v>43676</v>
      </c>
      <c r="N38" t="s">
        <v>1032</v>
      </c>
      <c r="O38" t="s">
        <v>1033</v>
      </c>
      <c r="P38" s="61">
        <v>-805</v>
      </c>
      <c r="Q38" t="s">
        <v>1033</v>
      </c>
      <c r="R38" s="61">
        <v>0</v>
      </c>
      <c r="S38" s="61">
        <v>-805</v>
      </c>
    </row>
    <row r="39" spans="1:19" x14ac:dyDescent="0.2">
      <c r="A39" t="s">
        <v>693</v>
      </c>
      <c r="B39" t="s">
        <v>834</v>
      </c>
      <c r="C39" t="s">
        <v>1093</v>
      </c>
      <c r="D39" t="s">
        <v>239</v>
      </c>
      <c r="E39" t="s">
        <v>1027</v>
      </c>
      <c r="F39" t="s">
        <v>117</v>
      </c>
      <c r="G39" s="87">
        <v>43738</v>
      </c>
      <c r="H39" t="s">
        <v>1057</v>
      </c>
      <c r="I39" t="s">
        <v>1061</v>
      </c>
      <c r="J39" t="s">
        <v>1062</v>
      </c>
      <c r="K39">
        <v>99</v>
      </c>
      <c r="L39" t="s">
        <v>1063</v>
      </c>
      <c r="M39" s="87">
        <v>43739</v>
      </c>
      <c r="N39" t="s">
        <v>1051</v>
      </c>
      <c r="O39" t="s">
        <v>1033</v>
      </c>
      <c r="P39" s="61">
        <v>-139414</v>
      </c>
      <c r="Q39" t="s">
        <v>1033</v>
      </c>
      <c r="R39" s="61">
        <v>0</v>
      </c>
      <c r="S39" s="61">
        <v>-139414</v>
      </c>
    </row>
    <row r="40" spans="1:19" x14ac:dyDescent="0.2">
      <c r="A40" t="s">
        <v>693</v>
      </c>
      <c r="B40" t="s">
        <v>834</v>
      </c>
      <c r="C40" t="s">
        <v>1093</v>
      </c>
      <c r="D40" t="s">
        <v>239</v>
      </c>
      <c r="E40" t="s">
        <v>1027</v>
      </c>
      <c r="F40" t="s">
        <v>117</v>
      </c>
      <c r="G40" s="87">
        <v>43738</v>
      </c>
      <c r="H40" t="s">
        <v>1097</v>
      </c>
      <c r="I40" t="s">
        <v>1098</v>
      </c>
      <c r="J40" t="s">
        <v>1099</v>
      </c>
      <c r="K40">
        <v>99</v>
      </c>
      <c r="L40" t="s">
        <v>1100</v>
      </c>
      <c r="M40" s="87">
        <v>43739</v>
      </c>
      <c r="N40" t="s">
        <v>1051</v>
      </c>
      <c r="O40" t="s">
        <v>1033</v>
      </c>
      <c r="P40" s="61">
        <v>139414</v>
      </c>
      <c r="Q40" t="s">
        <v>1033</v>
      </c>
      <c r="R40" s="61">
        <v>139414</v>
      </c>
      <c r="S40" s="61">
        <v>0</v>
      </c>
    </row>
    <row r="41" spans="1:19" x14ac:dyDescent="0.2">
      <c r="A41" t="s">
        <v>693</v>
      </c>
      <c r="B41" t="s">
        <v>834</v>
      </c>
      <c r="C41" t="s">
        <v>1093</v>
      </c>
      <c r="D41" t="s">
        <v>239</v>
      </c>
      <c r="E41" t="s">
        <v>1027</v>
      </c>
      <c r="F41" t="s">
        <v>118</v>
      </c>
      <c r="G41" s="87">
        <v>43739</v>
      </c>
      <c r="H41" t="s">
        <v>1057</v>
      </c>
      <c r="I41" t="s">
        <v>1058</v>
      </c>
      <c r="J41" t="s">
        <v>1064</v>
      </c>
      <c r="K41">
        <v>101</v>
      </c>
      <c r="L41" t="s">
        <v>1065</v>
      </c>
      <c r="M41" s="87">
        <v>43770</v>
      </c>
      <c r="N41" t="s">
        <v>1051</v>
      </c>
      <c r="O41" t="s">
        <v>1033</v>
      </c>
      <c r="P41" s="61">
        <v>48122</v>
      </c>
      <c r="Q41" t="s">
        <v>1033</v>
      </c>
      <c r="R41" s="61">
        <v>48122</v>
      </c>
      <c r="S41" s="61">
        <v>0</v>
      </c>
    </row>
    <row r="42" spans="1:19" x14ac:dyDescent="0.2">
      <c r="A42" t="s">
        <v>693</v>
      </c>
      <c r="B42" t="s">
        <v>834</v>
      </c>
      <c r="C42" t="s">
        <v>1093</v>
      </c>
      <c r="D42" t="s">
        <v>239</v>
      </c>
      <c r="E42" t="s">
        <v>1027</v>
      </c>
      <c r="F42" t="s">
        <v>118</v>
      </c>
      <c r="G42" s="87">
        <v>43739</v>
      </c>
      <c r="H42" t="s">
        <v>1094</v>
      </c>
      <c r="I42" t="s">
        <v>1101</v>
      </c>
      <c r="K42">
        <v>100</v>
      </c>
      <c r="L42" t="s">
        <v>1102</v>
      </c>
      <c r="M42" s="87">
        <v>43748</v>
      </c>
      <c r="N42" t="s">
        <v>1032</v>
      </c>
      <c r="O42" t="s">
        <v>1033</v>
      </c>
      <c r="P42" s="61">
        <v>-48122</v>
      </c>
      <c r="Q42" t="s">
        <v>1033</v>
      </c>
      <c r="R42" s="61">
        <v>0</v>
      </c>
      <c r="S42" s="61">
        <v>-48122</v>
      </c>
    </row>
    <row r="43" spans="1:19" x14ac:dyDescent="0.2">
      <c r="A43" t="s">
        <v>693</v>
      </c>
      <c r="B43" t="s">
        <v>834</v>
      </c>
      <c r="C43" t="s">
        <v>1093</v>
      </c>
      <c r="D43" t="s">
        <v>239</v>
      </c>
      <c r="E43" t="s">
        <v>1027</v>
      </c>
      <c r="F43" t="s">
        <v>122</v>
      </c>
      <c r="G43" s="87">
        <v>43886</v>
      </c>
      <c r="H43" t="s">
        <v>1057</v>
      </c>
      <c r="I43" t="s">
        <v>1081</v>
      </c>
      <c r="J43" t="s">
        <v>1082</v>
      </c>
      <c r="K43">
        <v>109</v>
      </c>
      <c r="L43" t="s">
        <v>1083</v>
      </c>
      <c r="M43" s="87">
        <v>43892</v>
      </c>
      <c r="N43" t="s">
        <v>1051</v>
      </c>
      <c r="O43" t="s">
        <v>1033</v>
      </c>
      <c r="P43" s="61">
        <v>3752</v>
      </c>
      <c r="Q43" t="s">
        <v>1033</v>
      </c>
      <c r="R43" s="61">
        <v>3752</v>
      </c>
      <c r="S43" s="61">
        <v>0</v>
      </c>
    </row>
    <row r="44" spans="1:19" x14ac:dyDescent="0.2">
      <c r="A44" t="s">
        <v>693</v>
      </c>
      <c r="B44" t="s">
        <v>834</v>
      </c>
      <c r="C44" t="s">
        <v>1093</v>
      </c>
      <c r="D44" t="s">
        <v>239</v>
      </c>
      <c r="E44" t="s">
        <v>1027</v>
      </c>
      <c r="F44" t="s">
        <v>122</v>
      </c>
      <c r="G44" s="87">
        <v>43886</v>
      </c>
      <c r="H44" t="s">
        <v>1094</v>
      </c>
      <c r="I44" t="s">
        <v>1103</v>
      </c>
      <c r="K44">
        <v>109</v>
      </c>
      <c r="L44" t="s">
        <v>1104</v>
      </c>
      <c r="M44" s="87">
        <v>43892</v>
      </c>
      <c r="N44" t="s">
        <v>1051</v>
      </c>
      <c r="O44" t="s">
        <v>1033</v>
      </c>
      <c r="P44" s="61">
        <v>-3752</v>
      </c>
      <c r="Q44" t="s">
        <v>1033</v>
      </c>
      <c r="R44" s="61">
        <v>0</v>
      </c>
      <c r="S44" s="61">
        <v>-3752</v>
      </c>
    </row>
    <row r="45" spans="1:19" x14ac:dyDescent="0.2">
      <c r="A45" t="s">
        <v>693</v>
      </c>
      <c r="B45" t="s">
        <v>834</v>
      </c>
      <c r="C45" t="s">
        <v>1093</v>
      </c>
      <c r="D45" t="s">
        <v>239</v>
      </c>
      <c r="E45" t="s">
        <v>1027</v>
      </c>
      <c r="F45" t="s">
        <v>123</v>
      </c>
      <c r="G45" s="87">
        <v>43902</v>
      </c>
      <c r="H45" t="s">
        <v>1057</v>
      </c>
      <c r="I45" t="s">
        <v>1058</v>
      </c>
      <c r="J45" t="s">
        <v>1086</v>
      </c>
      <c r="K45">
        <v>111</v>
      </c>
      <c r="L45" t="s">
        <v>1087</v>
      </c>
      <c r="M45" s="87">
        <v>43922</v>
      </c>
      <c r="N45" t="s">
        <v>1051</v>
      </c>
      <c r="O45" t="s">
        <v>1033</v>
      </c>
      <c r="P45" s="61">
        <v>267</v>
      </c>
      <c r="Q45" t="s">
        <v>1033</v>
      </c>
      <c r="R45" s="61">
        <v>267</v>
      </c>
      <c r="S45" s="61">
        <v>0</v>
      </c>
    </row>
    <row r="46" spans="1:19" x14ac:dyDescent="0.2">
      <c r="A46" t="s">
        <v>693</v>
      </c>
      <c r="B46" t="s">
        <v>834</v>
      </c>
      <c r="C46" t="s">
        <v>1093</v>
      </c>
      <c r="D46" t="s">
        <v>239</v>
      </c>
      <c r="E46" t="s">
        <v>1027</v>
      </c>
      <c r="F46" t="s">
        <v>123</v>
      </c>
      <c r="G46" s="87">
        <v>43902</v>
      </c>
      <c r="H46" t="s">
        <v>1094</v>
      </c>
      <c r="I46" t="s">
        <v>1105</v>
      </c>
      <c r="K46">
        <v>111</v>
      </c>
      <c r="L46" t="s">
        <v>1106</v>
      </c>
      <c r="M46" s="87">
        <v>43922</v>
      </c>
      <c r="N46" t="s">
        <v>1051</v>
      </c>
      <c r="O46" t="s">
        <v>1033</v>
      </c>
      <c r="P46" s="61">
        <v>-267</v>
      </c>
      <c r="Q46" t="s">
        <v>1033</v>
      </c>
      <c r="R46" s="61">
        <v>0</v>
      </c>
      <c r="S46" s="61">
        <v>-267</v>
      </c>
    </row>
    <row r="47" spans="1:19" x14ac:dyDescent="0.2">
      <c r="A47" t="s">
        <v>693</v>
      </c>
      <c r="B47" t="s">
        <v>834</v>
      </c>
      <c r="C47" t="s">
        <v>1093</v>
      </c>
      <c r="D47" t="s">
        <v>239</v>
      </c>
      <c r="E47" t="s">
        <v>1027</v>
      </c>
      <c r="F47" t="s">
        <v>126</v>
      </c>
      <c r="G47" s="87">
        <v>43993</v>
      </c>
      <c r="H47" t="s">
        <v>1057</v>
      </c>
      <c r="I47" t="s">
        <v>1058</v>
      </c>
      <c r="J47" t="s">
        <v>1059</v>
      </c>
      <c r="K47">
        <v>116</v>
      </c>
      <c r="L47" t="s">
        <v>1090</v>
      </c>
      <c r="M47" s="87">
        <v>44013</v>
      </c>
      <c r="N47" t="s">
        <v>1051</v>
      </c>
      <c r="O47" t="s">
        <v>1033</v>
      </c>
      <c r="P47" s="61">
        <v>1800</v>
      </c>
      <c r="Q47" t="s">
        <v>1033</v>
      </c>
      <c r="R47" s="61">
        <v>1800</v>
      </c>
      <c r="S47" s="61">
        <v>0</v>
      </c>
    </row>
    <row r="48" spans="1:19" x14ac:dyDescent="0.2">
      <c r="A48" t="s">
        <v>693</v>
      </c>
      <c r="B48" t="s">
        <v>834</v>
      </c>
      <c r="C48" t="s">
        <v>1093</v>
      </c>
      <c r="D48" t="s">
        <v>239</v>
      </c>
      <c r="E48" t="s">
        <v>1027</v>
      </c>
      <c r="F48" t="s">
        <v>126</v>
      </c>
      <c r="G48" s="87">
        <v>43993</v>
      </c>
      <c r="H48" t="s">
        <v>1094</v>
      </c>
      <c r="I48" t="s">
        <v>1095</v>
      </c>
      <c r="K48">
        <v>116</v>
      </c>
      <c r="L48" t="s">
        <v>1107</v>
      </c>
      <c r="M48" s="87">
        <v>44013</v>
      </c>
      <c r="N48" t="s">
        <v>1051</v>
      </c>
      <c r="O48" t="s">
        <v>1033</v>
      </c>
      <c r="P48" s="61">
        <v>-1800</v>
      </c>
      <c r="Q48" t="s">
        <v>1033</v>
      </c>
      <c r="R48" s="61">
        <v>0</v>
      </c>
      <c r="S48" s="61">
        <v>-1800</v>
      </c>
    </row>
    <row r="49" spans="1:19" x14ac:dyDescent="0.2">
      <c r="A49" t="s">
        <v>695</v>
      </c>
      <c r="B49" t="s">
        <v>836</v>
      </c>
      <c r="C49" t="s">
        <v>949</v>
      </c>
      <c r="D49" t="s">
        <v>239</v>
      </c>
      <c r="E49" t="s">
        <v>1027</v>
      </c>
      <c r="F49" t="s">
        <v>117</v>
      </c>
      <c r="G49" s="87">
        <v>43738</v>
      </c>
      <c r="H49" t="s">
        <v>1097</v>
      </c>
      <c r="I49" t="s">
        <v>1108</v>
      </c>
      <c r="J49" t="s">
        <v>1099</v>
      </c>
      <c r="K49">
        <v>99</v>
      </c>
      <c r="L49" t="s">
        <v>1100</v>
      </c>
      <c r="M49" s="87">
        <v>43739</v>
      </c>
      <c r="N49" t="s">
        <v>1051</v>
      </c>
      <c r="O49" t="s">
        <v>1033</v>
      </c>
      <c r="P49" s="61">
        <v>-30888</v>
      </c>
      <c r="Q49" t="s">
        <v>1033</v>
      </c>
      <c r="R49" s="61">
        <v>0</v>
      </c>
      <c r="S49" s="61">
        <v>-30888</v>
      </c>
    </row>
    <row r="50" spans="1:19" x14ac:dyDescent="0.2">
      <c r="A50" t="s">
        <v>695</v>
      </c>
      <c r="B50" t="s">
        <v>836</v>
      </c>
      <c r="C50" t="s">
        <v>949</v>
      </c>
      <c r="D50" t="s">
        <v>239</v>
      </c>
      <c r="E50" t="s">
        <v>1027</v>
      </c>
      <c r="F50" t="s">
        <v>117</v>
      </c>
      <c r="G50" s="87">
        <v>43738</v>
      </c>
      <c r="H50" t="s">
        <v>1097</v>
      </c>
      <c r="I50" t="s">
        <v>1109</v>
      </c>
      <c r="J50" t="s">
        <v>1099</v>
      </c>
      <c r="K50">
        <v>99</v>
      </c>
      <c r="L50" t="s">
        <v>1100</v>
      </c>
      <c r="M50" s="87">
        <v>43739</v>
      </c>
      <c r="N50" t="s">
        <v>1051</v>
      </c>
      <c r="O50" t="s">
        <v>1033</v>
      </c>
      <c r="P50" s="61">
        <v>-75790</v>
      </c>
      <c r="Q50" t="s">
        <v>1033</v>
      </c>
      <c r="R50" s="61">
        <v>0</v>
      </c>
      <c r="S50" s="61">
        <v>-75790</v>
      </c>
    </row>
    <row r="51" spans="1:19" x14ac:dyDescent="0.2">
      <c r="A51" t="s">
        <v>695</v>
      </c>
      <c r="B51" t="s">
        <v>836</v>
      </c>
      <c r="C51" t="s">
        <v>949</v>
      </c>
      <c r="D51" t="s">
        <v>239</v>
      </c>
      <c r="E51" t="s">
        <v>1027</v>
      </c>
      <c r="F51" t="s">
        <v>117</v>
      </c>
      <c r="G51" s="87">
        <v>43738</v>
      </c>
      <c r="H51" t="s">
        <v>1097</v>
      </c>
      <c r="I51" t="s">
        <v>1110</v>
      </c>
      <c r="J51" t="s">
        <v>1099</v>
      </c>
      <c r="K51">
        <v>99</v>
      </c>
      <c r="L51" t="s">
        <v>1100</v>
      </c>
      <c r="M51" s="87">
        <v>43739</v>
      </c>
      <c r="N51" t="s">
        <v>1051</v>
      </c>
      <c r="O51" t="s">
        <v>1033</v>
      </c>
      <c r="P51" s="61">
        <v>-32736</v>
      </c>
      <c r="Q51" t="s">
        <v>1033</v>
      </c>
      <c r="R51" s="61">
        <v>0</v>
      </c>
      <c r="S51" s="61">
        <v>-32736</v>
      </c>
    </row>
    <row r="52" spans="1:19" x14ac:dyDescent="0.2">
      <c r="A52" t="s">
        <v>695</v>
      </c>
      <c r="B52" t="s">
        <v>836</v>
      </c>
      <c r="C52" t="s">
        <v>949</v>
      </c>
      <c r="D52" t="s">
        <v>239</v>
      </c>
      <c r="E52" t="s">
        <v>1027</v>
      </c>
      <c r="F52" t="s">
        <v>120</v>
      </c>
      <c r="G52" s="87">
        <v>43830</v>
      </c>
      <c r="H52" t="s">
        <v>1028</v>
      </c>
      <c r="I52" t="s">
        <v>1098</v>
      </c>
      <c r="J52" t="s">
        <v>1029</v>
      </c>
      <c r="K52">
        <v>106</v>
      </c>
      <c r="L52" t="s">
        <v>1031</v>
      </c>
      <c r="M52" s="87">
        <v>43843</v>
      </c>
      <c r="N52" t="s">
        <v>1032</v>
      </c>
      <c r="O52" t="s">
        <v>1033</v>
      </c>
      <c r="P52" s="61">
        <v>41275</v>
      </c>
      <c r="Q52" t="s">
        <v>1033</v>
      </c>
      <c r="R52" s="61">
        <v>41275</v>
      </c>
      <c r="S52" s="61">
        <v>0</v>
      </c>
    </row>
    <row r="53" spans="1:19" x14ac:dyDescent="0.2">
      <c r="A53" t="s">
        <v>619</v>
      </c>
      <c r="B53" t="s">
        <v>839</v>
      </c>
      <c r="C53" t="s">
        <v>955</v>
      </c>
      <c r="D53" t="s">
        <v>239</v>
      </c>
      <c r="E53" t="s">
        <v>1027</v>
      </c>
      <c r="F53" t="s">
        <v>115</v>
      </c>
      <c r="G53" s="87">
        <v>43675</v>
      </c>
      <c r="H53" t="s">
        <v>1047</v>
      </c>
      <c r="I53" t="s">
        <v>1111</v>
      </c>
      <c r="J53" t="s">
        <v>1112</v>
      </c>
      <c r="K53">
        <v>96</v>
      </c>
      <c r="L53" t="s">
        <v>1113</v>
      </c>
      <c r="M53" s="87">
        <v>43676</v>
      </c>
      <c r="N53" t="s">
        <v>1032</v>
      </c>
      <c r="O53" t="s">
        <v>1033</v>
      </c>
      <c r="P53" s="61">
        <v>805</v>
      </c>
      <c r="Q53" t="s">
        <v>1033</v>
      </c>
      <c r="R53" s="61">
        <v>805</v>
      </c>
      <c r="S53" s="61">
        <v>0</v>
      </c>
    </row>
    <row r="54" spans="1:19" x14ac:dyDescent="0.2">
      <c r="A54" t="s">
        <v>619</v>
      </c>
      <c r="B54" t="s">
        <v>839</v>
      </c>
      <c r="C54" t="s">
        <v>955</v>
      </c>
      <c r="D54" t="s">
        <v>239</v>
      </c>
      <c r="E54" t="s">
        <v>1027</v>
      </c>
      <c r="F54" t="s">
        <v>115</v>
      </c>
      <c r="G54" s="87">
        <v>43677</v>
      </c>
      <c r="H54" t="s">
        <v>1037</v>
      </c>
      <c r="I54" t="s">
        <v>1114</v>
      </c>
      <c r="J54" t="s">
        <v>1114</v>
      </c>
      <c r="K54">
        <v>97</v>
      </c>
      <c r="L54" t="s">
        <v>1040</v>
      </c>
      <c r="M54" s="87">
        <v>43697</v>
      </c>
      <c r="N54" t="s">
        <v>1032</v>
      </c>
      <c r="O54" t="s">
        <v>1033</v>
      </c>
      <c r="P54" s="61">
        <v>-131.11000000000001</v>
      </c>
      <c r="Q54" t="s">
        <v>1033</v>
      </c>
      <c r="R54" s="61">
        <v>0</v>
      </c>
      <c r="S54" s="61">
        <v>-131.11000000000001</v>
      </c>
    </row>
    <row r="55" spans="1:19" x14ac:dyDescent="0.2">
      <c r="A55" t="s">
        <v>619</v>
      </c>
      <c r="B55" t="s">
        <v>839</v>
      </c>
      <c r="C55" t="s">
        <v>955</v>
      </c>
      <c r="D55" t="s">
        <v>239</v>
      </c>
      <c r="E55" t="s">
        <v>1027</v>
      </c>
      <c r="F55" t="s">
        <v>116</v>
      </c>
      <c r="G55" s="87">
        <v>43708</v>
      </c>
      <c r="H55" t="s">
        <v>1037</v>
      </c>
      <c r="I55" t="s">
        <v>1114</v>
      </c>
      <c r="J55" t="s">
        <v>1114</v>
      </c>
      <c r="K55">
        <v>98</v>
      </c>
      <c r="L55" t="s">
        <v>1041</v>
      </c>
      <c r="M55" s="87">
        <v>43718</v>
      </c>
      <c r="N55" t="s">
        <v>1032</v>
      </c>
      <c r="O55" t="s">
        <v>1033</v>
      </c>
      <c r="P55" s="61">
        <v>-68.37</v>
      </c>
      <c r="Q55" t="s">
        <v>1033</v>
      </c>
      <c r="R55" s="61">
        <v>0</v>
      </c>
      <c r="S55" s="61">
        <v>-68.37</v>
      </c>
    </row>
    <row r="56" spans="1:19" x14ac:dyDescent="0.2">
      <c r="A56" t="s">
        <v>619</v>
      </c>
      <c r="B56" t="s">
        <v>839</v>
      </c>
      <c r="C56" t="s">
        <v>955</v>
      </c>
      <c r="D56" t="s">
        <v>239</v>
      </c>
      <c r="E56" t="s">
        <v>1027</v>
      </c>
      <c r="F56" t="s">
        <v>117</v>
      </c>
      <c r="G56" s="87">
        <v>43738</v>
      </c>
      <c r="H56" t="s">
        <v>1037</v>
      </c>
      <c r="I56" t="s">
        <v>1114</v>
      </c>
      <c r="J56" t="s">
        <v>1114</v>
      </c>
      <c r="K56">
        <v>100</v>
      </c>
      <c r="L56" t="s">
        <v>1042</v>
      </c>
      <c r="M56" s="87">
        <v>43748</v>
      </c>
      <c r="N56" t="s">
        <v>1032</v>
      </c>
      <c r="O56" t="s">
        <v>1033</v>
      </c>
      <c r="P56" s="61">
        <v>-66.16</v>
      </c>
      <c r="Q56" t="s">
        <v>1033</v>
      </c>
      <c r="R56" s="61">
        <v>0</v>
      </c>
      <c r="S56" s="61">
        <v>-66.16</v>
      </c>
    </row>
    <row r="57" spans="1:19" x14ac:dyDescent="0.2">
      <c r="A57" t="s">
        <v>619</v>
      </c>
      <c r="B57" t="s">
        <v>839</v>
      </c>
      <c r="C57" t="s">
        <v>955</v>
      </c>
      <c r="D57" t="s">
        <v>239</v>
      </c>
      <c r="E57" t="s">
        <v>1027</v>
      </c>
      <c r="F57" t="s">
        <v>118</v>
      </c>
      <c r="G57" s="87">
        <v>43769</v>
      </c>
      <c r="H57" t="s">
        <v>1037</v>
      </c>
      <c r="I57" t="s">
        <v>1114</v>
      </c>
      <c r="J57" t="s">
        <v>1114</v>
      </c>
      <c r="K57">
        <v>103</v>
      </c>
      <c r="L57" t="s">
        <v>1043</v>
      </c>
      <c r="M57" s="87">
        <v>43782</v>
      </c>
      <c r="N57" t="s">
        <v>1032</v>
      </c>
      <c r="O57" t="s">
        <v>1033</v>
      </c>
      <c r="P57" s="61">
        <v>-68.37</v>
      </c>
      <c r="Q57" t="s">
        <v>1033</v>
      </c>
      <c r="R57" s="61">
        <v>0</v>
      </c>
      <c r="S57" s="61">
        <v>-68.37</v>
      </c>
    </row>
    <row r="58" spans="1:19" x14ac:dyDescent="0.2">
      <c r="A58" t="s">
        <v>619</v>
      </c>
      <c r="B58" t="s">
        <v>839</v>
      </c>
      <c r="C58" t="s">
        <v>955</v>
      </c>
      <c r="D58" t="s">
        <v>239</v>
      </c>
      <c r="E58" t="s">
        <v>1027</v>
      </c>
      <c r="F58" t="s">
        <v>119</v>
      </c>
      <c r="G58" s="87">
        <v>43799</v>
      </c>
      <c r="H58" t="s">
        <v>1037</v>
      </c>
      <c r="I58" t="s">
        <v>1114</v>
      </c>
      <c r="J58" t="s">
        <v>1114</v>
      </c>
      <c r="K58">
        <v>104</v>
      </c>
      <c r="L58" t="s">
        <v>1044</v>
      </c>
      <c r="M58" s="87">
        <v>43810</v>
      </c>
      <c r="N58" t="s">
        <v>1032</v>
      </c>
      <c r="O58" t="s">
        <v>1033</v>
      </c>
      <c r="P58" s="61">
        <v>-66.16</v>
      </c>
      <c r="Q58" t="s">
        <v>1033</v>
      </c>
      <c r="R58" s="61">
        <v>0</v>
      </c>
      <c r="S58" s="61">
        <v>-66.16</v>
      </c>
    </row>
    <row r="59" spans="1:19" x14ac:dyDescent="0.2">
      <c r="A59" t="s">
        <v>619</v>
      </c>
      <c r="B59" t="s">
        <v>839</v>
      </c>
      <c r="C59" t="s">
        <v>955</v>
      </c>
      <c r="D59" t="s">
        <v>239</v>
      </c>
      <c r="E59" t="s">
        <v>1027</v>
      </c>
      <c r="F59" t="s">
        <v>120</v>
      </c>
      <c r="G59" s="87">
        <v>43830</v>
      </c>
      <c r="H59" t="s">
        <v>1037</v>
      </c>
      <c r="I59" t="s">
        <v>1114</v>
      </c>
      <c r="J59" t="s">
        <v>1114</v>
      </c>
      <c r="K59">
        <v>105</v>
      </c>
      <c r="L59" t="s">
        <v>1045</v>
      </c>
      <c r="M59" s="87">
        <v>43840</v>
      </c>
      <c r="N59" t="s">
        <v>1032</v>
      </c>
      <c r="O59" t="s">
        <v>1033</v>
      </c>
      <c r="P59" s="61">
        <v>-68.37</v>
      </c>
      <c r="Q59" t="s">
        <v>1033</v>
      </c>
      <c r="R59" s="61">
        <v>0</v>
      </c>
      <c r="S59" s="61">
        <v>-68.37</v>
      </c>
    </row>
    <row r="60" spans="1:19" x14ac:dyDescent="0.2">
      <c r="A60" t="s">
        <v>619</v>
      </c>
      <c r="B60" t="s">
        <v>839</v>
      </c>
      <c r="C60" t="s">
        <v>955</v>
      </c>
      <c r="D60" t="s">
        <v>239</v>
      </c>
      <c r="E60" t="s">
        <v>1027</v>
      </c>
      <c r="F60" t="s">
        <v>121</v>
      </c>
      <c r="G60" s="87">
        <v>43861</v>
      </c>
      <c r="H60" t="s">
        <v>1037</v>
      </c>
      <c r="I60" t="s">
        <v>1114</v>
      </c>
      <c r="J60" t="s">
        <v>1114</v>
      </c>
      <c r="K60">
        <v>108</v>
      </c>
      <c r="L60" t="s">
        <v>1046</v>
      </c>
      <c r="M60" s="87">
        <v>43873</v>
      </c>
      <c r="N60" t="s">
        <v>1032</v>
      </c>
      <c r="O60" t="s">
        <v>1033</v>
      </c>
      <c r="P60" s="61">
        <v>-68.37</v>
      </c>
      <c r="Q60" t="s">
        <v>1033</v>
      </c>
      <c r="R60" s="61">
        <v>0</v>
      </c>
      <c r="S60" s="61">
        <v>-68.37</v>
      </c>
    </row>
    <row r="61" spans="1:19" x14ac:dyDescent="0.2">
      <c r="A61" t="s">
        <v>619</v>
      </c>
      <c r="B61" t="s">
        <v>839</v>
      </c>
      <c r="C61" t="s">
        <v>955</v>
      </c>
      <c r="D61" t="s">
        <v>239</v>
      </c>
      <c r="E61" t="s">
        <v>1027</v>
      </c>
      <c r="F61" t="s">
        <v>122</v>
      </c>
      <c r="G61" s="87">
        <v>43890</v>
      </c>
      <c r="H61" t="s">
        <v>1037</v>
      </c>
      <c r="I61" t="s">
        <v>1114</v>
      </c>
      <c r="J61" t="s">
        <v>1114</v>
      </c>
      <c r="K61">
        <v>110</v>
      </c>
      <c r="L61" t="s">
        <v>1052</v>
      </c>
      <c r="M61" s="87">
        <v>43902</v>
      </c>
      <c r="N61" t="s">
        <v>1032</v>
      </c>
      <c r="O61" t="s">
        <v>1033</v>
      </c>
      <c r="P61" s="61">
        <v>-63.96</v>
      </c>
      <c r="Q61" t="s">
        <v>1033</v>
      </c>
      <c r="R61" s="61">
        <v>0</v>
      </c>
      <c r="S61" s="61">
        <v>-63.96</v>
      </c>
    </row>
    <row r="62" spans="1:19" x14ac:dyDescent="0.2">
      <c r="A62" t="s">
        <v>619</v>
      </c>
      <c r="B62" t="s">
        <v>839</v>
      </c>
      <c r="C62" t="s">
        <v>955</v>
      </c>
      <c r="D62" t="s">
        <v>239</v>
      </c>
      <c r="E62" t="s">
        <v>1027</v>
      </c>
      <c r="F62" t="s">
        <v>123</v>
      </c>
      <c r="G62" s="87">
        <v>43921</v>
      </c>
      <c r="H62" t="s">
        <v>1037</v>
      </c>
      <c r="I62" t="s">
        <v>1114</v>
      </c>
      <c r="J62" t="s">
        <v>1114</v>
      </c>
      <c r="K62">
        <v>112</v>
      </c>
      <c r="L62" t="s">
        <v>1053</v>
      </c>
      <c r="M62" s="87">
        <v>43935</v>
      </c>
      <c r="N62" t="s">
        <v>1032</v>
      </c>
      <c r="O62" t="s">
        <v>1033</v>
      </c>
      <c r="P62" s="61">
        <v>-68.37</v>
      </c>
      <c r="Q62" t="s">
        <v>1033</v>
      </c>
      <c r="R62" s="61">
        <v>0</v>
      </c>
      <c r="S62" s="61">
        <v>-68.37</v>
      </c>
    </row>
    <row r="63" spans="1:19" x14ac:dyDescent="0.2">
      <c r="A63" t="s">
        <v>619</v>
      </c>
      <c r="B63" t="s">
        <v>839</v>
      </c>
      <c r="C63" t="s">
        <v>955</v>
      </c>
      <c r="D63" t="s">
        <v>239</v>
      </c>
      <c r="E63" t="s">
        <v>1027</v>
      </c>
      <c r="F63" t="s">
        <v>124</v>
      </c>
      <c r="G63" s="87">
        <v>43951</v>
      </c>
      <c r="H63" t="s">
        <v>1037</v>
      </c>
      <c r="I63" t="s">
        <v>1114</v>
      </c>
      <c r="J63" t="s">
        <v>1114</v>
      </c>
      <c r="K63">
        <v>113</v>
      </c>
      <c r="L63" t="s">
        <v>1054</v>
      </c>
      <c r="M63" s="87">
        <v>43962</v>
      </c>
      <c r="N63" t="s">
        <v>1032</v>
      </c>
      <c r="O63" t="s">
        <v>1033</v>
      </c>
      <c r="P63" s="61">
        <v>-66.16</v>
      </c>
      <c r="Q63" t="s">
        <v>1033</v>
      </c>
      <c r="R63" s="61">
        <v>0</v>
      </c>
      <c r="S63" s="61">
        <v>-66.16</v>
      </c>
    </row>
    <row r="64" spans="1:19" x14ac:dyDescent="0.2">
      <c r="A64" t="s">
        <v>619</v>
      </c>
      <c r="B64" t="s">
        <v>839</v>
      </c>
      <c r="C64" t="s">
        <v>955</v>
      </c>
      <c r="D64" t="s">
        <v>239</v>
      </c>
      <c r="E64" t="s">
        <v>1027</v>
      </c>
      <c r="F64" t="s">
        <v>125</v>
      </c>
      <c r="G64" s="87">
        <v>43982</v>
      </c>
      <c r="H64" t="s">
        <v>1037</v>
      </c>
      <c r="I64" t="s">
        <v>1114</v>
      </c>
      <c r="J64" t="s">
        <v>1114</v>
      </c>
      <c r="K64">
        <v>114</v>
      </c>
      <c r="L64" t="s">
        <v>1055</v>
      </c>
      <c r="M64" s="87">
        <v>43991</v>
      </c>
      <c r="N64" t="s">
        <v>1032</v>
      </c>
      <c r="O64" t="s">
        <v>1033</v>
      </c>
      <c r="P64" s="61">
        <v>-68.37</v>
      </c>
      <c r="Q64" t="s">
        <v>1033</v>
      </c>
      <c r="R64" s="61">
        <v>0</v>
      </c>
      <c r="S64" s="61">
        <v>-68.37</v>
      </c>
    </row>
    <row r="65" spans="1:19" x14ac:dyDescent="0.2">
      <c r="A65" t="s">
        <v>619</v>
      </c>
      <c r="B65" t="s">
        <v>839</v>
      </c>
      <c r="C65" t="s">
        <v>955</v>
      </c>
      <c r="D65" t="s">
        <v>239</v>
      </c>
      <c r="E65" t="s">
        <v>1027</v>
      </c>
      <c r="F65" t="s">
        <v>126</v>
      </c>
      <c r="G65" s="87">
        <v>43991</v>
      </c>
      <c r="H65" t="s">
        <v>1047</v>
      </c>
      <c r="I65" t="s">
        <v>1115</v>
      </c>
      <c r="J65" t="s">
        <v>1116</v>
      </c>
      <c r="K65">
        <v>116</v>
      </c>
      <c r="L65" t="s">
        <v>1117</v>
      </c>
      <c r="M65" s="87">
        <v>44013</v>
      </c>
      <c r="N65" t="s">
        <v>1051</v>
      </c>
      <c r="O65" t="s">
        <v>1033</v>
      </c>
      <c r="P65" s="61">
        <v>1800</v>
      </c>
      <c r="Q65" t="s">
        <v>1033</v>
      </c>
      <c r="R65" s="61">
        <v>1800</v>
      </c>
      <c r="S65" s="61">
        <v>0</v>
      </c>
    </row>
    <row r="66" spans="1:19" x14ac:dyDescent="0.2">
      <c r="A66" t="s">
        <v>619</v>
      </c>
      <c r="B66" t="s">
        <v>839</v>
      </c>
      <c r="C66" t="s">
        <v>955</v>
      </c>
      <c r="D66" t="s">
        <v>239</v>
      </c>
      <c r="E66" t="s">
        <v>1027</v>
      </c>
      <c r="F66" t="s">
        <v>126</v>
      </c>
      <c r="G66" s="87">
        <v>44012</v>
      </c>
      <c r="H66" t="s">
        <v>1037</v>
      </c>
      <c r="I66" t="s">
        <v>1114</v>
      </c>
      <c r="J66" t="s">
        <v>1114</v>
      </c>
      <c r="K66">
        <v>117</v>
      </c>
      <c r="L66" t="s">
        <v>1056</v>
      </c>
      <c r="M66" s="87">
        <v>44020</v>
      </c>
      <c r="N66" t="s">
        <v>1032</v>
      </c>
      <c r="O66" t="s">
        <v>1033</v>
      </c>
      <c r="P66" s="61">
        <v>-66.16</v>
      </c>
      <c r="Q66" t="s">
        <v>1033</v>
      </c>
      <c r="R66" s="61">
        <v>0</v>
      </c>
      <c r="S66" s="61">
        <v>-66.16</v>
      </c>
    </row>
    <row r="67" spans="1:19" x14ac:dyDescent="0.2">
      <c r="A67" t="s">
        <v>745</v>
      </c>
      <c r="B67" t="s">
        <v>866</v>
      </c>
      <c r="C67" t="s">
        <v>980</v>
      </c>
      <c r="D67" t="s">
        <v>239</v>
      </c>
      <c r="E67" t="s">
        <v>1027</v>
      </c>
      <c r="F67" t="s">
        <v>120</v>
      </c>
      <c r="G67" s="87">
        <v>43830</v>
      </c>
      <c r="H67" t="s">
        <v>1037</v>
      </c>
      <c r="I67" t="s">
        <v>930</v>
      </c>
      <c r="J67" t="s">
        <v>930</v>
      </c>
      <c r="K67">
        <v>106</v>
      </c>
      <c r="L67" t="s">
        <v>1038</v>
      </c>
      <c r="M67" s="87">
        <v>43843</v>
      </c>
      <c r="N67" t="s">
        <v>1032</v>
      </c>
      <c r="O67" t="s">
        <v>1033</v>
      </c>
      <c r="P67" s="61">
        <v>-21432</v>
      </c>
      <c r="Q67" t="s">
        <v>1033</v>
      </c>
      <c r="R67" s="61">
        <v>0</v>
      </c>
      <c r="S67" s="61">
        <v>-21432</v>
      </c>
    </row>
    <row r="68" spans="1:19" x14ac:dyDescent="0.2">
      <c r="A68" t="s">
        <v>747</v>
      </c>
      <c r="B68" t="s">
        <v>869</v>
      </c>
      <c r="C68" t="s">
        <v>986</v>
      </c>
      <c r="D68" t="s">
        <v>239</v>
      </c>
      <c r="E68" t="s">
        <v>1027</v>
      </c>
      <c r="F68" t="s">
        <v>120</v>
      </c>
      <c r="G68" s="87">
        <v>43830</v>
      </c>
      <c r="H68" t="s">
        <v>1037</v>
      </c>
      <c r="I68" t="s">
        <v>930</v>
      </c>
      <c r="J68" t="s">
        <v>930</v>
      </c>
      <c r="K68">
        <v>106</v>
      </c>
      <c r="L68" t="s">
        <v>1038</v>
      </c>
      <c r="M68" s="87">
        <v>43843</v>
      </c>
      <c r="N68" t="s">
        <v>1032</v>
      </c>
      <c r="O68" t="s">
        <v>1033</v>
      </c>
      <c r="P68" s="61">
        <v>-8200.7999999999993</v>
      </c>
      <c r="Q68" t="s">
        <v>1033</v>
      </c>
      <c r="R68" s="61">
        <v>0</v>
      </c>
      <c r="S68" s="61">
        <v>-8200.7999999999993</v>
      </c>
    </row>
    <row r="69" spans="1:19" x14ac:dyDescent="0.2">
      <c r="A69" t="s">
        <v>625</v>
      </c>
      <c r="B69" t="s">
        <v>876</v>
      </c>
      <c r="C69" t="s">
        <v>988</v>
      </c>
      <c r="D69" t="s">
        <v>239</v>
      </c>
      <c r="E69" t="s">
        <v>1027</v>
      </c>
      <c r="F69" t="s">
        <v>120</v>
      </c>
      <c r="G69" s="87">
        <v>43830</v>
      </c>
      <c r="H69" t="s">
        <v>1037</v>
      </c>
      <c r="I69" t="s">
        <v>930</v>
      </c>
      <c r="J69" t="s">
        <v>930</v>
      </c>
      <c r="K69">
        <v>106</v>
      </c>
      <c r="L69" t="s">
        <v>1038</v>
      </c>
      <c r="M69" s="87">
        <v>43843</v>
      </c>
      <c r="N69" t="s">
        <v>1032</v>
      </c>
      <c r="O69" t="s">
        <v>1033</v>
      </c>
      <c r="P69" s="61">
        <v>-15815</v>
      </c>
      <c r="Q69" t="s">
        <v>1033</v>
      </c>
      <c r="R69" s="61">
        <v>0</v>
      </c>
      <c r="S69" s="61">
        <v>-15815</v>
      </c>
    </row>
    <row r="70" spans="1:19" x14ac:dyDescent="0.2">
      <c r="A70" t="s">
        <v>446</v>
      </c>
      <c r="B70" t="s">
        <v>891</v>
      </c>
      <c r="C70" t="s">
        <v>999</v>
      </c>
      <c r="D70" t="s">
        <v>239</v>
      </c>
      <c r="E70" t="s">
        <v>1027</v>
      </c>
      <c r="F70" t="s">
        <v>118</v>
      </c>
      <c r="G70" s="87">
        <v>43741</v>
      </c>
      <c r="H70" t="s">
        <v>1057</v>
      </c>
      <c r="I70" t="s">
        <v>1066</v>
      </c>
      <c r="J70" t="s">
        <v>1118</v>
      </c>
      <c r="K70">
        <v>102</v>
      </c>
      <c r="L70" t="s">
        <v>1068</v>
      </c>
      <c r="M70" s="87">
        <v>43770</v>
      </c>
      <c r="N70" t="s">
        <v>1051</v>
      </c>
      <c r="O70" t="s">
        <v>1033</v>
      </c>
      <c r="P70" s="61">
        <v>92000</v>
      </c>
      <c r="Q70" t="s">
        <v>1033</v>
      </c>
      <c r="R70" s="61">
        <v>92000</v>
      </c>
      <c r="S70" s="61">
        <v>0</v>
      </c>
    </row>
    <row r="71" spans="1:19" x14ac:dyDescent="0.2">
      <c r="A71" t="s">
        <v>446</v>
      </c>
      <c r="B71" t="s">
        <v>891</v>
      </c>
      <c r="C71" t="s">
        <v>999</v>
      </c>
      <c r="D71" t="s">
        <v>239</v>
      </c>
      <c r="E71" t="s">
        <v>1027</v>
      </c>
      <c r="F71" t="s">
        <v>122</v>
      </c>
      <c r="G71" s="87">
        <v>43886</v>
      </c>
      <c r="H71" t="s">
        <v>1057</v>
      </c>
      <c r="I71" t="s">
        <v>1076</v>
      </c>
      <c r="J71" t="s">
        <v>1118</v>
      </c>
      <c r="K71">
        <v>109</v>
      </c>
      <c r="L71" t="s">
        <v>1073</v>
      </c>
      <c r="M71" s="87">
        <v>43892</v>
      </c>
      <c r="N71" t="s">
        <v>1051</v>
      </c>
      <c r="O71" t="s">
        <v>1033</v>
      </c>
      <c r="P71" s="61">
        <v>1000</v>
      </c>
      <c r="Q71" t="s">
        <v>1033</v>
      </c>
      <c r="R71" s="61">
        <v>1000</v>
      </c>
      <c r="S71" s="61">
        <v>0</v>
      </c>
    </row>
    <row r="72" spans="1:19" x14ac:dyDescent="0.2">
      <c r="A72" t="s">
        <v>446</v>
      </c>
      <c r="B72" t="s">
        <v>891</v>
      </c>
      <c r="C72" t="s">
        <v>999</v>
      </c>
      <c r="D72" t="s">
        <v>239</v>
      </c>
      <c r="E72" t="s">
        <v>1027</v>
      </c>
      <c r="F72" t="s">
        <v>122</v>
      </c>
      <c r="G72" s="87">
        <v>43886</v>
      </c>
      <c r="H72" t="s">
        <v>1057</v>
      </c>
      <c r="I72" t="s">
        <v>1076</v>
      </c>
      <c r="J72" t="s">
        <v>1118</v>
      </c>
      <c r="K72">
        <v>109</v>
      </c>
      <c r="L72" t="s">
        <v>1078</v>
      </c>
      <c r="M72" s="87">
        <v>43892</v>
      </c>
      <c r="N72" t="s">
        <v>1051</v>
      </c>
      <c r="O72" t="s">
        <v>1033</v>
      </c>
      <c r="P72" s="61">
        <v>-1000</v>
      </c>
      <c r="Q72" t="s">
        <v>1033</v>
      </c>
      <c r="R72" s="61">
        <v>0</v>
      </c>
      <c r="S72" s="61">
        <v>-1000</v>
      </c>
    </row>
    <row r="73" spans="1:19" x14ac:dyDescent="0.2">
      <c r="A73" t="s">
        <v>446</v>
      </c>
      <c r="B73" t="s">
        <v>891</v>
      </c>
      <c r="C73" t="s">
        <v>999</v>
      </c>
      <c r="D73" t="s">
        <v>239</v>
      </c>
      <c r="E73" t="s">
        <v>1027</v>
      </c>
      <c r="F73" t="s">
        <v>126</v>
      </c>
      <c r="G73" s="87">
        <v>44012</v>
      </c>
      <c r="H73" t="s">
        <v>1037</v>
      </c>
      <c r="I73" t="s">
        <v>1119</v>
      </c>
      <c r="J73" t="s">
        <v>1119</v>
      </c>
      <c r="K73">
        <v>118</v>
      </c>
      <c r="L73" t="s">
        <v>1120</v>
      </c>
      <c r="M73" s="87">
        <v>44025</v>
      </c>
      <c r="N73" t="s">
        <v>1032</v>
      </c>
      <c r="O73" t="s">
        <v>1033</v>
      </c>
      <c r="P73" s="61">
        <v>-92000</v>
      </c>
      <c r="Q73" t="s">
        <v>1033</v>
      </c>
      <c r="R73" s="61">
        <v>0</v>
      </c>
      <c r="S73" s="61">
        <v>-92000</v>
      </c>
    </row>
    <row r="74" spans="1:19" x14ac:dyDescent="0.2">
      <c r="A74" t="s">
        <v>627</v>
      </c>
      <c r="B74" t="s">
        <v>894</v>
      </c>
      <c r="C74" t="s">
        <v>1003</v>
      </c>
      <c r="D74" t="s">
        <v>239</v>
      </c>
      <c r="E74" t="s">
        <v>1027</v>
      </c>
      <c r="F74" t="s">
        <v>115</v>
      </c>
      <c r="G74" s="87">
        <v>43675</v>
      </c>
      <c r="H74" t="s">
        <v>1094</v>
      </c>
      <c r="I74" t="s">
        <v>1121</v>
      </c>
      <c r="K74">
        <v>96</v>
      </c>
      <c r="L74" t="s">
        <v>1096</v>
      </c>
      <c r="M74" s="87">
        <v>43676</v>
      </c>
      <c r="N74" t="s">
        <v>1032</v>
      </c>
      <c r="O74" t="s">
        <v>1033</v>
      </c>
      <c r="P74" s="61">
        <v>805</v>
      </c>
      <c r="Q74" t="s">
        <v>1033</v>
      </c>
      <c r="R74" s="61">
        <v>805</v>
      </c>
      <c r="S74" s="61">
        <v>0</v>
      </c>
    </row>
    <row r="75" spans="1:19" x14ac:dyDescent="0.2">
      <c r="A75" t="s">
        <v>627</v>
      </c>
      <c r="B75" t="s">
        <v>894</v>
      </c>
      <c r="C75" t="s">
        <v>1003</v>
      </c>
      <c r="D75" t="s">
        <v>239</v>
      </c>
      <c r="E75" t="s">
        <v>1027</v>
      </c>
      <c r="F75" t="s">
        <v>115</v>
      </c>
      <c r="G75" s="87">
        <v>43675</v>
      </c>
      <c r="H75" t="s">
        <v>1047</v>
      </c>
      <c r="I75" t="s">
        <v>1095</v>
      </c>
      <c r="J75" t="s">
        <v>1121</v>
      </c>
      <c r="K75">
        <v>96</v>
      </c>
      <c r="L75" t="s">
        <v>1113</v>
      </c>
      <c r="M75" s="87">
        <v>43676</v>
      </c>
      <c r="N75" t="s">
        <v>1032</v>
      </c>
      <c r="O75" t="s">
        <v>1033</v>
      </c>
      <c r="P75" s="61">
        <v>-805</v>
      </c>
      <c r="Q75" t="s">
        <v>1033</v>
      </c>
      <c r="R75" s="61">
        <v>0</v>
      </c>
      <c r="S75" s="61">
        <v>-805</v>
      </c>
    </row>
    <row r="76" spans="1:19" x14ac:dyDescent="0.2">
      <c r="A76" t="s">
        <v>627</v>
      </c>
      <c r="B76" t="s">
        <v>894</v>
      </c>
      <c r="C76" t="s">
        <v>1003</v>
      </c>
      <c r="D76" t="s">
        <v>239</v>
      </c>
      <c r="E76" t="s">
        <v>1027</v>
      </c>
      <c r="F76" t="s">
        <v>118</v>
      </c>
      <c r="G76" s="87">
        <v>43739</v>
      </c>
      <c r="H76" t="s">
        <v>1094</v>
      </c>
      <c r="I76" t="s">
        <v>1122</v>
      </c>
      <c r="K76">
        <v>100</v>
      </c>
      <c r="L76" t="s">
        <v>1102</v>
      </c>
      <c r="M76" s="87">
        <v>43748</v>
      </c>
      <c r="N76" t="s">
        <v>1032</v>
      </c>
      <c r="O76" t="s">
        <v>1033</v>
      </c>
      <c r="P76" s="61">
        <v>26690</v>
      </c>
      <c r="Q76" t="s">
        <v>1033</v>
      </c>
      <c r="R76" s="61">
        <v>26690</v>
      </c>
      <c r="S76" s="61">
        <v>0</v>
      </c>
    </row>
    <row r="77" spans="1:19" x14ac:dyDescent="0.2">
      <c r="A77" t="s">
        <v>627</v>
      </c>
      <c r="B77" t="s">
        <v>894</v>
      </c>
      <c r="C77" t="s">
        <v>1003</v>
      </c>
      <c r="D77" t="s">
        <v>239</v>
      </c>
      <c r="E77" t="s">
        <v>1027</v>
      </c>
      <c r="F77" t="s">
        <v>118</v>
      </c>
      <c r="G77" s="87">
        <v>43739</v>
      </c>
      <c r="H77" t="s">
        <v>1094</v>
      </c>
      <c r="I77" t="s">
        <v>1123</v>
      </c>
      <c r="K77">
        <v>100</v>
      </c>
      <c r="L77" t="s">
        <v>1102</v>
      </c>
      <c r="M77" s="87">
        <v>43748</v>
      </c>
      <c r="N77" t="s">
        <v>1032</v>
      </c>
      <c r="O77" t="s">
        <v>1033</v>
      </c>
      <c r="P77" s="61">
        <v>21432</v>
      </c>
      <c r="Q77" t="s">
        <v>1033</v>
      </c>
      <c r="R77" s="61">
        <v>21432</v>
      </c>
      <c r="S77" s="61">
        <v>0</v>
      </c>
    </row>
    <row r="78" spans="1:19" x14ac:dyDescent="0.2">
      <c r="A78" t="s">
        <v>627</v>
      </c>
      <c r="B78" t="s">
        <v>894</v>
      </c>
      <c r="C78" t="s">
        <v>1003</v>
      </c>
      <c r="D78" t="s">
        <v>239</v>
      </c>
      <c r="E78" t="s">
        <v>1027</v>
      </c>
      <c r="F78" t="s">
        <v>122</v>
      </c>
      <c r="G78" s="87">
        <v>43886</v>
      </c>
      <c r="H78" t="s">
        <v>1047</v>
      </c>
      <c r="I78" t="s">
        <v>1103</v>
      </c>
      <c r="J78" t="s">
        <v>1124</v>
      </c>
      <c r="K78">
        <v>109</v>
      </c>
      <c r="L78" t="s">
        <v>1125</v>
      </c>
      <c r="M78" s="87">
        <v>43892</v>
      </c>
      <c r="N78" t="s">
        <v>1051</v>
      </c>
      <c r="O78" t="s">
        <v>1033</v>
      </c>
      <c r="P78" s="61">
        <v>-3752</v>
      </c>
      <c r="Q78" t="s">
        <v>1033</v>
      </c>
      <c r="R78" s="61">
        <v>0</v>
      </c>
      <c r="S78" s="61">
        <v>-3752</v>
      </c>
    </row>
    <row r="79" spans="1:19" x14ac:dyDescent="0.2">
      <c r="A79" t="s">
        <v>627</v>
      </c>
      <c r="B79" t="s">
        <v>894</v>
      </c>
      <c r="C79" t="s">
        <v>1003</v>
      </c>
      <c r="D79" t="s">
        <v>239</v>
      </c>
      <c r="E79" t="s">
        <v>1027</v>
      </c>
      <c r="F79" t="s">
        <v>122</v>
      </c>
      <c r="G79" s="87">
        <v>43886</v>
      </c>
      <c r="H79" t="s">
        <v>1094</v>
      </c>
      <c r="I79" t="s">
        <v>1124</v>
      </c>
      <c r="K79">
        <v>109</v>
      </c>
      <c r="L79" t="s">
        <v>1104</v>
      </c>
      <c r="M79" s="87">
        <v>43892</v>
      </c>
      <c r="N79" t="s">
        <v>1051</v>
      </c>
      <c r="O79" t="s">
        <v>1033</v>
      </c>
      <c r="P79" s="61">
        <v>3752</v>
      </c>
      <c r="Q79" t="s">
        <v>1033</v>
      </c>
      <c r="R79" s="61">
        <v>3752</v>
      </c>
      <c r="S79" s="61">
        <v>0</v>
      </c>
    </row>
    <row r="80" spans="1:19" x14ac:dyDescent="0.2">
      <c r="A80" t="s">
        <v>627</v>
      </c>
      <c r="B80" t="s">
        <v>894</v>
      </c>
      <c r="C80" t="s">
        <v>1003</v>
      </c>
      <c r="D80" t="s">
        <v>239</v>
      </c>
      <c r="E80" t="s">
        <v>1027</v>
      </c>
      <c r="F80" t="s">
        <v>122</v>
      </c>
      <c r="G80" s="87">
        <v>43887</v>
      </c>
      <c r="H80" t="s">
        <v>1047</v>
      </c>
      <c r="I80" t="s">
        <v>1105</v>
      </c>
      <c r="J80" t="s">
        <v>1126</v>
      </c>
      <c r="K80">
        <v>109</v>
      </c>
      <c r="L80" t="s">
        <v>1050</v>
      </c>
      <c r="M80" s="87">
        <v>43892</v>
      </c>
      <c r="N80" t="s">
        <v>1051</v>
      </c>
      <c r="O80" t="s">
        <v>1033</v>
      </c>
      <c r="P80" s="61">
        <v>-267</v>
      </c>
      <c r="Q80" t="s">
        <v>1033</v>
      </c>
      <c r="R80" s="61">
        <v>0</v>
      </c>
      <c r="S80" s="61">
        <v>-267</v>
      </c>
    </row>
    <row r="81" spans="1:19" x14ac:dyDescent="0.2">
      <c r="A81" t="s">
        <v>627</v>
      </c>
      <c r="B81" t="s">
        <v>894</v>
      </c>
      <c r="C81" t="s">
        <v>1003</v>
      </c>
      <c r="D81" t="s">
        <v>239</v>
      </c>
      <c r="E81" t="s">
        <v>1027</v>
      </c>
      <c r="F81" t="s">
        <v>123</v>
      </c>
      <c r="G81" s="87">
        <v>43902</v>
      </c>
      <c r="H81" t="s">
        <v>1094</v>
      </c>
      <c r="I81" t="s">
        <v>1126</v>
      </c>
      <c r="K81">
        <v>111</v>
      </c>
      <c r="L81" t="s">
        <v>1106</v>
      </c>
      <c r="M81" s="87">
        <v>43922</v>
      </c>
      <c r="N81" t="s">
        <v>1051</v>
      </c>
      <c r="O81" t="s">
        <v>1033</v>
      </c>
      <c r="P81" s="61">
        <v>267</v>
      </c>
      <c r="Q81" t="s">
        <v>1033</v>
      </c>
      <c r="R81" s="61">
        <v>267</v>
      </c>
      <c r="S81" s="61">
        <v>0</v>
      </c>
    </row>
    <row r="82" spans="1:19" x14ac:dyDescent="0.2">
      <c r="A82" t="s">
        <v>627</v>
      </c>
      <c r="B82" t="s">
        <v>894</v>
      </c>
      <c r="C82" t="s">
        <v>1003</v>
      </c>
      <c r="D82" t="s">
        <v>239</v>
      </c>
      <c r="E82" t="s">
        <v>1027</v>
      </c>
      <c r="F82" t="s">
        <v>126</v>
      </c>
      <c r="G82" s="87">
        <v>43991</v>
      </c>
      <c r="H82" t="s">
        <v>1047</v>
      </c>
      <c r="I82" t="s">
        <v>1095</v>
      </c>
      <c r="J82" t="s">
        <v>1127</v>
      </c>
      <c r="K82">
        <v>116</v>
      </c>
      <c r="L82" t="s">
        <v>1117</v>
      </c>
      <c r="M82" s="87">
        <v>44013</v>
      </c>
      <c r="N82" t="s">
        <v>1051</v>
      </c>
      <c r="O82" t="s">
        <v>1033</v>
      </c>
      <c r="P82" s="61">
        <v>-1800</v>
      </c>
      <c r="Q82" t="s">
        <v>1033</v>
      </c>
      <c r="R82" s="61">
        <v>0</v>
      </c>
      <c r="S82" s="61">
        <v>-1800</v>
      </c>
    </row>
    <row r="83" spans="1:19" x14ac:dyDescent="0.2">
      <c r="A83" t="s">
        <v>627</v>
      </c>
      <c r="B83" t="s">
        <v>894</v>
      </c>
      <c r="C83" t="s">
        <v>1003</v>
      </c>
      <c r="D83" t="s">
        <v>239</v>
      </c>
      <c r="E83" t="s">
        <v>1027</v>
      </c>
      <c r="F83" t="s">
        <v>126</v>
      </c>
      <c r="G83" s="87">
        <v>43993</v>
      </c>
      <c r="H83" t="s">
        <v>1094</v>
      </c>
      <c r="I83" t="s">
        <v>1127</v>
      </c>
      <c r="K83">
        <v>116</v>
      </c>
      <c r="L83" t="s">
        <v>1107</v>
      </c>
      <c r="M83" s="87">
        <v>44013</v>
      </c>
      <c r="N83" t="s">
        <v>1051</v>
      </c>
      <c r="O83" t="s">
        <v>1033</v>
      </c>
      <c r="P83" s="61">
        <v>1800</v>
      </c>
      <c r="Q83" t="s">
        <v>1033</v>
      </c>
      <c r="R83" s="61">
        <v>1800</v>
      </c>
      <c r="S83" s="61">
        <v>0</v>
      </c>
    </row>
    <row r="84" spans="1:19" x14ac:dyDescent="0.2">
      <c r="A84" t="s">
        <v>735</v>
      </c>
      <c r="B84" t="s">
        <v>897</v>
      </c>
      <c r="C84" t="s">
        <v>1011</v>
      </c>
      <c r="D84" t="s">
        <v>239</v>
      </c>
      <c r="E84" t="s">
        <v>1027</v>
      </c>
      <c r="F84" t="s">
        <v>120</v>
      </c>
      <c r="G84" s="87">
        <v>43830</v>
      </c>
      <c r="H84" t="s">
        <v>1028</v>
      </c>
      <c r="I84" t="s">
        <v>1098</v>
      </c>
      <c r="J84" t="s">
        <v>1029</v>
      </c>
      <c r="K84">
        <v>106</v>
      </c>
      <c r="L84" t="s">
        <v>1031</v>
      </c>
      <c r="M84" s="87">
        <v>43843</v>
      </c>
      <c r="N84" t="s">
        <v>1032</v>
      </c>
      <c r="O84" t="s">
        <v>1033</v>
      </c>
      <c r="P84" s="61">
        <v>-3752.27</v>
      </c>
      <c r="Q84" t="s">
        <v>1033</v>
      </c>
      <c r="R84" s="61">
        <v>0</v>
      </c>
      <c r="S84" s="61">
        <v>-3752.27</v>
      </c>
    </row>
    <row r="85" spans="1:19" x14ac:dyDescent="0.2">
      <c r="A85" t="s">
        <v>736</v>
      </c>
      <c r="B85" t="s">
        <v>898</v>
      </c>
      <c r="C85" t="s">
        <v>1013</v>
      </c>
      <c r="D85" t="s">
        <v>239</v>
      </c>
      <c r="E85" t="s">
        <v>1027</v>
      </c>
      <c r="F85" t="s">
        <v>122</v>
      </c>
      <c r="G85" s="87">
        <v>43886</v>
      </c>
      <c r="H85" t="s">
        <v>1047</v>
      </c>
      <c r="I85" t="s">
        <v>1128</v>
      </c>
      <c r="J85" t="s">
        <v>1129</v>
      </c>
      <c r="K85">
        <v>109</v>
      </c>
      <c r="L85" t="s">
        <v>1125</v>
      </c>
      <c r="M85" s="87">
        <v>43892</v>
      </c>
      <c r="N85" t="s">
        <v>1051</v>
      </c>
      <c r="O85" t="s">
        <v>1033</v>
      </c>
      <c r="P85" s="61">
        <v>3752</v>
      </c>
      <c r="Q85" t="s">
        <v>1033</v>
      </c>
      <c r="R85" s="61">
        <v>3752</v>
      </c>
      <c r="S85" s="61">
        <v>0</v>
      </c>
    </row>
    <row r="86" spans="1:19" x14ac:dyDescent="0.2">
      <c r="A86" t="s">
        <v>447</v>
      </c>
      <c r="B86" t="s">
        <v>907</v>
      </c>
      <c r="C86" t="s">
        <v>999</v>
      </c>
      <c r="D86" t="s">
        <v>239</v>
      </c>
      <c r="E86" t="s">
        <v>1027</v>
      </c>
      <c r="F86" t="s">
        <v>122</v>
      </c>
      <c r="G86" s="87">
        <v>43886</v>
      </c>
      <c r="H86" t="s">
        <v>1057</v>
      </c>
      <c r="I86" t="s">
        <v>1079</v>
      </c>
      <c r="J86" t="s">
        <v>1130</v>
      </c>
      <c r="K86">
        <v>109</v>
      </c>
      <c r="L86" t="s">
        <v>1080</v>
      </c>
      <c r="M86" s="87">
        <v>43892</v>
      </c>
      <c r="N86" t="s">
        <v>1051</v>
      </c>
      <c r="O86" t="s">
        <v>1033</v>
      </c>
      <c r="P86" s="61">
        <v>-1000</v>
      </c>
      <c r="Q86" t="s">
        <v>1033</v>
      </c>
      <c r="R86" s="61">
        <v>0</v>
      </c>
      <c r="S86" s="61">
        <v>-1000</v>
      </c>
    </row>
    <row r="87" spans="1:19" x14ac:dyDescent="0.2">
      <c r="A87" t="s">
        <v>447</v>
      </c>
      <c r="B87" t="s">
        <v>907</v>
      </c>
      <c r="C87" t="s">
        <v>999</v>
      </c>
      <c r="D87" t="s">
        <v>239</v>
      </c>
      <c r="E87" t="s">
        <v>1027</v>
      </c>
      <c r="F87" t="s">
        <v>126</v>
      </c>
      <c r="G87" s="87">
        <v>43993</v>
      </c>
      <c r="H87" t="s">
        <v>1057</v>
      </c>
      <c r="I87" t="s">
        <v>1091</v>
      </c>
      <c r="J87" t="s">
        <v>1130</v>
      </c>
      <c r="K87">
        <v>116</v>
      </c>
      <c r="L87" t="s">
        <v>1092</v>
      </c>
      <c r="M87" s="87">
        <v>44013</v>
      </c>
      <c r="N87" t="s">
        <v>1051</v>
      </c>
      <c r="O87" t="s">
        <v>1033</v>
      </c>
      <c r="P87" s="61">
        <v>-1800</v>
      </c>
      <c r="Q87" t="s">
        <v>1033</v>
      </c>
      <c r="R87" s="61">
        <v>0</v>
      </c>
      <c r="S87" s="61">
        <v>-1800</v>
      </c>
    </row>
    <row r="88" spans="1:19" x14ac:dyDescent="0.2">
      <c r="A88" t="s">
        <v>447</v>
      </c>
      <c r="B88" t="s">
        <v>907</v>
      </c>
      <c r="C88" t="s">
        <v>999</v>
      </c>
      <c r="D88" t="s">
        <v>239</v>
      </c>
      <c r="E88" t="s">
        <v>1027</v>
      </c>
      <c r="F88" t="s">
        <v>126</v>
      </c>
      <c r="G88" s="87">
        <v>44012</v>
      </c>
      <c r="H88" t="s">
        <v>1037</v>
      </c>
      <c r="I88" t="s">
        <v>1119</v>
      </c>
      <c r="J88" t="s">
        <v>1119</v>
      </c>
      <c r="K88">
        <v>118</v>
      </c>
      <c r="L88" t="s">
        <v>1120</v>
      </c>
      <c r="M88" s="87">
        <v>44025</v>
      </c>
      <c r="N88" t="s">
        <v>1032</v>
      </c>
      <c r="O88" t="s">
        <v>1033</v>
      </c>
      <c r="P88" s="61">
        <v>91000</v>
      </c>
      <c r="Q88" t="s">
        <v>1033</v>
      </c>
      <c r="R88" s="61">
        <v>91000</v>
      </c>
      <c r="S88" s="61">
        <v>0</v>
      </c>
    </row>
    <row r="89" spans="1:19" x14ac:dyDescent="0.2">
      <c r="A89" t="s">
        <v>505</v>
      </c>
      <c r="B89" t="s">
        <v>908</v>
      </c>
      <c r="C89" t="s">
        <v>1019</v>
      </c>
      <c r="D89" t="s">
        <v>239</v>
      </c>
      <c r="E89" t="s">
        <v>1027</v>
      </c>
      <c r="F89" t="s">
        <v>121</v>
      </c>
      <c r="G89" s="87">
        <v>43850</v>
      </c>
      <c r="H89" t="s">
        <v>1057</v>
      </c>
      <c r="I89" t="s">
        <v>1069</v>
      </c>
      <c r="J89" t="s">
        <v>1130</v>
      </c>
      <c r="K89">
        <v>107</v>
      </c>
      <c r="L89" t="s">
        <v>1071</v>
      </c>
      <c r="M89" s="87">
        <v>43864</v>
      </c>
      <c r="N89" t="s">
        <v>1051</v>
      </c>
      <c r="O89" t="s">
        <v>1033</v>
      </c>
      <c r="P89" s="61">
        <v>-5000</v>
      </c>
      <c r="Q89" t="s">
        <v>1033</v>
      </c>
      <c r="R89" s="61">
        <v>0</v>
      </c>
      <c r="S89" s="61">
        <v>-5000</v>
      </c>
    </row>
    <row r="90" spans="1:19" x14ac:dyDescent="0.2">
      <c r="A90" t="s">
        <v>505</v>
      </c>
      <c r="B90" t="s">
        <v>908</v>
      </c>
      <c r="C90" t="s">
        <v>1019</v>
      </c>
      <c r="D90" t="s">
        <v>239</v>
      </c>
      <c r="E90" t="s">
        <v>1027</v>
      </c>
      <c r="F90" t="s">
        <v>122</v>
      </c>
      <c r="G90" s="87">
        <v>43866</v>
      </c>
      <c r="H90" t="s">
        <v>1057</v>
      </c>
      <c r="I90" t="s">
        <v>1072</v>
      </c>
      <c r="J90" t="s">
        <v>1130</v>
      </c>
      <c r="K90">
        <v>109</v>
      </c>
      <c r="L90" t="s">
        <v>1073</v>
      </c>
      <c r="M90" s="87">
        <v>43892</v>
      </c>
      <c r="N90" t="s">
        <v>1051</v>
      </c>
      <c r="O90" t="s">
        <v>1033</v>
      </c>
      <c r="P90" s="61">
        <v>-5000</v>
      </c>
      <c r="Q90" t="s">
        <v>1033</v>
      </c>
      <c r="R90" s="61">
        <v>0</v>
      </c>
      <c r="S90" s="61">
        <v>-5000</v>
      </c>
    </row>
    <row r="91" spans="1:19" x14ac:dyDescent="0.2">
      <c r="A91" t="s">
        <v>505</v>
      </c>
      <c r="B91" t="s">
        <v>908</v>
      </c>
      <c r="C91" t="s">
        <v>1019</v>
      </c>
      <c r="D91" t="s">
        <v>239</v>
      </c>
      <c r="E91" t="s">
        <v>1027</v>
      </c>
      <c r="F91" t="s">
        <v>122</v>
      </c>
      <c r="G91" s="87">
        <v>43868</v>
      </c>
      <c r="H91" t="s">
        <v>1057</v>
      </c>
      <c r="I91" t="s">
        <v>1074</v>
      </c>
      <c r="J91" t="s">
        <v>1118</v>
      </c>
      <c r="K91">
        <v>108</v>
      </c>
      <c r="L91" t="s">
        <v>1075</v>
      </c>
      <c r="M91" s="87">
        <v>43873</v>
      </c>
      <c r="N91" t="s">
        <v>1032</v>
      </c>
      <c r="O91" t="s">
        <v>1033</v>
      </c>
      <c r="P91" s="61">
        <v>5000</v>
      </c>
      <c r="Q91" t="s">
        <v>1033</v>
      </c>
      <c r="R91" s="61">
        <v>5000</v>
      </c>
      <c r="S91" s="61">
        <v>0</v>
      </c>
    </row>
    <row r="92" spans="1:19" x14ac:dyDescent="0.2">
      <c r="A92" t="s">
        <v>505</v>
      </c>
      <c r="B92" t="s">
        <v>908</v>
      </c>
      <c r="C92" t="s">
        <v>1019</v>
      </c>
      <c r="D92" t="s">
        <v>239</v>
      </c>
      <c r="E92" t="s">
        <v>1027</v>
      </c>
      <c r="F92" t="s">
        <v>122</v>
      </c>
      <c r="G92" s="87">
        <v>43889</v>
      </c>
      <c r="H92" t="s">
        <v>1057</v>
      </c>
      <c r="I92" t="s">
        <v>1072</v>
      </c>
      <c r="J92" t="s">
        <v>1130</v>
      </c>
      <c r="K92">
        <v>109</v>
      </c>
      <c r="L92" t="s">
        <v>1085</v>
      </c>
      <c r="M92" s="87">
        <v>43892</v>
      </c>
      <c r="N92" t="s">
        <v>1051</v>
      </c>
      <c r="O92" t="s">
        <v>1033</v>
      </c>
      <c r="P92" s="61">
        <v>5000</v>
      </c>
      <c r="Q92" t="s">
        <v>1033</v>
      </c>
      <c r="R92" s="61">
        <v>5000</v>
      </c>
      <c r="S92" s="61">
        <v>0</v>
      </c>
    </row>
    <row r="93" spans="1:19" x14ac:dyDescent="0.2">
      <c r="A93" t="s">
        <v>505</v>
      </c>
      <c r="B93" t="s">
        <v>908</v>
      </c>
      <c r="C93" t="s">
        <v>1019</v>
      </c>
      <c r="D93" t="s">
        <v>239</v>
      </c>
      <c r="E93" t="s">
        <v>1027</v>
      </c>
      <c r="F93" t="s">
        <v>123</v>
      </c>
      <c r="G93" s="87">
        <v>43921</v>
      </c>
      <c r="H93" t="s">
        <v>1057</v>
      </c>
      <c r="I93" t="s">
        <v>1088</v>
      </c>
      <c r="J93" t="s">
        <v>1130</v>
      </c>
      <c r="K93">
        <v>111</v>
      </c>
      <c r="L93" t="s">
        <v>1089</v>
      </c>
      <c r="M93" s="87">
        <v>43922</v>
      </c>
      <c r="N93" t="s">
        <v>1051</v>
      </c>
      <c r="O93" t="s">
        <v>1033</v>
      </c>
      <c r="P93" s="61">
        <v>-1000</v>
      </c>
      <c r="Q93" t="s">
        <v>1033</v>
      </c>
      <c r="R93" s="61">
        <v>0</v>
      </c>
      <c r="S93" s="61">
        <v>-1000</v>
      </c>
    </row>
    <row r="94" spans="1:19" x14ac:dyDescent="0.2">
      <c r="A94" t="s">
        <v>505</v>
      </c>
      <c r="B94" t="s">
        <v>908</v>
      </c>
      <c r="C94" t="s">
        <v>1019</v>
      </c>
      <c r="D94" t="s">
        <v>239</v>
      </c>
      <c r="E94" t="s">
        <v>1027</v>
      </c>
      <c r="F94" t="s">
        <v>126</v>
      </c>
      <c r="G94" s="87">
        <v>44012</v>
      </c>
      <c r="H94" t="s">
        <v>1037</v>
      </c>
      <c r="I94" t="s">
        <v>1119</v>
      </c>
      <c r="J94" t="s">
        <v>1119</v>
      </c>
      <c r="K94">
        <v>118</v>
      </c>
      <c r="L94" t="s">
        <v>1120</v>
      </c>
      <c r="M94" s="87">
        <v>44025</v>
      </c>
      <c r="N94" t="s">
        <v>1032</v>
      </c>
      <c r="O94" t="s">
        <v>1033</v>
      </c>
      <c r="P94" s="61">
        <v>1000</v>
      </c>
      <c r="Q94" t="s">
        <v>1033</v>
      </c>
      <c r="R94" s="61">
        <v>1000</v>
      </c>
      <c r="S94" s="61">
        <v>0</v>
      </c>
    </row>
    <row r="95" spans="1:19" x14ac:dyDescent="0.2">
      <c r="A95" t="s">
        <v>743</v>
      </c>
      <c r="B95" t="s">
        <v>910</v>
      </c>
      <c r="C95" t="s">
        <v>1022</v>
      </c>
      <c r="D95" t="s">
        <v>202</v>
      </c>
      <c r="E95" t="s">
        <v>1027</v>
      </c>
      <c r="F95" t="s">
        <v>16</v>
      </c>
      <c r="G95" s="87">
        <v>44012</v>
      </c>
      <c r="H95" t="s">
        <v>1034</v>
      </c>
      <c r="J95" t="s">
        <v>1035</v>
      </c>
      <c r="K95">
        <v>115</v>
      </c>
      <c r="L95" t="s">
        <v>1036</v>
      </c>
      <c r="M95" s="87">
        <v>43999</v>
      </c>
      <c r="N95" t="s">
        <v>1032</v>
      </c>
      <c r="O95" t="s">
        <v>1033</v>
      </c>
      <c r="P95" s="61">
        <v>-37522.730000000003</v>
      </c>
      <c r="Q95" t="s">
        <v>1033</v>
      </c>
      <c r="R95" s="61">
        <v>0</v>
      </c>
      <c r="S95" s="61">
        <v>-37522.730000000003</v>
      </c>
    </row>
    <row r="96" spans="1:19" x14ac:dyDescent="0.2">
      <c r="A96" t="s">
        <v>743</v>
      </c>
      <c r="B96" t="s">
        <v>910</v>
      </c>
      <c r="C96" t="s">
        <v>1022</v>
      </c>
      <c r="D96" t="s">
        <v>202</v>
      </c>
      <c r="E96" t="s">
        <v>1027</v>
      </c>
      <c r="F96" t="s">
        <v>16</v>
      </c>
      <c r="G96" s="87">
        <v>44012</v>
      </c>
      <c r="H96" t="s">
        <v>1034</v>
      </c>
      <c r="J96" t="s">
        <v>1035</v>
      </c>
      <c r="K96">
        <v>115</v>
      </c>
      <c r="L96" t="s">
        <v>1036</v>
      </c>
      <c r="M96" s="87">
        <v>43999</v>
      </c>
      <c r="N96" t="s">
        <v>1032</v>
      </c>
      <c r="O96" t="s">
        <v>1033</v>
      </c>
      <c r="P96" s="61">
        <v>45447.8</v>
      </c>
      <c r="Q96" t="s">
        <v>1033</v>
      </c>
      <c r="R96" s="61">
        <v>45447.8</v>
      </c>
      <c r="S96" s="61">
        <v>0</v>
      </c>
    </row>
    <row r="97" spans="1:19" x14ac:dyDescent="0.2">
      <c r="A97" t="s">
        <v>743</v>
      </c>
      <c r="B97" t="s">
        <v>910</v>
      </c>
      <c r="C97" t="s">
        <v>1022</v>
      </c>
      <c r="D97" t="s">
        <v>202</v>
      </c>
      <c r="E97" t="s">
        <v>1027</v>
      </c>
      <c r="F97" t="s">
        <v>16</v>
      </c>
      <c r="G97" s="87">
        <v>44012</v>
      </c>
      <c r="H97" t="s">
        <v>1034</v>
      </c>
      <c r="J97" t="s">
        <v>1035</v>
      </c>
      <c r="K97">
        <v>115</v>
      </c>
      <c r="L97" t="s">
        <v>1036</v>
      </c>
      <c r="M97" s="87">
        <v>43999</v>
      </c>
      <c r="N97" t="s">
        <v>1032</v>
      </c>
      <c r="O97" t="s">
        <v>1033</v>
      </c>
      <c r="P97" s="61">
        <v>1070.77</v>
      </c>
      <c r="Q97" t="s">
        <v>1033</v>
      </c>
      <c r="R97" s="61">
        <v>1070.77</v>
      </c>
      <c r="S97" s="61">
        <v>0</v>
      </c>
    </row>
    <row r="98" spans="1:19" x14ac:dyDescent="0.2">
      <c r="A98" t="s">
        <v>743</v>
      </c>
      <c r="B98" t="s">
        <v>910</v>
      </c>
      <c r="C98" t="s">
        <v>1022</v>
      </c>
      <c r="D98" t="s">
        <v>202</v>
      </c>
      <c r="E98" t="s">
        <v>1027</v>
      </c>
      <c r="F98" t="s">
        <v>16</v>
      </c>
      <c r="G98" s="87">
        <v>44012</v>
      </c>
      <c r="H98" t="s">
        <v>1034</v>
      </c>
      <c r="I98" t="s">
        <v>1035</v>
      </c>
      <c r="J98" t="s">
        <v>1035</v>
      </c>
      <c r="K98">
        <v>117</v>
      </c>
      <c r="L98" t="s">
        <v>1056</v>
      </c>
      <c r="M98" s="87">
        <v>44020</v>
      </c>
      <c r="N98" t="s">
        <v>1032</v>
      </c>
      <c r="O98" t="s">
        <v>1033</v>
      </c>
      <c r="P98" s="61">
        <v>66.16</v>
      </c>
      <c r="Q98" t="s">
        <v>1033</v>
      </c>
      <c r="R98" s="61">
        <v>66.16</v>
      </c>
      <c r="S98" s="61">
        <v>0</v>
      </c>
    </row>
    <row r="99" spans="1:19" x14ac:dyDescent="0.2">
      <c r="G99" s="87"/>
      <c r="M99" s="87"/>
    </row>
    <row r="100" spans="1:19" x14ac:dyDescent="0.2">
      <c r="G100" s="87"/>
      <c r="M100" s="87"/>
    </row>
    <row r="101" spans="1:19" x14ac:dyDescent="0.2">
      <c r="G101" s="87"/>
      <c r="M101" s="87"/>
    </row>
    <row r="102" spans="1:19" x14ac:dyDescent="0.2">
      <c r="G102" s="87"/>
      <c r="M102" s="87"/>
    </row>
    <row r="103" spans="1:19" x14ac:dyDescent="0.2">
      <c r="G103" s="87"/>
      <c r="M103" s="87"/>
    </row>
    <row r="104" spans="1:19" x14ac:dyDescent="0.2">
      <c r="G104" s="87"/>
      <c r="M104" s="87"/>
    </row>
    <row r="105" spans="1:19" x14ac:dyDescent="0.2">
      <c r="G105" s="87"/>
      <c r="M105" s="87"/>
    </row>
    <row r="106" spans="1:19" x14ac:dyDescent="0.2">
      <c r="G106" s="87"/>
      <c r="M106" s="87"/>
    </row>
    <row r="107" spans="1:19" x14ac:dyDescent="0.2">
      <c r="G107" s="87"/>
      <c r="M107" s="87"/>
    </row>
    <row r="108" spans="1:19" x14ac:dyDescent="0.2">
      <c r="G108" s="87"/>
      <c r="M108" s="87"/>
    </row>
    <row r="109" spans="1:19" x14ac:dyDescent="0.2">
      <c r="G109" s="87"/>
      <c r="M109" s="87"/>
    </row>
    <row r="110" spans="1:19" x14ac:dyDescent="0.2">
      <c r="G110" s="87"/>
      <c r="M110" s="87"/>
    </row>
    <row r="111" spans="1:19" x14ac:dyDescent="0.2">
      <c r="G111" s="87"/>
      <c r="M111" s="87"/>
    </row>
    <row r="112" spans="1:19" x14ac:dyDescent="0.2">
      <c r="G112" s="87"/>
      <c r="M112" s="87"/>
    </row>
    <row r="113" spans="7:13" x14ac:dyDescent="0.2">
      <c r="G113" s="87"/>
      <c r="M113" s="87"/>
    </row>
    <row r="114" spans="7:13" x14ac:dyDescent="0.2">
      <c r="G114" s="87"/>
      <c r="M114" s="87"/>
    </row>
    <row r="115" spans="7:13" x14ac:dyDescent="0.2">
      <c r="G115" s="87"/>
      <c r="M115" s="87"/>
    </row>
    <row r="116" spans="7:13" x14ac:dyDescent="0.2">
      <c r="G116" s="87"/>
      <c r="M116" s="87"/>
    </row>
    <row r="117" spans="7:13" x14ac:dyDescent="0.2">
      <c r="G117" s="87"/>
      <c r="M117" s="87"/>
    </row>
    <row r="118" spans="7:13" x14ac:dyDescent="0.2">
      <c r="G118" s="87"/>
      <c r="M118" s="87"/>
    </row>
    <row r="119" spans="7:13" x14ac:dyDescent="0.2">
      <c r="G119" s="87"/>
      <c r="M119" s="87"/>
    </row>
    <row r="120" spans="7:13" x14ac:dyDescent="0.2">
      <c r="G120" s="87"/>
      <c r="M120" s="87"/>
    </row>
    <row r="121" spans="7:13" x14ac:dyDescent="0.2">
      <c r="G121" s="87"/>
      <c r="M121" s="87"/>
    </row>
    <row r="122" spans="7:13" x14ac:dyDescent="0.2">
      <c r="G122" s="87"/>
      <c r="M122" s="87"/>
    </row>
    <row r="123" spans="7:13" x14ac:dyDescent="0.2">
      <c r="G123" s="87"/>
      <c r="M123" s="87"/>
    </row>
    <row r="124" spans="7:13" x14ac:dyDescent="0.2">
      <c r="G124" s="87"/>
      <c r="M124" s="87"/>
    </row>
    <row r="125" spans="7:13" x14ac:dyDescent="0.2">
      <c r="G125" s="87"/>
      <c r="M125" s="87"/>
    </row>
    <row r="126" spans="7:13" x14ac:dyDescent="0.2">
      <c r="G126" s="87"/>
      <c r="M126" s="87"/>
    </row>
    <row r="127" spans="7:13" x14ac:dyDescent="0.2">
      <c r="G127" s="87"/>
      <c r="M127" s="87"/>
    </row>
    <row r="128" spans="7:13" x14ac:dyDescent="0.2">
      <c r="G128" s="87"/>
      <c r="M128" s="87"/>
    </row>
    <row r="129" spans="7:13" x14ac:dyDescent="0.2">
      <c r="G129" s="87"/>
      <c r="M129" s="87"/>
    </row>
    <row r="130" spans="7:13" x14ac:dyDescent="0.2">
      <c r="G130" s="87"/>
      <c r="M130" s="87"/>
    </row>
    <row r="131" spans="7:13" x14ac:dyDescent="0.2">
      <c r="G131" s="87"/>
      <c r="M131" s="87"/>
    </row>
    <row r="132" spans="7:13" x14ac:dyDescent="0.2">
      <c r="G132" s="87"/>
      <c r="M132" s="87"/>
    </row>
    <row r="133" spans="7:13" x14ac:dyDescent="0.2">
      <c r="G133" s="87"/>
      <c r="M133" s="87"/>
    </row>
    <row r="134" spans="7:13" x14ac:dyDescent="0.2">
      <c r="G134" s="87"/>
      <c r="M134" s="87"/>
    </row>
    <row r="135" spans="7:13" x14ac:dyDescent="0.2">
      <c r="G135" s="87"/>
      <c r="M135" s="87"/>
    </row>
    <row r="136" spans="7:13" x14ac:dyDescent="0.2">
      <c r="G136" s="87"/>
      <c r="M136" s="87"/>
    </row>
    <row r="137" spans="7:13" x14ac:dyDescent="0.2">
      <c r="G137" s="87"/>
      <c r="M137" s="87"/>
    </row>
    <row r="138" spans="7:13" x14ac:dyDescent="0.2">
      <c r="G138" s="87"/>
      <c r="M138" s="87"/>
    </row>
    <row r="139" spans="7:13" x14ac:dyDescent="0.2">
      <c r="G139" s="87"/>
      <c r="M139" s="87"/>
    </row>
    <row r="140" spans="7:13" x14ac:dyDescent="0.2">
      <c r="G140" s="87"/>
      <c r="M140" s="87"/>
    </row>
    <row r="141" spans="7:13" x14ac:dyDescent="0.2">
      <c r="G141" s="87"/>
      <c r="M141" s="87"/>
    </row>
    <row r="142" spans="7:13" x14ac:dyDescent="0.2">
      <c r="G142" s="87"/>
      <c r="M142" s="87"/>
    </row>
    <row r="143" spans="7:13" x14ac:dyDescent="0.2">
      <c r="G143" s="87"/>
      <c r="M143" s="87"/>
    </row>
    <row r="144" spans="7:13" x14ac:dyDescent="0.2">
      <c r="G144" s="87"/>
      <c r="M144" s="87"/>
    </row>
    <row r="145" spans="7:13" x14ac:dyDescent="0.2">
      <c r="G145" s="87"/>
      <c r="M145" s="87"/>
    </row>
    <row r="146" spans="7:13" x14ac:dyDescent="0.2">
      <c r="G146" s="87"/>
      <c r="M146" s="87"/>
    </row>
    <row r="147" spans="7:13" x14ac:dyDescent="0.2">
      <c r="G147" s="87"/>
      <c r="M147" s="87"/>
    </row>
    <row r="148" spans="7:13" x14ac:dyDescent="0.2">
      <c r="G148" s="87"/>
      <c r="M148" s="87"/>
    </row>
    <row r="149" spans="7:13" x14ac:dyDescent="0.2">
      <c r="G149" s="87"/>
      <c r="M149" s="87"/>
    </row>
    <row r="150" spans="7:13" x14ac:dyDescent="0.2">
      <c r="G150" s="87"/>
      <c r="M150" s="87"/>
    </row>
    <row r="151" spans="7:13" x14ac:dyDescent="0.2">
      <c r="G151" s="87"/>
      <c r="M151" s="87"/>
    </row>
    <row r="152" spans="7:13" x14ac:dyDescent="0.2">
      <c r="G152" s="87"/>
      <c r="M152" s="87"/>
    </row>
    <row r="153" spans="7:13" x14ac:dyDescent="0.2">
      <c r="G153" s="87"/>
      <c r="M153" s="87"/>
    </row>
    <row r="154" spans="7:13" x14ac:dyDescent="0.2">
      <c r="G154" s="87"/>
      <c r="M154" s="87"/>
    </row>
    <row r="155" spans="7:13" x14ac:dyDescent="0.2">
      <c r="G155" s="87"/>
      <c r="M155" s="87"/>
    </row>
    <row r="156" spans="7:13" x14ac:dyDescent="0.2">
      <c r="G156" s="87"/>
      <c r="M156" s="87"/>
    </row>
    <row r="157" spans="7:13" x14ac:dyDescent="0.2">
      <c r="G157" s="87"/>
      <c r="M157" s="87"/>
    </row>
    <row r="158" spans="7:13" x14ac:dyDescent="0.2">
      <c r="G158" s="87"/>
      <c r="M158" s="87"/>
    </row>
    <row r="159" spans="7:13" x14ac:dyDescent="0.2">
      <c r="G159" s="87"/>
      <c r="M159" s="87"/>
    </row>
    <row r="160" spans="7:13" x14ac:dyDescent="0.2">
      <c r="G160" s="87"/>
      <c r="M160" s="87"/>
    </row>
    <row r="161" spans="7:13" x14ac:dyDescent="0.2">
      <c r="G161" s="87"/>
      <c r="M161" s="87"/>
    </row>
    <row r="162" spans="7:13" x14ac:dyDescent="0.2">
      <c r="G162" s="87"/>
      <c r="M162" s="87"/>
    </row>
    <row r="163" spans="7:13" x14ac:dyDescent="0.2">
      <c r="G163" s="87"/>
      <c r="M163" s="87"/>
    </row>
    <row r="164" spans="7:13" x14ac:dyDescent="0.2">
      <c r="G164" s="87"/>
      <c r="M164" s="87"/>
    </row>
    <row r="165" spans="7:13" x14ac:dyDescent="0.2">
      <c r="G165" s="87"/>
      <c r="M165" s="87"/>
    </row>
    <row r="166" spans="7:13" x14ac:dyDescent="0.2">
      <c r="G166" s="87"/>
      <c r="M166" s="87"/>
    </row>
    <row r="167" spans="7:13" x14ac:dyDescent="0.2">
      <c r="G167" s="87"/>
      <c r="M167" s="87"/>
    </row>
    <row r="168" spans="7:13" x14ac:dyDescent="0.2">
      <c r="G168" s="87"/>
      <c r="M168" s="87"/>
    </row>
    <row r="169" spans="7:13" x14ac:dyDescent="0.2">
      <c r="G169" s="87"/>
      <c r="M169" s="87"/>
    </row>
    <row r="170" spans="7:13" x14ac:dyDescent="0.2">
      <c r="G170" s="87"/>
      <c r="M170" s="87"/>
    </row>
    <row r="171" spans="7:13" x14ac:dyDescent="0.2">
      <c r="G171" s="87"/>
      <c r="M171" s="87"/>
    </row>
    <row r="172" spans="7:13" x14ac:dyDescent="0.2">
      <c r="G172" s="87"/>
      <c r="M172" s="87"/>
    </row>
    <row r="173" spans="7:13" x14ac:dyDescent="0.2">
      <c r="G173" s="87"/>
      <c r="M173" s="87"/>
    </row>
    <row r="174" spans="7:13" x14ac:dyDescent="0.2">
      <c r="G174" s="87"/>
      <c r="M174" s="87"/>
    </row>
    <row r="175" spans="7:13" x14ac:dyDescent="0.2">
      <c r="G175" s="87"/>
      <c r="M175" s="87"/>
    </row>
    <row r="176" spans="7:13" x14ac:dyDescent="0.2">
      <c r="G176" s="87"/>
      <c r="M176" s="87"/>
    </row>
    <row r="177" spans="7:13" x14ac:dyDescent="0.2">
      <c r="G177" s="87"/>
      <c r="M177" s="87"/>
    </row>
    <row r="178" spans="7:13" x14ac:dyDescent="0.2">
      <c r="G178" s="87"/>
      <c r="M178" s="87"/>
    </row>
    <row r="179" spans="7:13" x14ac:dyDescent="0.2">
      <c r="G179" s="87"/>
      <c r="M179" s="87"/>
    </row>
    <row r="180" spans="7:13" x14ac:dyDescent="0.2">
      <c r="G180" s="87"/>
      <c r="M180" s="87"/>
    </row>
    <row r="181" spans="7:13" x14ac:dyDescent="0.2">
      <c r="G181" s="87"/>
      <c r="M181" s="87"/>
    </row>
    <row r="182" spans="7:13" x14ac:dyDescent="0.2">
      <c r="G182" s="87"/>
      <c r="M182" s="87"/>
    </row>
    <row r="183" spans="7:13" x14ac:dyDescent="0.2">
      <c r="G183" s="87"/>
      <c r="M183" s="87"/>
    </row>
    <row r="184" spans="7:13" x14ac:dyDescent="0.2">
      <c r="G184" s="87"/>
      <c r="M184" s="87"/>
    </row>
    <row r="185" spans="7:13" x14ac:dyDescent="0.2">
      <c r="G185" s="87"/>
      <c r="M185" s="87"/>
    </row>
    <row r="186" spans="7:13" x14ac:dyDescent="0.2">
      <c r="G186" s="87"/>
      <c r="M186" s="87"/>
    </row>
    <row r="187" spans="7:13" x14ac:dyDescent="0.2">
      <c r="G187" s="87"/>
      <c r="M187" s="87"/>
    </row>
    <row r="188" spans="7:13" x14ac:dyDescent="0.2">
      <c r="G188" s="87"/>
      <c r="M188" s="87"/>
    </row>
    <row r="189" spans="7:13" x14ac:dyDescent="0.2">
      <c r="G189" s="87"/>
      <c r="M189" s="87"/>
    </row>
    <row r="190" spans="7:13" x14ac:dyDescent="0.2">
      <c r="G190" s="87"/>
      <c r="M190" s="87"/>
    </row>
    <row r="191" spans="7:13" x14ac:dyDescent="0.2">
      <c r="G191" s="87"/>
      <c r="M191" s="87"/>
    </row>
    <row r="192" spans="7:13" x14ac:dyDescent="0.2">
      <c r="G192" s="87"/>
      <c r="M192" s="87"/>
    </row>
    <row r="193" spans="7:13" x14ac:dyDescent="0.2">
      <c r="G193" s="87"/>
      <c r="M193" s="87"/>
    </row>
    <row r="194" spans="7:13" x14ac:dyDescent="0.2">
      <c r="G194" s="87"/>
      <c r="M194" s="87"/>
    </row>
    <row r="195" spans="7:13" x14ac:dyDescent="0.2">
      <c r="G195" s="87"/>
      <c r="M195" s="87"/>
    </row>
    <row r="196" spans="7:13" x14ac:dyDescent="0.2">
      <c r="G196" s="87"/>
      <c r="M196" s="87"/>
    </row>
    <row r="197" spans="7:13" x14ac:dyDescent="0.2">
      <c r="G197" s="87"/>
      <c r="M197" s="87"/>
    </row>
    <row r="198" spans="7:13" x14ac:dyDescent="0.2">
      <c r="G198" s="87"/>
      <c r="M198" s="87"/>
    </row>
    <row r="199" spans="7:13" x14ac:dyDescent="0.2">
      <c r="G199" s="87"/>
      <c r="M199" s="87"/>
    </row>
    <row r="200" spans="7:13" x14ac:dyDescent="0.2">
      <c r="G200" s="87"/>
      <c r="M200" s="87"/>
    </row>
    <row r="201" spans="7:13" x14ac:dyDescent="0.2">
      <c r="G201" s="87"/>
      <c r="M201" s="87"/>
    </row>
    <row r="202" spans="7:13" x14ac:dyDescent="0.2">
      <c r="G202" s="87"/>
      <c r="M202" s="87"/>
    </row>
    <row r="203" spans="7:13" x14ac:dyDescent="0.2">
      <c r="G203" s="87"/>
      <c r="M203" s="87"/>
    </row>
    <row r="204" spans="7:13" x14ac:dyDescent="0.2">
      <c r="G204" s="87"/>
      <c r="M204" s="87"/>
    </row>
    <row r="205" spans="7:13" x14ac:dyDescent="0.2">
      <c r="G205" s="87"/>
      <c r="M205" s="87"/>
    </row>
    <row r="206" spans="7:13" x14ac:dyDescent="0.2">
      <c r="G206" s="87"/>
      <c r="M206" s="87"/>
    </row>
    <row r="207" spans="7:13" x14ac:dyDescent="0.2">
      <c r="G207" s="87"/>
      <c r="M207" s="87"/>
    </row>
    <row r="208" spans="7:13" x14ac:dyDescent="0.2">
      <c r="G208" s="87"/>
      <c r="M208" s="87"/>
    </row>
    <row r="209" spans="7:13" x14ac:dyDescent="0.2">
      <c r="G209" s="87"/>
      <c r="M209" s="87"/>
    </row>
    <row r="210" spans="7:13" x14ac:dyDescent="0.2">
      <c r="G210" s="87"/>
      <c r="M210" s="87"/>
    </row>
    <row r="211" spans="7:13" x14ac:dyDescent="0.2">
      <c r="G211" s="87"/>
      <c r="M211" s="87"/>
    </row>
    <row r="212" spans="7:13" x14ac:dyDescent="0.2">
      <c r="G212" s="87"/>
      <c r="M212" s="87"/>
    </row>
    <row r="213" spans="7:13" x14ac:dyDescent="0.2">
      <c r="G213" s="87"/>
      <c r="M213" s="87"/>
    </row>
    <row r="214" spans="7:13" x14ac:dyDescent="0.2">
      <c r="G214" s="87"/>
      <c r="M214" s="87"/>
    </row>
    <row r="215" spans="7:13" x14ac:dyDescent="0.2">
      <c r="G215" s="87"/>
      <c r="M215" s="87"/>
    </row>
    <row r="216" spans="7:13" x14ac:dyDescent="0.2">
      <c r="G216" s="87"/>
      <c r="M216" s="87"/>
    </row>
    <row r="217" spans="7:13" x14ac:dyDescent="0.2">
      <c r="G217" s="87"/>
      <c r="M217" s="87"/>
    </row>
    <row r="218" spans="7:13" x14ac:dyDescent="0.2">
      <c r="G218" s="87"/>
      <c r="M218" s="87"/>
    </row>
    <row r="219" spans="7:13" x14ac:dyDescent="0.2">
      <c r="G219" s="87"/>
      <c r="M219" s="87"/>
    </row>
    <row r="220" spans="7:13" x14ac:dyDescent="0.2">
      <c r="G220" s="87"/>
      <c r="M220" s="87"/>
    </row>
    <row r="221" spans="7:13" x14ac:dyDescent="0.2">
      <c r="G221" s="87"/>
      <c r="M221" s="87"/>
    </row>
    <row r="222" spans="7:13" x14ac:dyDescent="0.2">
      <c r="G222" s="87"/>
      <c r="M222" s="87"/>
    </row>
    <row r="223" spans="7:13" x14ac:dyDescent="0.2">
      <c r="G223" s="87"/>
      <c r="M223" s="87"/>
    </row>
    <row r="224" spans="7:13" x14ac:dyDescent="0.2">
      <c r="G224" s="87"/>
      <c r="M224" s="87"/>
    </row>
    <row r="225" spans="7:13" x14ac:dyDescent="0.2">
      <c r="G225" s="87"/>
      <c r="M225" s="87"/>
    </row>
    <row r="226" spans="7:13" x14ac:dyDescent="0.2">
      <c r="G226" s="87"/>
      <c r="M226" s="87"/>
    </row>
    <row r="227" spans="7:13" x14ac:dyDescent="0.2">
      <c r="G227" s="87"/>
      <c r="M227" s="87"/>
    </row>
    <row r="228" spans="7:13" x14ac:dyDescent="0.2">
      <c r="G228" s="87"/>
      <c r="M228" s="87"/>
    </row>
    <row r="229" spans="7:13" x14ac:dyDescent="0.2">
      <c r="G229" s="87"/>
      <c r="M229" s="87"/>
    </row>
    <row r="230" spans="7:13" x14ac:dyDescent="0.2">
      <c r="G230" s="87"/>
      <c r="M230" s="87"/>
    </row>
    <row r="231" spans="7:13" x14ac:dyDescent="0.2">
      <c r="G231" s="87"/>
      <c r="M231" s="87"/>
    </row>
    <row r="232" spans="7:13" x14ac:dyDescent="0.2">
      <c r="G232" s="87"/>
      <c r="M232" s="87"/>
    </row>
    <row r="233" spans="7:13" x14ac:dyDescent="0.2">
      <c r="G233" s="87"/>
      <c r="M233" s="87"/>
    </row>
    <row r="234" spans="7:13" x14ac:dyDescent="0.2">
      <c r="G234" s="87"/>
      <c r="M234" s="87"/>
    </row>
    <row r="235" spans="7:13" x14ac:dyDescent="0.2">
      <c r="G235" s="87"/>
      <c r="M235" s="87"/>
    </row>
    <row r="236" spans="7:13" x14ac:dyDescent="0.2">
      <c r="G236" s="87"/>
      <c r="M236" s="87"/>
    </row>
    <row r="237" spans="7:13" x14ac:dyDescent="0.2">
      <c r="G237" s="87"/>
      <c r="M237" s="87"/>
    </row>
    <row r="238" spans="7:13" x14ac:dyDescent="0.2">
      <c r="G238" s="87"/>
      <c r="M238" s="87"/>
    </row>
    <row r="239" spans="7:13" x14ac:dyDescent="0.2">
      <c r="G239" s="87"/>
      <c r="M239" s="87"/>
    </row>
    <row r="240" spans="7:13" x14ac:dyDescent="0.2">
      <c r="G240" s="87"/>
      <c r="M240" s="87"/>
    </row>
    <row r="241" spans="7:13" x14ac:dyDescent="0.2">
      <c r="G241" s="87"/>
      <c r="M241" s="87"/>
    </row>
    <row r="242" spans="7:13" x14ac:dyDescent="0.2">
      <c r="G242" s="87"/>
      <c r="M242" s="87"/>
    </row>
    <row r="243" spans="7:13" x14ac:dyDescent="0.2">
      <c r="G243" s="87"/>
      <c r="M243" s="87"/>
    </row>
    <row r="244" spans="7:13" x14ac:dyDescent="0.2">
      <c r="G244" s="87"/>
      <c r="M244" s="87"/>
    </row>
    <row r="245" spans="7:13" x14ac:dyDescent="0.2">
      <c r="G245" s="87"/>
      <c r="M245" s="87"/>
    </row>
    <row r="246" spans="7:13" x14ac:dyDescent="0.2">
      <c r="G246" s="87"/>
      <c r="M246" s="87"/>
    </row>
    <row r="247" spans="7:13" x14ac:dyDescent="0.2">
      <c r="G247" s="87"/>
      <c r="M247" s="87"/>
    </row>
    <row r="248" spans="7:13" x14ac:dyDescent="0.2">
      <c r="G248" s="87"/>
      <c r="M248" s="87"/>
    </row>
    <row r="249" spans="7:13" x14ac:dyDescent="0.2">
      <c r="G249" s="87"/>
      <c r="M249" s="87"/>
    </row>
    <row r="250" spans="7:13" x14ac:dyDescent="0.2">
      <c r="G250" s="87"/>
      <c r="M250" s="87"/>
    </row>
    <row r="251" spans="7:13" x14ac:dyDescent="0.2">
      <c r="G251" s="87"/>
      <c r="M251" s="87"/>
    </row>
    <row r="252" spans="7:13" x14ac:dyDescent="0.2">
      <c r="G252" s="87"/>
      <c r="M252" s="87"/>
    </row>
    <row r="253" spans="7:13" x14ac:dyDescent="0.2">
      <c r="G253" s="87"/>
      <c r="M253" s="87"/>
    </row>
    <row r="254" spans="7:13" x14ac:dyDescent="0.2">
      <c r="G254" s="87"/>
      <c r="M254" s="87"/>
    </row>
    <row r="255" spans="7:13" x14ac:dyDescent="0.2">
      <c r="G255" s="87"/>
      <c r="M255" s="87"/>
    </row>
    <row r="256" spans="7:13" x14ac:dyDescent="0.2">
      <c r="G256" s="87"/>
      <c r="M256" s="87"/>
    </row>
    <row r="257" spans="7:13" x14ac:dyDescent="0.2">
      <c r="G257" s="87"/>
      <c r="M257" s="87"/>
    </row>
    <row r="258" spans="7:13" x14ac:dyDescent="0.2">
      <c r="G258" s="87"/>
      <c r="M258" s="87"/>
    </row>
    <row r="259" spans="7:13" x14ac:dyDescent="0.2">
      <c r="G259" s="87"/>
      <c r="M259" s="87"/>
    </row>
    <row r="260" spans="7:13" x14ac:dyDescent="0.2">
      <c r="G260" s="87"/>
      <c r="M260" s="87"/>
    </row>
    <row r="261" spans="7:13" x14ac:dyDescent="0.2">
      <c r="G261" s="87"/>
      <c r="M261" s="87"/>
    </row>
    <row r="262" spans="7:13" x14ac:dyDescent="0.2">
      <c r="G262" s="87"/>
      <c r="M262" s="87"/>
    </row>
    <row r="263" spans="7:13" x14ac:dyDescent="0.2">
      <c r="G263" s="87"/>
      <c r="M263" s="87"/>
    </row>
    <row r="264" spans="7:13" x14ac:dyDescent="0.2">
      <c r="G264" s="87"/>
      <c r="M264" s="87"/>
    </row>
    <row r="265" spans="7:13" x14ac:dyDescent="0.2">
      <c r="G265" s="87"/>
      <c r="M265" s="87"/>
    </row>
    <row r="266" spans="7:13" x14ac:dyDescent="0.2">
      <c r="G266" s="87"/>
      <c r="M266" s="87"/>
    </row>
    <row r="267" spans="7:13" x14ac:dyDescent="0.2">
      <c r="G267" s="87"/>
      <c r="M267" s="87"/>
    </row>
    <row r="268" spans="7:13" x14ac:dyDescent="0.2">
      <c r="G268" s="87"/>
      <c r="M268" s="87"/>
    </row>
    <row r="269" spans="7:13" x14ac:dyDescent="0.2">
      <c r="G269" s="87"/>
      <c r="M269" s="87"/>
    </row>
    <row r="270" spans="7:13" x14ac:dyDescent="0.2">
      <c r="G270" s="87"/>
      <c r="M270" s="87"/>
    </row>
    <row r="271" spans="7:13" x14ac:dyDescent="0.2">
      <c r="G271" s="87"/>
      <c r="M271" s="87"/>
    </row>
    <row r="272" spans="7:13" x14ac:dyDescent="0.2">
      <c r="G272" s="87"/>
      <c r="M272" s="87"/>
    </row>
    <row r="273" spans="7:13" x14ac:dyDescent="0.2">
      <c r="G273" s="87"/>
      <c r="M273" s="87"/>
    </row>
    <row r="274" spans="7:13" x14ac:dyDescent="0.2">
      <c r="G274" s="87"/>
      <c r="M274" s="87"/>
    </row>
    <row r="275" spans="7:13" x14ac:dyDescent="0.2">
      <c r="G275" s="87"/>
      <c r="M275" s="87"/>
    </row>
    <row r="276" spans="7:13" x14ac:dyDescent="0.2">
      <c r="G276" s="87"/>
      <c r="M276" s="87"/>
    </row>
    <row r="277" spans="7:13" x14ac:dyDescent="0.2">
      <c r="G277" s="87"/>
      <c r="M277" s="87"/>
    </row>
    <row r="278" spans="7:13" x14ac:dyDescent="0.2">
      <c r="G278" s="87"/>
      <c r="M278" s="87"/>
    </row>
    <row r="279" spans="7:13" x14ac:dyDescent="0.2">
      <c r="G279" s="87"/>
      <c r="M279" s="87"/>
    </row>
    <row r="280" spans="7:13" x14ac:dyDescent="0.2">
      <c r="G280" s="87"/>
      <c r="M280" s="87"/>
    </row>
    <row r="281" spans="7:13" x14ac:dyDescent="0.2">
      <c r="G281" s="87"/>
      <c r="M281" s="87"/>
    </row>
    <row r="282" spans="7:13" x14ac:dyDescent="0.2">
      <c r="G282" s="87"/>
      <c r="M282" s="87"/>
    </row>
    <row r="283" spans="7:13" x14ac:dyDescent="0.2">
      <c r="G283" s="87"/>
      <c r="M283" s="87"/>
    </row>
    <row r="284" spans="7:13" x14ac:dyDescent="0.2">
      <c r="G284" s="87"/>
      <c r="M284" s="87"/>
    </row>
    <row r="285" spans="7:13" x14ac:dyDescent="0.2">
      <c r="G285" s="87"/>
      <c r="M285" s="87"/>
    </row>
    <row r="286" spans="7:13" x14ac:dyDescent="0.2">
      <c r="G286" s="87"/>
      <c r="M286" s="87"/>
    </row>
    <row r="287" spans="7:13" x14ac:dyDescent="0.2">
      <c r="G287" s="87"/>
      <c r="M287" s="87"/>
    </row>
    <row r="288" spans="7:13" x14ac:dyDescent="0.2">
      <c r="G288" s="87"/>
      <c r="M288" s="87"/>
    </row>
    <row r="289" spans="7:13" x14ac:dyDescent="0.2">
      <c r="G289" s="87"/>
      <c r="M289" s="87"/>
    </row>
    <row r="290" spans="7:13" x14ac:dyDescent="0.2">
      <c r="G290" s="87"/>
      <c r="M290" s="87"/>
    </row>
    <row r="291" spans="7:13" x14ac:dyDescent="0.2">
      <c r="G291" s="87"/>
      <c r="M291" s="87"/>
    </row>
    <row r="292" spans="7:13" x14ac:dyDescent="0.2">
      <c r="G292" s="87"/>
      <c r="M292" s="87"/>
    </row>
    <row r="293" spans="7:13" x14ac:dyDescent="0.2">
      <c r="G293" s="87"/>
      <c r="M293" s="87"/>
    </row>
    <row r="294" spans="7:13" x14ac:dyDescent="0.2">
      <c r="G294" s="87"/>
      <c r="M294" s="87"/>
    </row>
    <row r="295" spans="7:13" x14ac:dyDescent="0.2">
      <c r="G295" s="87"/>
      <c r="M295" s="87"/>
    </row>
    <row r="296" spans="7:13" x14ac:dyDescent="0.2">
      <c r="G296" s="87"/>
      <c r="M296" s="87"/>
    </row>
    <row r="297" spans="7:13" x14ac:dyDescent="0.2">
      <c r="G297" s="87"/>
      <c r="M297" s="87"/>
    </row>
    <row r="298" spans="7:13" x14ac:dyDescent="0.2">
      <c r="G298" s="87"/>
      <c r="M298" s="87"/>
    </row>
    <row r="299" spans="7:13" x14ac:dyDescent="0.2">
      <c r="G299" s="87"/>
      <c r="M299" s="87"/>
    </row>
    <row r="300" spans="7:13" x14ac:dyDescent="0.2">
      <c r="G300" s="87"/>
      <c r="M300" s="87"/>
    </row>
    <row r="301" spans="7:13" x14ac:dyDescent="0.2">
      <c r="G301" s="87"/>
      <c r="M301" s="87"/>
    </row>
    <row r="302" spans="7:13" x14ac:dyDescent="0.2">
      <c r="G302" s="87"/>
      <c r="M302" s="87"/>
    </row>
    <row r="303" spans="7:13" x14ac:dyDescent="0.2">
      <c r="G303" s="87"/>
      <c r="M303" s="87"/>
    </row>
    <row r="304" spans="7:13" x14ac:dyDescent="0.2">
      <c r="G304" s="87"/>
      <c r="M304" s="87"/>
    </row>
    <row r="305" spans="7:13" x14ac:dyDescent="0.2">
      <c r="G305" s="87"/>
      <c r="M305" s="87"/>
    </row>
    <row r="306" spans="7:13" x14ac:dyDescent="0.2">
      <c r="G306" s="87"/>
      <c r="M306" s="87"/>
    </row>
    <row r="307" spans="7:13" x14ac:dyDescent="0.2">
      <c r="G307" s="87"/>
      <c r="M307" s="87"/>
    </row>
    <row r="308" spans="7:13" x14ac:dyDescent="0.2">
      <c r="G308" s="87"/>
      <c r="M308" s="87"/>
    </row>
    <row r="309" spans="7:13" x14ac:dyDescent="0.2">
      <c r="G309" s="87"/>
      <c r="M309" s="87"/>
    </row>
    <row r="310" spans="7:13" x14ac:dyDescent="0.2">
      <c r="G310" s="87"/>
      <c r="M310" s="87"/>
    </row>
    <row r="311" spans="7:13" x14ac:dyDescent="0.2">
      <c r="G311" s="87"/>
      <c r="M311" s="87"/>
    </row>
    <row r="312" spans="7:13" x14ac:dyDescent="0.2">
      <c r="G312" s="87"/>
      <c r="M312" s="87"/>
    </row>
    <row r="313" spans="7:13" x14ac:dyDescent="0.2">
      <c r="G313" s="87"/>
      <c r="M313" s="87"/>
    </row>
    <row r="314" spans="7:13" x14ac:dyDescent="0.2">
      <c r="G314" s="87"/>
      <c r="M314" s="87"/>
    </row>
    <row r="315" spans="7:13" x14ac:dyDescent="0.2">
      <c r="G315" s="87"/>
      <c r="M315" s="87"/>
    </row>
    <row r="316" spans="7:13" x14ac:dyDescent="0.2">
      <c r="G316" s="87"/>
      <c r="M316" s="87"/>
    </row>
    <row r="317" spans="7:13" x14ac:dyDescent="0.2">
      <c r="G317" s="87"/>
      <c r="M317" s="87"/>
    </row>
    <row r="318" spans="7:13" x14ac:dyDescent="0.2">
      <c r="G318" s="87"/>
      <c r="M318" s="87"/>
    </row>
    <row r="319" spans="7:13" x14ac:dyDescent="0.2">
      <c r="G319" s="87"/>
      <c r="M319" s="87"/>
    </row>
    <row r="320" spans="7:13" x14ac:dyDescent="0.2">
      <c r="G320" s="87"/>
      <c r="M320" s="87"/>
    </row>
    <row r="321" spans="7:13" x14ac:dyDescent="0.2">
      <c r="G321" s="87"/>
      <c r="M321" s="87"/>
    </row>
    <row r="322" spans="7:13" x14ac:dyDescent="0.2">
      <c r="G322" s="87"/>
      <c r="M322" s="87"/>
    </row>
    <row r="323" spans="7:13" x14ac:dyDescent="0.2">
      <c r="G323" s="87"/>
      <c r="M323" s="87"/>
    </row>
    <row r="324" spans="7:13" x14ac:dyDescent="0.2">
      <c r="G324" s="87"/>
      <c r="M324" s="87"/>
    </row>
    <row r="325" spans="7:13" x14ac:dyDescent="0.2">
      <c r="G325" s="87"/>
      <c r="M325" s="87"/>
    </row>
    <row r="326" spans="7:13" x14ac:dyDescent="0.2">
      <c r="G326" s="87"/>
      <c r="M326" s="87"/>
    </row>
    <row r="327" spans="7:13" x14ac:dyDescent="0.2">
      <c r="G327" s="87"/>
      <c r="M327" s="87"/>
    </row>
    <row r="328" spans="7:13" x14ac:dyDescent="0.2">
      <c r="G328" s="87"/>
      <c r="M328" s="87"/>
    </row>
    <row r="329" spans="7:13" x14ac:dyDescent="0.2">
      <c r="G329" s="87"/>
      <c r="M329" s="87"/>
    </row>
    <row r="330" spans="7:13" x14ac:dyDescent="0.2">
      <c r="G330" s="87"/>
      <c r="M330" s="87"/>
    </row>
    <row r="331" spans="7:13" x14ac:dyDescent="0.2">
      <c r="G331" s="87"/>
      <c r="M331" s="87"/>
    </row>
    <row r="332" spans="7:13" x14ac:dyDescent="0.2">
      <c r="G332" s="87"/>
      <c r="M332" s="87"/>
    </row>
    <row r="333" spans="7:13" x14ac:dyDescent="0.2">
      <c r="G333" s="87"/>
      <c r="M333" s="87"/>
    </row>
    <row r="334" spans="7:13" x14ac:dyDescent="0.2">
      <c r="G334" s="87"/>
      <c r="M334" s="87"/>
    </row>
    <row r="335" spans="7:13" x14ac:dyDescent="0.2">
      <c r="G335" s="87"/>
      <c r="M335" s="87"/>
    </row>
    <row r="336" spans="7:13" x14ac:dyDescent="0.2">
      <c r="G336" s="87"/>
      <c r="M336" s="87"/>
    </row>
    <row r="337" spans="7:13" x14ac:dyDescent="0.2">
      <c r="G337" s="87"/>
      <c r="M337" s="87"/>
    </row>
    <row r="338" spans="7:13" x14ac:dyDescent="0.2">
      <c r="G338" s="87"/>
      <c r="M338" s="87"/>
    </row>
    <row r="339" spans="7:13" x14ac:dyDescent="0.2">
      <c r="G339" s="87"/>
      <c r="M339" s="87"/>
    </row>
    <row r="340" spans="7:13" x14ac:dyDescent="0.2">
      <c r="G340" s="87"/>
      <c r="M340" s="87"/>
    </row>
    <row r="341" spans="7:13" x14ac:dyDescent="0.2">
      <c r="G341" s="87"/>
      <c r="M341" s="87"/>
    </row>
    <row r="342" spans="7:13" x14ac:dyDescent="0.2">
      <c r="G342" s="87"/>
      <c r="M342" s="87"/>
    </row>
    <row r="343" spans="7:13" x14ac:dyDescent="0.2">
      <c r="G343" s="87"/>
      <c r="M343" s="87"/>
    </row>
    <row r="344" spans="7:13" x14ac:dyDescent="0.2">
      <c r="G344" s="87"/>
      <c r="M344" s="87"/>
    </row>
    <row r="345" spans="7:13" x14ac:dyDescent="0.2">
      <c r="G345" s="87"/>
      <c r="M345" s="87"/>
    </row>
    <row r="346" spans="7:13" x14ac:dyDescent="0.2">
      <c r="G346" s="87"/>
      <c r="M346" s="87"/>
    </row>
    <row r="347" spans="7:13" x14ac:dyDescent="0.2">
      <c r="G347" s="87"/>
      <c r="M347" s="87"/>
    </row>
    <row r="348" spans="7:13" x14ac:dyDescent="0.2">
      <c r="G348" s="87"/>
      <c r="M348" s="87"/>
    </row>
    <row r="349" spans="7:13" x14ac:dyDescent="0.2">
      <c r="G349" s="87"/>
      <c r="M349" s="87"/>
    </row>
    <row r="350" spans="7:13" x14ac:dyDescent="0.2">
      <c r="G350" s="87"/>
      <c r="M350" s="87"/>
    </row>
    <row r="351" spans="7:13" x14ac:dyDescent="0.2">
      <c r="G351" s="87"/>
      <c r="M351" s="87"/>
    </row>
    <row r="352" spans="7:13" x14ac:dyDescent="0.2">
      <c r="G352" s="87"/>
      <c r="M352" s="87"/>
    </row>
    <row r="353" spans="7:13" x14ac:dyDescent="0.2">
      <c r="G353" s="87"/>
      <c r="M353" s="87"/>
    </row>
    <row r="354" spans="7:13" x14ac:dyDescent="0.2">
      <c r="G354" s="87"/>
      <c r="M354" s="87"/>
    </row>
    <row r="355" spans="7:13" x14ac:dyDescent="0.2">
      <c r="G355" s="87"/>
      <c r="M355" s="87"/>
    </row>
    <row r="356" spans="7:13" x14ac:dyDescent="0.2">
      <c r="G356" s="87"/>
      <c r="M356" s="87"/>
    </row>
    <row r="357" spans="7:13" x14ac:dyDescent="0.2">
      <c r="G357" s="87"/>
      <c r="M357" s="87"/>
    </row>
    <row r="358" spans="7:13" x14ac:dyDescent="0.2">
      <c r="G358" s="87"/>
      <c r="M358" s="87"/>
    </row>
    <row r="359" spans="7:13" x14ac:dyDescent="0.2">
      <c r="G359" s="87"/>
      <c r="M359" s="87"/>
    </row>
    <row r="360" spans="7:13" x14ac:dyDescent="0.2">
      <c r="G360" s="87"/>
      <c r="M360" s="87"/>
    </row>
    <row r="361" spans="7:13" x14ac:dyDescent="0.2">
      <c r="G361" s="87"/>
      <c r="M361" s="87"/>
    </row>
    <row r="362" spans="7:13" x14ac:dyDescent="0.2">
      <c r="G362" s="87"/>
      <c r="M362" s="87"/>
    </row>
    <row r="363" spans="7:13" x14ac:dyDescent="0.2">
      <c r="G363" s="87"/>
      <c r="M363" s="87"/>
    </row>
    <row r="364" spans="7:13" x14ac:dyDescent="0.2">
      <c r="G364" s="87"/>
      <c r="M364" s="87"/>
    </row>
    <row r="365" spans="7:13" x14ac:dyDescent="0.2">
      <c r="G365" s="87"/>
      <c r="M365" s="87"/>
    </row>
    <row r="366" spans="7:13" x14ac:dyDescent="0.2">
      <c r="G366" s="87"/>
      <c r="M366" s="87"/>
    </row>
    <row r="367" spans="7:13" x14ac:dyDescent="0.2">
      <c r="G367" s="87"/>
      <c r="M367" s="87"/>
    </row>
    <row r="368" spans="7:13" x14ac:dyDescent="0.2">
      <c r="G368" s="87"/>
      <c r="M368" s="87"/>
    </row>
    <row r="369" spans="7:13" x14ac:dyDescent="0.2">
      <c r="G369" s="87"/>
      <c r="M369" s="87"/>
    </row>
    <row r="370" spans="7:13" x14ac:dyDescent="0.2">
      <c r="G370" s="87"/>
      <c r="M370" s="87"/>
    </row>
    <row r="371" spans="7:13" x14ac:dyDescent="0.2">
      <c r="G371" s="87"/>
      <c r="M371" s="87"/>
    </row>
    <row r="372" spans="7:13" x14ac:dyDescent="0.2">
      <c r="G372" s="87"/>
      <c r="M372" s="87"/>
    </row>
    <row r="373" spans="7:13" x14ac:dyDescent="0.2">
      <c r="G373" s="87"/>
      <c r="M373" s="87"/>
    </row>
    <row r="374" spans="7:13" x14ac:dyDescent="0.2">
      <c r="G374" s="87"/>
      <c r="M374" s="87"/>
    </row>
    <row r="375" spans="7:13" x14ac:dyDescent="0.2">
      <c r="G375" s="87"/>
      <c r="M375" s="87"/>
    </row>
    <row r="376" spans="7:13" x14ac:dyDescent="0.2">
      <c r="G376" s="87"/>
      <c r="M376" s="87"/>
    </row>
    <row r="377" spans="7:13" x14ac:dyDescent="0.2">
      <c r="G377" s="87"/>
      <c r="M377" s="87"/>
    </row>
    <row r="378" spans="7:13" x14ac:dyDescent="0.2">
      <c r="G378" s="87"/>
      <c r="M378" s="87"/>
    </row>
    <row r="379" spans="7:13" x14ac:dyDescent="0.2">
      <c r="G379" s="87"/>
      <c r="M379" s="87"/>
    </row>
    <row r="380" spans="7:13" x14ac:dyDescent="0.2">
      <c r="G380" s="87"/>
      <c r="M380" s="87"/>
    </row>
    <row r="381" spans="7:13" x14ac:dyDescent="0.2">
      <c r="G381" s="87"/>
      <c r="M381" s="87"/>
    </row>
    <row r="382" spans="7:13" x14ac:dyDescent="0.2">
      <c r="G382" s="87"/>
      <c r="M382" s="87"/>
    </row>
    <row r="383" spans="7:13" x14ac:dyDescent="0.2">
      <c r="G383" s="87"/>
      <c r="M383" s="87"/>
    </row>
    <row r="384" spans="7:13" x14ac:dyDescent="0.2">
      <c r="G384" s="87"/>
      <c r="M384" s="87"/>
    </row>
    <row r="385" spans="7:13" x14ac:dyDescent="0.2">
      <c r="G385" s="87"/>
      <c r="M385" s="87"/>
    </row>
    <row r="386" spans="7:13" x14ac:dyDescent="0.2">
      <c r="G386" s="87"/>
      <c r="M386" s="87"/>
    </row>
    <row r="387" spans="7:13" x14ac:dyDescent="0.2">
      <c r="G387" s="87"/>
      <c r="M387" s="87"/>
    </row>
    <row r="388" spans="7:13" x14ac:dyDescent="0.2">
      <c r="G388" s="87"/>
      <c r="M388" s="87"/>
    </row>
    <row r="389" spans="7:13" x14ac:dyDescent="0.2">
      <c r="G389" s="87"/>
      <c r="M389" s="87"/>
    </row>
    <row r="390" spans="7:13" x14ac:dyDescent="0.2">
      <c r="G390" s="87"/>
      <c r="M390" s="87"/>
    </row>
    <row r="391" spans="7:13" x14ac:dyDescent="0.2">
      <c r="G391" s="87"/>
      <c r="M391" s="87"/>
    </row>
    <row r="392" spans="7:13" x14ac:dyDescent="0.2">
      <c r="G392" s="87"/>
      <c r="M392" s="87"/>
    </row>
    <row r="393" spans="7:13" x14ac:dyDescent="0.2">
      <c r="G393" s="87"/>
      <c r="M393" s="87"/>
    </row>
    <row r="394" spans="7:13" x14ac:dyDescent="0.2">
      <c r="G394" s="87"/>
      <c r="M394" s="87"/>
    </row>
    <row r="395" spans="7:13" x14ac:dyDescent="0.2">
      <c r="G395" s="87"/>
      <c r="M395" s="87"/>
    </row>
    <row r="396" spans="7:13" x14ac:dyDescent="0.2">
      <c r="G396" s="87"/>
      <c r="M396" s="87"/>
    </row>
    <row r="397" spans="7:13" x14ac:dyDescent="0.2">
      <c r="G397" s="87"/>
      <c r="M397" s="87"/>
    </row>
    <row r="398" spans="7:13" x14ac:dyDescent="0.2">
      <c r="G398" s="87"/>
      <c r="M398" s="87"/>
    </row>
    <row r="399" spans="7:13" x14ac:dyDescent="0.2">
      <c r="G399" s="87"/>
      <c r="M399" s="87"/>
    </row>
    <row r="400" spans="7:13" x14ac:dyDescent="0.2">
      <c r="G400" s="87"/>
      <c r="M400" s="87"/>
    </row>
    <row r="401" spans="7:13" x14ac:dyDescent="0.2">
      <c r="G401" s="87"/>
      <c r="M401" s="87"/>
    </row>
    <row r="402" spans="7:13" x14ac:dyDescent="0.2">
      <c r="G402" s="87"/>
      <c r="M402" s="87"/>
    </row>
    <row r="403" spans="7:13" x14ac:dyDescent="0.2">
      <c r="G403" s="87"/>
      <c r="M403" s="87"/>
    </row>
    <row r="404" spans="7:13" x14ac:dyDescent="0.2">
      <c r="G404" s="87"/>
      <c r="M404" s="87"/>
    </row>
    <row r="405" spans="7:13" x14ac:dyDescent="0.2">
      <c r="G405" s="87"/>
      <c r="M405" s="87"/>
    </row>
    <row r="406" spans="7:13" x14ac:dyDescent="0.2">
      <c r="G406" s="87"/>
      <c r="M406" s="87"/>
    </row>
    <row r="407" spans="7:13" x14ac:dyDescent="0.2">
      <c r="G407" s="87"/>
      <c r="M407" s="87"/>
    </row>
    <row r="408" spans="7:13" x14ac:dyDescent="0.2">
      <c r="G408" s="87"/>
      <c r="M408" s="87"/>
    </row>
    <row r="409" spans="7:13" x14ac:dyDescent="0.2">
      <c r="G409" s="87"/>
      <c r="M409" s="87"/>
    </row>
    <row r="410" spans="7:13" x14ac:dyDescent="0.2">
      <c r="G410" s="87"/>
      <c r="M410" s="87"/>
    </row>
    <row r="411" spans="7:13" x14ac:dyDescent="0.2">
      <c r="G411" s="87"/>
      <c r="M411" s="87"/>
    </row>
    <row r="412" spans="7:13" x14ac:dyDescent="0.2">
      <c r="G412" s="87"/>
      <c r="M412" s="87"/>
    </row>
    <row r="413" spans="7:13" x14ac:dyDescent="0.2">
      <c r="G413" s="87"/>
      <c r="M413" s="87"/>
    </row>
    <row r="414" spans="7:13" x14ac:dyDescent="0.2">
      <c r="G414" s="87"/>
      <c r="M414" s="87"/>
    </row>
    <row r="415" spans="7:13" x14ac:dyDescent="0.2">
      <c r="G415" s="87"/>
      <c r="M415" s="87"/>
    </row>
    <row r="416" spans="7:13" x14ac:dyDescent="0.2">
      <c r="G416" s="87"/>
      <c r="M416" s="87"/>
    </row>
    <row r="417" spans="7:13" x14ac:dyDescent="0.2">
      <c r="G417" s="87"/>
      <c r="M417" s="87"/>
    </row>
    <row r="418" spans="7:13" x14ac:dyDescent="0.2">
      <c r="G418" s="87"/>
      <c r="M418" s="87"/>
    </row>
    <row r="419" spans="7:13" x14ac:dyDescent="0.2">
      <c r="G419" s="87"/>
      <c r="M419" s="87"/>
    </row>
    <row r="420" spans="7:13" x14ac:dyDescent="0.2">
      <c r="G420" s="87"/>
      <c r="M420" s="87"/>
    </row>
    <row r="421" spans="7:13" x14ac:dyDescent="0.2">
      <c r="G421" s="87"/>
      <c r="M421" s="87"/>
    </row>
    <row r="422" spans="7:13" x14ac:dyDescent="0.2">
      <c r="G422" s="87"/>
      <c r="M422" s="87"/>
    </row>
    <row r="423" spans="7:13" x14ac:dyDescent="0.2">
      <c r="G423" s="87"/>
      <c r="M423" s="87"/>
    </row>
    <row r="424" spans="7:13" x14ac:dyDescent="0.2">
      <c r="G424" s="87"/>
      <c r="M424" s="87"/>
    </row>
    <row r="425" spans="7:13" x14ac:dyDescent="0.2">
      <c r="G425" s="87"/>
      <c r="M425" s="87"/>
    </row>
    <row r="426" spans="7:13" x14ac:dyDescent="0.2">
      <c r="G426" s="87"/>
      <c r="M426" s="87"/>
    </row>
    <row r="427" spans="7:13" x14ac:dyDescent="0.2">
      <c r="G427" s="87"/>
      <c r="M427" s="87"/>
    </row>
    <row r="428" spans="7:13" x14ac:dyDescent="0.2">
      <c r="G428" s="87"/>
      <c r="M428" s="87"/>
    </row>
    <row r="429" spans="7:13" x14ac:dyDescent="0.2">
      <c r="G429" s="87"/>
      <c r="M429" s="87"/>
    </row>
    <row r="430" spans="7:13" x14ac:dyDescent="0.2">
      <c r="G430" s="87"/>
      <c r="M430" s="87"/>
    </row>
    <row r="431" spans="7:13" x14ac:dyDescent="0.2">
      <c r="G431" s="87"/>
      <c r="M431" s="87"/>
    </row>
    <row r="432" spans="7:13" x14ac:dyDescent="0.2">
      <c r="G432" s="87"/>
      <c r="M432" s="87"/>
    </row>
    <row r="433" spans="7:13" x14ac:dyDescent="0.2">
      <c r="G433" s="87"/>
      <c r="M433" s="87"/>
    </row>
    <row r="434" spans="7:13" x14ac:dyDescent="0.2">
      <c r="G434" s="87"/>
      <c r="M434" s="87"/>
    </row>
    <row r="435" spans="7:13" x14ac:dyDescent="0.2">
      <c r="G435" s="87"/>
      <c r="M435" s="87"/>
    </row>
    <row r="436" spans="7:13" x14ac:dyDescent="0.2">
      <c r="G436" s="87"/>
      <c r="M436" s="87"/>
    </row>
    <row r="437" spans="7:13" x14ac:dyDescent="0.2">
      <c r="G437" s="87"/>
      <c r="M437" s="87"/>
    </row>
    <row r="438" spans="7:13" x14ac:dyDescent="0.2">
      <c r="G438" s="87"/>
      <c r="M438" s="87"/>
    </row>
    <row r="439" spans="7:13" x14ac:dyDescent="0.2">
      <c r="G439" s="87"/>
      <c r="M439" s="87"/>
    </row>
    <row r="440" spans="7:13" x14ac:dyDescent="0.2">
      <c r="G440" s="87"/>
      <c r="M440" s="87"/>
    </row>
    <row r="441" spans="7:13" x14ac:dyDescent="0.2">
      <c r="G441" s="87"/>
      <c r="M441" s="87"/>
    </row>
    <row r="442" spans="7:13" x14ac:dyDescent="0.2">
      <c r="G442" s="87"/>
      <c r="M442" s="87"/>
    </row>
    <row r="443" spans="7:13" x14ac:dyDescent="0.2">
      <c r="G443" s="87"/>
      <c r="M443" s="87"/>
    </row>
    <row r="444" spans="7:13" x14ac:dyDescent="0.2">
      <c r="G444" s="87"/>
      <c r="M444" s="87"/>
    </row>
    <row r="445" spans="7:13" x14ac:dyDescent="0.2">
      <c r="G445" s="87"/>
      <c r="M445" s="87"/>
    </row>
    <row r="446" spans="7:13" x14ac:dyDescent="0.2">
      <c r="G446" s="87"/>
      <c r="M446" s="87"/>
    </row>
    <row r="447" spans="7:13" x14ac:dyDescent="0.2">
      <c r="G447" s="87"/>
      <c r="M447" s="87"/>
    </row>
    <row r="448" spans="7:13" x14ac:dyDescent="0.2">
      <c r="G448" s="87"/>
      <c r="M448" s="87"/>
    </row>
    <row r="449" spans="7:13" x14ac:dyDescent="0.2">
      <c r="G449" s="87"/>
      <c r="M449" s="87"/>
    </row>
    <row r="450" spans="7:13" x14ac:dyDescent="0.2">
      <c r="G450" s="87"/>
      <c r="M450" s="87"/>
    </row>
    <row r="451" spans="7:13" x14ac:dyDescent="0.2">
      <c r="G451" s="87"/>
      <c r="M451" s="87"/>
    </row>
    <row r="452" spans="7:13" x14ac:dyDescent="0.2">
      <c r="G452" s="87"/>
      <c r="M452" s="87"/>
    </row>
    <row r="453" spans="7:13" x14ac:dyDescent="0.2">
      <c r="G453" s="87"/>
      <c r="M453" s="87"/>
    </row>
    <row r="454" spans="7:13" x14ac:dyDescent="0.2">
      <c r="G454" s="87"/>
      <c r="M454" s="87"/>
    </row>
    <row r="455" spans="7:13" x14ac:dyDescent="0.2">
      <c r="G455" s="87"/>
      <c r="M455" s="87"/>
    </row>
    <row r="456" spans="7:13" x14ac:dyDescent="0.2">
      <c r="G456" s="87"/>
      <c r="M456" s="87"/>
    </row>
    <row r="457" spans="7:13" x14ac:dyDescent="0.2">
      <c r="G457" s="87"/>
      <c r="M457" s="87"/>
    </row>
    <row r="458" spans="7:13" x14ac:dyDescent="0.2">
      <c r="G458" s="87"/>
      <c r="M458" s="87"/>
    </row>
    <row r="459" spans="7:13" x14ac:dyDescent="0.2">
      <c r="G459" s="87"/>
      <c r="M459" s="87"/>
    </row>
    <row r="460" spans="7:13" x14ac:dyDescent="0.2">
      <c r="G460" s="87"/>
      <c r="M460" s="87"/>
    </row>
    <row r="461" spans="7:13" x14ac:dyDescent="0.2">
      <c r="G461" s="87"/>
      <c r="M461" s="87"/>
    </row>
    <row r="462" spans="7:13" x14ac:dyDescent="0.2">
      <c r="G462" s="87"/>
      <c r="M462" s="87"/>
    </row>
    <row r="463" spans="7:13" x14ac:dyDescent="0.2">
      <c r="G463" s="87"/>
      <c r="M463" s="87"/>
    </row>
    <row r="464" spans="7:13" x14ac:dyDescent="0.2">
      <c r="G464" s="87"/>
      <c r="M464" s="87"/>
    </row>
    <row r="465" spans="7:13" x14ac:dyDescent="0.2">
      <c r="G465" s="87"/>
      <c r="M465" s="87"/>
    </row>
    <row r="466" spans="7:13" x14ac:dyDescent="0.2">
      <c r="G466" s="87"/>
      <c r="M466" s="87"/>
    </row>
    <row r="467" spans="7:13" x14ac:dyDescent="0.2">
      <c r="G467" s="87"/>
      <c r="M467" s="87"/>
    </row>
    <row r="468" spans="7:13" x14ac:dyDescent="0.2">
      <c r="G468" s="87"/>
      <c r="M468" s="87"/>
    </row>
    <row r="469" spans="7:13" x14ac:dyDescent="0.2">
      <c r="G469" s="87"/>
      <c r="M469" s="87"/>
    </row>
    <row r="470" spans="7:13" x14ac:dyDescent="0.2">
      <c r="G470" s="87"/>
      <c r="M470" s="87"/>
    </row>
    <row r="471" spans="7:13" x14ac:dyDescent="0.2">
      <c r="G471" s="87"/>
      <c r="M471" s="87"/>
    </row>
    <row r="472" spans="7:13" x14ac:dyDescent="0.2">
      <c r="G472" s="87"/>
      <c r="M472" s="87"/>
    </row>
    <row r="473" spans="7:13" x14ac:dyDescent="0.2">
      <c r="G473" s="87"/>
      <c r="M473" s="87"/>
    </row>
    <row r="474" spans="7:13" x14ac:dyDescent="0.2">
      <c r="G474" s="87"/>
      <c r="M474" s="87"/>
    </row>
    <row r="475" spans="7:13" x14ac:dyDescent="0.2">
      <c r="G475" s="87"/>
      <c r="M475" s="87"/>
    </row>
    <row r="476" spans="7:13" x14ac:dyDescent="0.2">
      <c r="G476" s="87"/>
      <c r="M476" s="87"/>
    </row>
    <row r="477" spans="7:13" x14ac:dyDescent="0.2">
      <c r="G477" s="87"/>
      <c r="M477" s="87"/>
    </row>
    <row r="478" spans="7:13" x14ac:dyDescent="0.2">
      <c r="G478" s="87"/>
      <c r="M478" s="87"/>
    </row>
    <row r="479" spans="7:13" x14ac:dyDescent="0.2">
      <c r="G479" s="87"/>
      <c r="M479" s="87"/>
    </row>
    <row r="480" spans="7:13" x14ac:dyDescent="0.2">
      <c r="G480" s="87"/>
      <c r="M480" s="87"/>
    </row>
    <row r="481" spans="7:13" x14ac:dyDescent="0.2">
      <c r="G481" s="87"/>
      <c r="M481" s="87"/>
    </row>
    <row r="482" spans="7:13" x14ac:dyDescent="0.2">
      <c r="G482" s="87"/>
      <c r="M482" s="87"/>
    </row>
    <row r="483" spans="7:13" x14ac:dyDescent="0.2">
      <c r="G483" s="87"/>
      <c r="M483" s="87"/>
    </row>
    <row r="484" spans="7:13" x14ac:dyDescent="0.2">
      <c r="G484" s="87"/>
      <c r="M484" s="87"/>
    </row>
    <row r="485" spans="7:13" x14ac:dyDescent="0.2">
      <c r="G485" s="87"/>
      <c r="M485" s="87"/>
    </row>
    <row r="486" spans="7:13" x14ac:dyDescent="0.2">
      <c r="G486" s="87"/>
      <c r="M486" s="87"/>
    </row>
    <row r="487" spans="7:13" x14ac:dyDescent="0.2">
      <c r="G487" s="87"/>
      <c r="M487" s="87"/>
    </row>
    <row r="488" spans="7:13" x14ac:dyDescent="0.2">
      <c r="G488" s="87"/>
      <c r="M488" s="87"/>
    </row>
    <row r="489" spans="7:13" x14ac:dyDescent="0.2">
      <c r="G489" s="87"/>
      <c r="M489" s="87"/>
    </row>
    <row r="490" spans="7:13" x14ac:dyDescent="0.2">
      <c r="G490" s="87"/>
      <c r="M490" s="87"/>
    </row>
    <row r="491" spans="7:13" x14ac:dyDescent="0.2">
      <c r="G491" s="87"/>
      <c r="M491" s="87"/>
    </row>
    <row r="492" spans="7:13" x14ac:dyDescent="0.2">
      <c r="G492" s="87"/>
      <c r="M492" s="87"/>
    </row>
    <row r="493" spans="7:13" x14ac:dyDescent="0.2">
      <c r="G493" s="87"/>
      <c r="M493" s="87"/>
    </row>
    <row r="494" spans="7:13" x14ac:dyDescent="0.2">
      <c r="G494" s="87"/>
      <c r="M494" s="87"/>
    </row>
    <row r="495" spans="7:13" x14ac:dyDescent="0.2">
      <c r="G495" s="87"/>
      <c r="M495" s="87"/>
    </row>
    <row r="496" spans="7:13" x14ac:dyDescent="0.2">
      <c r="G496" s="87"/>
      <c r="M496" s="87"/>
    </row>
    <row r="497" spans="7:13" x14ac:dyDescent="0.2">
      <c r="G497" s="87"/>
      <c r="M497" s="87"/>
    </row>
    <row r="498" spans="7:13" x14ac:dyDescent="0.2">
      <c r="G498" s="87"/>
      <c r="M498" s="87"/>
    </row>
    <row r="499" spans="7:13" x14ac:dyDescent="0.2">
      <c r="G499" s="87"/>
      <c r="M499" s="87"/>
    </row>
    <row r="500" spans="7:13" x14ac:dyDescent="0.2">
      <c r="G500" s="87"/>
      <c r="M500" s="87"/>
    </row>
    <row r="501" spans="7:13" x14ac:dyDescent="0.2">
      <c r="G501" s="87"/>
      <c r="M501" s="87"/>
    </row>
    <row r="502" spans="7:13" x14ac:dyDescent="0.2">
      <c r="G502" s="87"/>
      <c r="M502" s="87"/>
    </row>
    <row r="503" spans="7:13" x14ac:dyDescent="0.2">
      <c r="G503" s="87"/>
      <c r="M503" s="87"/>
    </row>
    <row r="504" spans="7:13" x14ac:dyDescent="0.2">
      <c r="G504" s="87"/>
      <c r="M504" s="87"/>
    </row>
    <row r="505" spans="7:13" x14ac:dyDescent="0.2">
      <c r="G505" s="87"/>
      <c r="M505" s="87"/>
    </row>
    <row r="506" spans="7:13" x14ac:dyDescent="0.2">
      <c r="G506" s="87"/>
      <c r="M506" s="87"/>
    </row>
    <row r="507" spans="7:13" x14ac:dyDescent="0.2">
      <c r="G507" s="87"/>
      <c r="M507" s="87"/>
    </row>
    <row r="508" spans="7:13" x14ac:dyDescent="0.2">
      <c r="G508" s="87"/>
      <c r="M508" s="87"/>
    </row>
    <row r="509" spans="7:13" x14ac:dyDescent="0.2">
      <c r="G509" s="87"/>
      <c r="M509" s="87"/>
    </row>
    <row r="510" spans="7:13" x14ac:dyDescent="0.2">
      <c r="G510" s="87"/>
      <c r="M510" s="87"/>
    </row>
    <row r="511" spans="7:13" x14ac:dyDescent="0.2">
      <c r="G511" s="87"/>
      <c r="M511" s="87"/>
    </row>
    <row r="512" spans="7:13" x14ac:dyDescent="0.2">
      <c r="G512" s="87"/>
      <c r="M512" s="87"/>
    </row>
    <row r="513" spans="7:13" x14ac:dyDescent="0.2">
      <c r="G513" s="87"/>
      <c r="M513" s="87"/>
    </row>
    <row r="514" spans="7:13" x14ac:dyDescent="0.2">
      <c r="G514" s="87"/>
      <c r="M514" s="87"/>
    </row>
    <row r="515" spans="7:13" x14ac:dyDescent="0.2">
      <c r="G515" s="87"/>
      <c r="M515" s="87"/>
    </row>
    <row r="516" spans="7:13" x14ac:dyDescent="0.2">
      <c r="G516" s="87"/>
      <c r="M516" s="87"/>
    </row>
    <row r="517" spans="7:13" x14ac:dyDescent="0.2">
      <c r="G517" s="87"/>
      <c r="M517" s="87"/>
    </row>
    <row r="518" spans="7:13" x14ac:dyDescent="0.2">
      <c r="G518" s="87"/>
      <c r="M518" s="87"/>
    </row>
    <row r="519" spans="7:13" x14ac:dyDescent="0.2">
      <c r="G519" s="87"/>
      <c r="M519" s="87"/>
    </row>
    <row r="520" spans="7:13" x14ac:dyDescent="0.2">
      <c r="G520" s="87"/>
      <c r="M520" s="87"/>
    </row>
    <row r="521" spans="7:13" x14ac:dyDescent="0.2">
      <c r="G521" s="87"/>
      <c r="M521" s="87"/>
    </row>
    <row r="522" spans="7:13" x14ac:dyDescent="0.2">
      <c r="G522" s="87"/>
      <c r="M522" s="87"/>
    </row>
    <row r="523" spans="7:13" x14ac:dyDescent="0.2">
      <c r="G523" s="87"/>
      <c r="M523" s="87"/>
    </row>
    <row r="524" spans="7:13" x14ac:dyDescent="0.2">
      <c r="G524" s="87"/>
      <c r="M524" s="87"/>
    </row>
    <row r="525" spans="7:13" x14ac:dyDescent="0.2">
      <c r="G525" s="87"/>
      <c r="M525" s="87"/>
    </row>
    <row r="526" spans="7:13" x14ac:dyDescent="0.2">
      <c r="G526" s="87"/>
      <c r="M526" s="87"/>
    </row>
    <row r="527" spans="7:13" x14ac:dyDescent="0.2">
      <c r="G527" s="87"/>
      <c r="M527" s="87"/>
    </row>
    <row r="528" spans="7:13" x14ac:dyDescent="0.2">
      <c r="G528" s="87"/>
      <c r="M528" s="87"/>
    </row>
    <row r="529" spans="7:13" x14ac:dyDescent="0.2">
      <c r="G529" s="87"/>
      <c r="M529" s="87"/>
    </row>
    <row r="530" spans="7:13" x14ac:dyDescent="0.2">
      <c r="G530" s="87"/>
      <c r="M530" s="87"/>
    </row>
    <row r="531" spans="7:13" x14ac:dyDescent="0.2">
      <c r="G531" s="87"/>
      <c r="M531" s="87"/>
    </row>
    <row r="532" spans="7:13" x14ac:dyDescent="0.2">
      <c r="G532" s="87"/>
      <c r="M532" s="87"/>
    </row>
    <row r="533" spans="7:13" x14ac:dyDescent="0.2">
      <c r="G533" s="87"/>
      <c r="M533" s="87"/>
    </row>
    <row r="534" spans="7:13" x14ac:dyDescent="0.2">
      <c r="G534" s="87"/>
      <c r="M534" s="87"/>
    </row>
    <row r="535" spans="7:13" x14ac:dyDescent="0.2">
      <c r="G535" s="87"/>
      <c r="M535" s="87"/>
    </row>
    <row r="536" spans="7:13" x14ac:dyDescent="0.2">
      <c r="G536" s="87"/>
      <c r="M536" s="87"/>
    </row>
    <row r="537" spans="7:13" x14ac:dyDescent="0.2">
      <c r="G537" s="87"/>
      <c r="M537" s="87"/>
    </row>
    <row r="538" spans="7:13" x14ac:dyDescent="0.2">
      <c r="G538" s="87"/>
      <c r="M538" s="87"/>
    </row>
    <row r="539" spans="7:13" x14ac:dyDescent="0.2">
      <c r="G539" s="87"/>
      <c r="M539" s="87"/>
    </row>
    <row r="540" spans="7:13" x14ac:dyDescent="0.2">
      <c r="G540" s="87"/>
      <c r="M540" s="87"/>
    </row>
    <row r="541" spans="7:13" x14ac:dyDescent="0.2">
      <c r="G541" s="87"/>
      <c r="M541" s="87"/>
    </row>
    <row r="542" spans="7:13" x14ac:dyDescent="0.2">
      <c r="G542" s="87"/>
      <c r="M542" s="87"/>
    </row>
    <row r="543" spans="7:13" x14ac:dyDescent="0.2">
      <c r="G543" s="87"/>
      <c r="M543" s="87"/>
    </row>
    <row r="544" spans="7:13" x14ac:dyDescent="0.2">
      <c r="G544" s="87"/>
      <c r="M544" s="87"/>
    </row>
    <row r="545" spans="7:13" x14ac:dyDescent="0.2">
      <c r="G545" s="87"/>
      <c r="M545" s="87"/>
    </row>
    <row r="546" spans="7:13" x14ac:dyDescent="0.2">
      <c r="G546" s="87"/>
      <c r="M546" s="87"/>
    </row>
    <row r="547" spans="7:13" x14ac:dyDescent="0.2">
      <c r="G547" s="87"/>
      <c r="M547" s="87"/>
    </row>
    <row r="548" spans="7:13" x14ac:dyDescent="0.2">
      <c r="G548" s="87"/>
      <c r="M548" s="87"/>
    </row>
    <row r="549" spans="7:13" x14ac:dyDescent="0.2">
      <c r="G549" s="87"/>
      <c r="M549" s="87"/>
    </row>
    <row r="550" spans="7:13" x14ac:dyDescent="0.2">
      <c r="G550" s="87"/>
      <c r="M550" s="87"/>
    </row>
    <row r="551" spans="7:13" x14ac:dyDescent="0.2">
      <c r="G551" s="87"/>
      <c r="M551" s="87"/>
    </row>
    <row r="552" spans="7:13" x14ac:dyDescent="0.2">
      <c r="G552" s="87"/>
      <c r="M552" s="87"/>
    </row>
    <row r="553" spans="7:13" x14ac:dyDescent="0.2">
      <c r="G553" s="87"/>
      <c r="M553" s="87"/>
    </row>
    <row r="554" spans="7:13" x14ac:dyDescent="0.2">
      <c r="G554" s="87"/>
      <c r="M554" s="87"/>
    </row>
    <row r="555" spans="7:13" x14ac:dyDescent="0.2">
      <c r="G555" s="87"/>
      <c r="M555" s="87"/>
    </row>
    <row r="556" spans="7:13" x14ac:dyDescent="0.2">
      <c r="G556" s="87"/>
      <c r="M556" s="87"/>
    </row>
    <row r="557" spans="7:13" x14ac:dyDescent="0.2">
      <c r="G557" s="87"/>
      <c r="M557" s="87"/>
    </row>
    <row r="558" spans="7:13" x14ac:dyDescent="0.2">
      <c r="G558" s="87"/>
      <c r="M558" s="87"/>
    </row>
    <row r="559" spans="7:13" x14ac:dyDescent="0.2">
      <c r="G559" s="87"/>
      <c r="M559" s="87"/>
    </row>
    <row r="560" spans="7:13" x14ac:dyDescent="0.2">
      <c r="G560" s="87"/>
      <c r="M560" s="87"/>
    </row>
    <row r="561" spans="7:13" x14ac:dyDescent="0.2">
      <c r="G561" s="87"/>
      <c r="M561" s="87"/>
    </row>
    <row r="562" spans="7:13" x14ac:dyDescent="0.2">
      <c r="G562" s="87"/>
      <c r="M562" s="87"/>
    </row>
    <row r="563" spans="7:13" x14ac:dyDescent="0.2">
      <c r="G563" s="87"/>
      <c r="M563" s="87"/>
    </row>
    <row r="564" spans="7:13" x14ac:dyDescent="0.2">
      <c r="G564" s="87"/>
      <c r="M564" s="87"/>
    </row>
    <row r="565" spans="7:13" x14ac:dyDescent="0.2">
      <c r="G565" s="87"/>
      <c r="M565" s="87"/>
    </row>
    <row r="566" spans="7:13" x14ac:dyDescent="0.2">
      <c r="G566" s="87"/>
      <c r="M566" s="87"/>
    </row>
    <row r="567" spans="7:13" x14ac:dyDescent="0.2">
      <c r="G567" s="87"/>
      <c r="M567" s="87"/>
    </row>
    <row r="568" spans="7:13" x14ac:dyDescent="0.2">
      <c r="G568" s="87"/>
      <c r="M568" s="87"/>
    </row>
    <row r="569" spans="7:13" x14ac:dyDescent="0.2">
      <c r="G569" s="87"/>
      <c r="M569" s="87"/>
    </row>
    <row r="570" spans="7:13" x14ac:dyDescent="0.2">
      <c r="G570" s="87"/>
      <c r="M570" s="87"/>
    </row>
    <row r="571" spans="7:13" x14ac:dyDescent="0.2">
      <c r="G571" s="87"/>
      <c r="M571" s="87"/>
    </row>
    <row r="572" spans="7:13" x14ac:dyDescent="0.2">
      <c r="G572" s="87"/>
      <c r="M572" s="87"/>
    </row>
    <row r="573" spans="7:13" x14ac:dyDescent="0.2">
      <c r="G573" s="87"/>
      <c r="M573" s="87"/>
    </row>
    <row r="574" spans="7:13" x14ac:dyDescent="0.2">
      <c r="G574" s="87"/>
      <c r="M574" s="87"/>
    </row>
    <row r="575" spans="7:13" x14ac:dyDescent="0.2">
      <c r="G575" s="87"/>
      <c r="M575" s="87"/>
    </row>
    <row r="576" spans="7:13" x14ac:dyDescent="0.2">
      <c r="G576" s="87"/>
      <c r="M576" s="87"/>
    </row>
    <row r="577" spans="7:13" x14ac:dyDescent="0.2">
      <c r="G577" s="87"/>
      <c r="M577" s="87"/>
    </row>
    <row r="578" spans="7:13" x14ac:dyDescent="0.2">
      <c r="G578" s="87"/>
      <c r="M578" s="87"/>
    </row>
    <row r="579" spans="7:13" x14ac:dyDescent="0.2">
      <c r="G579" s="87"/>
      <c r="M579" s="87"/>
    </row>
    <row r="580" spans="7:13" x14ac:dyDescent="0.2">
      <c r="G580" s="87"/>
      <c r="M580" s="87"/>
    </row>
    <row r="581" spans="7:13" x14ac:dyDescent="0.2">
      <c r="G581" s="87"/>
      <c r="M581" s="87"/>
    </row>
    <row r="582" spans="7:13" x14ac:dyDescent="0.2">
      <c r="G582" s="87"/>
      <c r="M582" s="87"/>
    </row>
    <row r="583" spans="7:13" x14ac:dyDescent="0.2">
      <c r="G583" s="87"/>
      <c r="M583" s="87"/>
    </row>
    <row r="584" spans="7:13" x14ac:dyDescent="0.2">
      <c r="G584" s="87"/>
      <c r="M584" s="87"/>
    </row>
    <row r="585" spans="7:13" x14ac:dyDescent="0.2">
      <c r="G585" s="87"/>
      <c r="M585" s="87"/>
    </row>
    <row r="586" spans="7:13" x14ac:dyDescent="0.2">
      <c r="G586" s="87"/>
      <c r="M586" s="87"/>
    </row>
    <row r="587" spans="7:13" x14ac:dyDescent="0.2">
      <c r="G587" s="87"/>
      <c r="M587" s="87"/>
    </row>
    <row r="588" spans="7:13" x14ac:dyDescent="0.2">
      <c r="G588" s="87"/>
      <c r="M588" s="87"/>
    </row>
    <row r="589" spans="7:13" x14ac:dyDescent="0.2">
      <c r="G589" s="87"/>
      <c r="M589" s="87"/>
    </row>
    <row r="590" spans="7:13" x14ac:dyDescent="0.2">
      <c r="G590" s="87"/>
      <c r="M590" s="87"/>
    </row>
    <row r="591" spans="7:13" x14ac:dyDescent="0.2">
      <c r="G591" s="87"/>
      <c r="M591" s="87"/>
    </row>
    <row r="592" spans="7:13" x14ac:dyDescent="0.2">
      <c r="G592" s="87"/>
      <c r="M592" s="87"/>
    </row>
    <row r="593" spans="7:13" x14ac:dyDescent="0.2">
      <c r="G593" s="87"/>
      <c r="M593" s="87"/>
    </row>
    <row r="594" spans="7:13" x14ac:dyDescent="0.2">
      <c r="G594" s="87"/>
      <c r="M594" s="87"/>
    </row>
    <row r="595" spans="7:13" x14ac:dyDescent="0.2">
      <c r="G595" s="87"/>
      <c r="M595" s="87"/>
    </row>
    <row r="596" spans="7:13" x14ac:dyDescent="0.2">
      <c r="G596" s="87"/>
      <c r="M596" s="87"/>
    </row>
    <row r="597" spans="7:13" x14ac:dyDescent="0.2">
      <c r="G597" s="87"/>
      <c r="M597" s="87"/>
    </row>
    <row r="598" spans="7:13" x14ac:dyDescent="0.2">
      <c r="G598" s="87"/>
      <c r="M598" s="87"/>
    </row>
    <row r="599" spans="7:13" x14ac:dyDescent="0.2">
      <c r="G599" s="87"/>
      <c r="M599" s="87"/>
    </row>
    <row r="600" spans="7:13" x14ac:dyDescent="0.2">
      <c r="G600" s="87"/>
      <c r="M600" s="87"/>
    </row>
    <row r="601" spans="7:13" x14ac:dyDescent="0.2">
      <c r="G601" s="87"/>
      <c r="M601" s="87"/>
    </row>
    <row r="602" spans="7:13" x14ac:dyDescent="0.2">
      <c r="G602" s="87"/>
      <c r="M602" s="87"/>
    </row>
    <row r="603" spans="7:13" x14ac:dyDescent="0.2">
      <c r="G603" s="87"/>
      <c r="M603" s="87"/>
    </row>
    <row r="604" spans="7:13" x14ac:dyDescent="0.2">
      <c r="G604" s="87"/>
      <c r="M604" s="87"/>
    </row>
    <row r="605" spans="7:13" x14ac:dyDescent="0.2">
      <c r="G605" s="87"/>
      <c r="M605" s="87"/>
    </row>
    <row r="606" spans="7:13" x14ac:dyDescent="0.2">
      <c r="G606" s="87"/>
      <c r="M606" s="87"/>
    </row>
    <row r="607" spans="7:13" x14ac:dyDescent="0.2">
      <c r="G607" s="87"/>
      <c r="M607" s="87"/>
    </row>
    <row r="608" spans="7:13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4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913</v>
      </c>
    </row>
    <row r="4" spans="1:2" x14ac:dyDescent="0.2">
      <c r="A4" t="s">
        <v>117</v>
      </c>
      <c r="B4" t="s">
        <v>914</v>
      </c>
    </row>
    <row r="5" spans="1:2" x14ac:dyDescent="0.2">
      <c r="A5" t="s">
        <v>118</v>
      </c>
      <c r="B5" t="s">
        <v>915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916</v>
      </c>
    </row>
    <row r="8" spans="1:2" x14ac:dyDescent="0.2">
      <c r="A8" t="s">
        <v>121</v>
      </c>
      <c r="B8" t="s">
        <v>504</v>
      </c>
    </row>
    <row r="9" spans="1:2" x14ac:dyDescent="0.2">
      <c r="A9" t="s">
        <v>122</v>
      </c>
      <c r="B9" t="s">
        <v>454</v>
      </c>
    </row>
    <row r="10" spans="1:2" x14ac:dyDescent="0.2">
      <c r="A10" t="s">
        <v>123</v>
      </c>
      <c r="B10" t="s">
        <v>515</v>
      </c>
    </row>
    <row r="11" spans="1:2" x14ac:dyDescent="0.2">
      <c r="A11" t="s">
        <v>124</v>
      </c>
      <c r="B11" t="s">
        <v>455</v>
      </c>
    </row>
    <row r="12" spans="1:2" x14ac:dyDescent="0.2">
      <c r="A12" t="s">
        <v>125</v>
      </c>
      <c r="B12" t="s">
        <v>456</v>
      </c>
    </row>
    <row r="13" spans="1:2" x14ac:dyDescent="0.2">
      <c r="A13" t="s">
        <v>126</v>
      </c>
      <c r="B13" t="s">
        <v>457</v>
      </c>
    </row>
    <row r="14" spans="1:2" x14ac:dyDescent="0.2">
      <c r="A14" t="s">
        <v>14</v>
      </c>
      <c r="B14" t="s">
        <v>458</v>
      </c>
    </row>
    <row r="15" spans="1:2" x14ac:dyDescent="0.2">
      <c r="A15" t="s">
        <v>15</v>
      </c>
      <c r="B15" t="s">
        <v>917</v>
      </c>
    </row>
    <row r="16" spans="1:2" x14ac:dyDescent="0.2">
      <c r="A16" t="s">
        <v>16</v>
      </c>
      <c r="B16" t="s">
        <v>459</v>
      </c>
    </row>
    <row r="17" spans="1:2" x14ac:dyDescent="0.2">
      <c r="A17" t="s">
        <v>354</v>
      </c>
      <c r="B17" t="s">
        <v>918</v>
      </c>
    </row>
    <row r="18" spans="1:2" x14ac:dyDescent="0.2">
      <c r="A18" t="s">
        <v>278</v>
      </c>
      <c r="B18" t="s">
        <v>919</v>
      </c>
    </row>
    <row r="19" spans="1:2" x14ac:dyDescent="0.2">
      <c r="A19" t="s">
        <v>355</v>
      </c>
      <c r="B19" t="s">
        <v>472</v>
      </c>
    </row>
    <row r="20" spans="1:2" x14ac:dyDescent="0.2">
      <c r="A20" t="s">
        <v>356</v>
      </c>
      <c r="B20" t="s">
        <v>473</v>
      </c>
    </row>
    <row r="21" spans="1:2" x14ac:dyDescent="0.2">
      <c r="A21" t="s">
        <v>357</v>
      </c>
      <c r="B21" t="s">
        <v>920</v>
      </c>
    </row>
    <row r="22" spans="1:2" x14ac:dyDescent="0.2">
      <c r="A22" t="s">
        <v>358</v>
      </c>
      <c r="B22" t="s">
        <v>482</v>
      </c>
    </row>
    <row r="23" spans="1:2" x14ac:dyDescent="0.2">
      <c r="A23" t="s">
        <v>359</v>
      </c>
      <c r="B23" t="s">
        <v>483</v>
      </c>
    </row>
    <row r="24" spans="1:2" x14ac:dyDescent="0.2">
      <c r="A24" t="s">
        <v>360</v>
      </c>
      <c r="B24" t="s">
        <v>484</v>
      </c>
    </row>
    <row r="25" spans="1:2" x14ac:dyDescent="0.2">
      <c r="A25" t="s">
        <v>361</v>
      </c>
      <c r="B25" t="s">
        <v>485</v>
      </c>
    </row>
    <row r="26" spans="1:2" x14ac:dyDescent="0.2">
      <c r="A26" t="s">
        <v>362</v>
      </c>
      <c r="B26" t="s">
        <v>483</v>
      </c>
    </row>
    <row r="27" spans="1:2" x14ac:dyDescent="0.2">
      <c r="A27" t="s">
        <v>363</v>
      </c>
      <c r="B27" t="s">
        <v>486</v>
      </c>
    </row>
    <row r="28" spans="1:2" x14ac:dyDescent="0.2">
      <c r="A28" t="s">
        <v>364</v>
      </c>
      <c r="B28" t="s">
        <v>487</v>
      </c>
    </row>
    <row r="29" spans="1:2" x14ac:dyDescent="0.2">
      <c r="A29" t="s">
        <v>365</v>
      </c>
      <c r="B29" t="s">
        <v>483</v>
      </c>
    </row>
    <row r="30" spans="1:2" x14ac:dyDescent="0.2">
      <c r="A30" t="s">
        <v>366</v>
      </c>
      <c r="B30" t="s">
        <v>486</v>
      </c>
    </row>
    <row r="31" spans="1:2" x14ac:dyDescent="0.2">
      <c r="A31" t="s">
        <v>367</v>
      </c>
      <c r="B31" t="s">
        <v>485</v>
      </c>
    </row>
    <row r="32" spans="1:2" x14ac:dyDescent="0.2">
      <c r="A32" t="s">
        <v>368</v>
      </c>
      <c r="B32" t="s">
        <v>483</v>
      </c>
    </row>
    <row r="33" spans="1:2" x14ac:dyDescent="0.2">
      <c r="A33" t="s">
        <v>369</v>
      </c>
      <c r="B33" t="s">
        <v>921</v>
      </c>
    </row>
    <row r="34" spans="1:2" x14ac:dyDescent="0.2">
      <c r="A34" t="s">
        <v>615</v>
      </c>
      <c r="B34" t="s">
        <v>609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5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273"/>
      <c r="B1" s="274"/>
      <c r="C1" s="273"/>
      <c r="D1" s="274"/>
      <c r="E1" s="274"/>
      <c r="F1" s="274"/>
      <c r="G1" s="274"/>
      <c r="H1" s="275"/>
    </row>
    <row r="2" spans="1:8" x14ac:dyDescent="0.2">
      <c r="A2" s="276" t="s">
        <v>240</v>
      </c>
      <c r="B2" s="276" t="s">
        <v>241</v>
      </c>
      <c r="C2" s="277"/>
      <c r="D2" s="88"/>
      <c r="E2" s="88"/>
      <c r="F2" s="88"/>
      <c r="G2" s="88"/>
      <c r="H2" s="278"/>
    </row>
    <row r="3" spans="1:8" x14ac:dyDescent="0.2">
      <c r="A3" s="273" t="s">
        <v>115</v>
      </c>
      <c r="B3" s="273" t="s">
        <v>230</v>
      </c>
      <c r="C3" s="273"/>
      <c r="D3" s="274"/>
      <c r="E3" s="274"/>
      <c r="F3" s="274"/>
      <c r="G3" s="274"/>
      <c r="H3" s="275"/>
    </row>
    <row r="4" spans="1:8" x14ac:dyDescent="0.2">
      <c r="A4" s="273" t="s">
        <v>116</v>
      </c>
      <c r="B4" s="273" t="s">
        <v>913</v>
      </c>
      <c r="C4" s="277"/>
      <c r="D4" s="88"/>
      <c r="E4" s="88"/>
      <c r="F4" s="88"/>
      <c r="G4" s="88"/>
      <c r="H4" s="278"/>
    </row>
    <row r="5" spans="1:8" x14ac:dyDescent="0.2">
      <c r="A5" s="273" t="s">
        <v>117</v>
      </c>
      <c r="B5" s="273" t="s">
        <v>914</v>
      </c>
      <c r="C5" s="277"/>
      <c r="D5" s="88"/>
      <c r="E5" s="88"/>
      <c r="F5" s="88"/>
      <c r="G5" s="88"/>
      <c r="H5" s="278"/>
    </row>
    <row r="6" spans="1:8" x14ac:dyDescent="0.2">
      <c r="A6" s="273" t="s">
        <v>118</v>
      </c>
      <c r="B6" s="273" t="s">
        <v>915</v>
      </c>
      <c r="C6" s="277"/>
      <c r="D6" s="88"/>
      <c r="E6" s="88"/>
      <c r="F6" s="88"/>
      <c r="G6" s="88"/>
      <c r="H6" s="278"/>
    </row>
    <row r="7" spans="1:8" x14ac:dyDescent="0.2">
      <c r="A7" s="273" t="s">
        <v>119</v>
      </c>
      <c r="B7" s="273" t="s">
        <v>268</v>
      </c>
      <c r="C7" s="277"/>
      <c r="D7" s="88"/>
      <c r="E7" s="88"/>
      <c r="F7" s="88"/>
      <c r="G7" s="88"/>
      <c r="H7" s="278"/>
    </row>
    <row r="8" spans="1:8" x14ac:dyDescent="0.2">
      <c r="A8" s="273" t="s">
        <v>120</v>
      </c>
      <c r="B8" s="273" t="s">
        <v>916</v>
      </c>
      <c r="C8" s="277"/>
      <c r="D8" s="88"/>
      <c r="E8" s="88"/>
      <c r="F8" s="88"/>
      <c r="G8" s="88"/>
      <c r="H8" s="278"/>
    </row>
    <row r="9" spans="1:8" x14ac:dyDescent="0.2">
      <c r="A9" s="273" t="s">
        <v>121</v>
      </c>
      <c r="B9" s="273" t="s">
        <v>504</v>
      </c>
      <c r="C9" s="277"/>
      <c r="D9" s="88"/>
      <c r="E9" s="88"/>
      <c r="F9" s="88"/>
      <c r="G9" s="88"/>
      <c r="H9" s="278"/>
    </row>
    <row r="10" spans="1:8" x14ac:dyDescent="0.2">
      <c r="A10" s="273" t="s">
        <v>122</v>
      </c>
      <c r="B10" s="273" t="s">
        <v>454</v>
      </c>
      <c r="C10" s="277"/>
      <c r="D10" s="88"/>
      <c r="E10" s="88"/>
      <c r="F10" s="88"/>
      <c r="G10" s="88"/>
      <c r="H10" s="278"/>
    </row>
    <row r="11" spans="1:8" x14ac:dyDescent="0.2">
      <c r="A11" s="273" t="s">
        <v>123</v>
      </c>
      <c r="B11" s="273" t="s">
        <v>515</v>
      </c>
      <c r="C11" s="277"/>
      <c r="D11" s="88"/>
      <c r="E11" s="88"/>
      <c r="F11" s="88"/>
      <c r="G11" s="88"/>
      <c r="H11" s="278"/>
    </row>
    <row r="12" spans="1:8" x14ac:dyDescent="0.2">
      <c r="A12" s="273" t="s">
        <v>124</v>
      </c>
      <c r="B12" s="273" t="s">
        <v>455</v>
      </c>
      <c r="C12" s="277"/>
      <c r="D12" s="88"/>
      <c r="E12" s="88"/>
      <c r="F12" s="88"/>
      <c r="G12" s="88"/>
      <c r="H12" s="278"/>
    </row>
    <row r="13" spans="1:8" x14ac:dyDescent="0.2">
      <c r="A13" s="273" t="s">
        <v>125</v>
      </c>
      <c r="B13" s="273" t="s">
        <v>456</v>
      </c>
      <c r="C13" s="277"/>
      <c r="D13" s="88"/>
      <c r="E13" s="88"/>
      <c r="F13" s="88"/>
      <c r="G13" s="88"/>
      <c r="H13" s="278"/>
    </row>
    <row r="14" spans="1:8" x14ac:dyDescent="0.2">
      <c r="A14" s="273" t="s">
        <v>126</v>
      </c>
      <c r="B14" s="273" t="s">
        <v>457</v>
      </c>
      <c r="C14" s="277"/>
      <c r="D14" s="88"/>
      <c r="E14" s="88"/>
      <c r="F14" s="88"/>
      <c r="G14" s="88"/>
      <c r="H14" s="278"/>
    </row>
    <row r="15" spans="1:8" x14ac:dyDescent="0.2">
      <c r="A15" s="273" t="s">
        <v>14</v>
      </c>
      <c r="B15" s="273" t="s">
        <v>458</v>
      </c>
      <c r="C15" s="277"/>
      <c r="D15" s="88"/>
      <c r="E15" s="88"/>
      <c r="F15" s="88"/>
      <c r="G15" s="88"/>
      <c r="H15" s="278"/>
    </row>
    <row r="16" spans="1:8" x14ac:dyDescent="0.2">
      <c r="A16" s="273" t="s">
        <v>15</v>
      </c>
      <c r="B16" s="273" t="s">
        <v>917</v>
      </c>
      <c r="C16" s="277"/>
      <c r="D16" s="88"/>
      <c r="E16" s="88"/>
      <c r="F16" s="88"/>
      <c r="G16" s="88"/>
      <c r="H16" s="278"/>
    </row>
    <row r="17" spans="1:8" x14ac:dyDescent="0.2">
      <c r="A17" s="273" t="s">
        <v>16</v>
      </c>
      <c r="B17" s="273" t="s">
        <v>459</v>
      </c>
      <c r="C17" s="277"/>
      <c r="D17" s="88"/>
      <c r="E17" s="88"/>
      <c r="F17" s="88"/>
      <c r="G17" s="88"/>
      <c r="H17" s="278"/>
    </row>
    <row r="18" spans="1:8" x14ac:dyDescent="0.2">
      <c r="A18" s="273" t="s">
        <v>354</v>
      </c>
      <c r="B18" s="273" t="s">
        <v>918</v>
      </c>
      <c r="C18" s="277"/>
      <c r="D18" s="88"/>
      <c r="E18" s="88"/>
      <c r="F18" s="88"/>
      <c r="G18" s="88"/>
      <c r="H18" s="278"/>
    </row>
    <row r="19" spans="1:8" x14ac:dyDescent="0.2">
      <c r="A19" s="273" t="s">
        <v>278</v>
      </c>
      <c r="B19" s="273" t="s">
        <v>919</v>
      </c>
      <c r="C19" s="277"/>
      <c r="D19" s="88"/>
      <c r="E19" s="88"/>
      <c r="F19" s="88"/>
      <c r="G19" s="88"/>
      <c r="H19" s="278"/>
    </row>
    <row r="20" spans="1:8" x14ac:dyDescent="0.2">
      <c r="A20" s="273" t="s">
        <v>355</v>
      </c>
      <c r="B20" s="273" t="s">
        <v>472</v>
      </c>
      <c r="C20" s="277"/>
      <c r="D20" s="88"/>
      <c r="E20" s="88"/>
      <c r="F20" s="88"/>
      <c r="G20" s="88"/>
      <c r="H20" s="278"/>
    </row>
    <row r="21" spans="1:8" x14ac:dyDescent="0.2">
      <c r="A21" s="273" t="s">
        <v>356</v>
      </c>
      <c r="B21" s="273" t="s">
        <v>473</v>
      </c>
      <c r="C21" s="277"/>
      <c r="D21" s="88"/>
      <c r="E21" s="88"/>
      <c r="F21" s="88"/>
      <c r="G21" s="88"/>
      <c r="H21" s="278"/>
    </row>
    <row r="22" spans="1:8" x14ac:dyDescent="0.2">
      <c r="A22" s="273" t="s">
        <v>357</v>
      </c>
      <c r="B22" s="273" t="s">
        <v>920</v>
      </c>
      <c r="C22" s="277"/>
      <c r="D22" s="88"/>
      <c r="E22" s="88"/>
      <c r="F22" s="88"/>
      <c r="G22" s="88"/>
      <c r="H22" s="278"/>
    </row>
    <row r="23" spans="1:8" x14ac:dyDescent="0.2">
      <c r="A23" s="273" t="s">
        <v>358</v>
      </c>
      <c r="B23" s="273" t="s">
        <v>482</v>
      </c>
      <c r="C23" s="277"/>
      <c r="D23" s="88"/>
      <c r="E23" s="88"/>
      <c r="F23" s="88"/>
      <c r="G23" s="88"/>
      <c r="H23" s="278"/>
    </row>
    <row r="24" spans="1:8" x14ac:dyDescent="0.2">
      <c r="A24" s="273" t="s">
        <v>359</v>
      </c>
      <c r="B24" s="273" t="s">
        <v>483</v>
      </c>
      <c r="C24" s="277"/>
      <c r="D24" s="88"/>
      <c r="E24" s="88"/>
      <c r="F24" s="88"/>
      <c r="G24" s="88"/>
      <c r="H24" s="278"/>
    </row>
    <row r="25" spans="1:8" x14ac:dyDescent="0.2">
      <c r="A25" s="273" t="s">
        <v>360</v>
      </c>
      <c r="B25" s="273" t="s">
        <v>484</v>
      </c>
      <c r="C25" s="277"/>
      <c r="D25" s="88"/>
      <c r="E25" s="88"/>
      <c r="F25" s="88"/>
      <c r="G25" s="88"/>
      <c r="H25" s="278"/>
    </row>
    <row r="26" spans="1:8" x14ac:dyDescent="0.2">
      <c r="A26" s="273" t="s">
        <v>361</v>
      </c>
      <c r="B26" s="273" t="s">
        <v>485</v>
      </c>
      <c r="C26" s="277"/>
      <c r="D26" s="88"/>
      <c r="E26" s="88"/>
      <c r="F26" s="88"/>
      <c r="G26" s="88"/>
      <c r="H26" s="278"/>
    </row>
    <row r="27" spans="1:8" x14ac:dyDescent="0.2">
      <c r="A27" s="273" t="s">
        <v>362</v>
      </c>
      <c r="B27" s="273" t="s">
        <v>483</v>
      </c>
      <c r="C27" s="277"/>
      <c r="D27" s="88"/>
      <c r="E27" s="88"/>
      <c r="F27" s="88"/>
      <c r="G27" s="88"/>
      <c r="H27" s="278"/>
    </row>
    <row r="28" spans="1:8" x14ac:dyDescent="0.2">
      <c r="A28" s="273" t="s">
        <v>363</v>
      </c>
      <c r="B28" s="273" t="s">
        <v>486</v>
      </c>
      <c r="C28" s="277"/>
      <c r="D28" s="88"/>
      <c r="E28" s="88"/>
      <c r="F28" s="88"/>
      <c r="G28" s="88"/>
      <c r="H28" s="278"/>
    </row>
    <row r="29" spans="1:8" x14ac:dyDescent="0.2">
      <c r="A29" s="273" t="s">
        <v>364</v>
      </c>
      <c r="B29" s="273" t="s">
        <v>487</v>
      </c>
      <c r="C29" s="277"/>
      <c r="D29" s="88"/>
      <c r="E29" s="88"/>
      <c r="F29" s="88"/>
      <c r="G29" s="88"/>
      <c r="H29" s="278"/>
    </row>
    <row r="30" spans="1:8" x14ac:dyDescent="0.2">
      <c r="A30" s="273" t="s">
        <v>365</v>
      </c>
      <c r="B30" s="273" t="s">
        <v>483</v>
      </c>
      <c r="C30" s="277"/>
      <c r="D30" s="88"/>
      <c r="E30" s="88"/>
      <c r="F30" s="88"/>
      <c r="G30" s="88"/>
      <c r="H30" s="278"/>
    </row>
    <row r="31" spans="1:8" x14ac:dyDescent="0.2">
      <c r="A31" s="273" t="s">
        <v>366</v>
      </c>
      <c r="B31" s="273" t="s">
        <v>486</v>
      </c>
      <c r="C31" s="277"/>
      <c r="D31" s="88"/>
      <c r="E31" s="88"/>
      <c r="F31" s="88"/>
      <c r="G31" s="88"/>
      <c r="H31" s="278"/>
    </row>
    <row r="32" spans="1:8" x14ac:dyDescent="0.2">
      <c r="A32" s="273" t="s">
        <v>367</v>
      </c>
      <c r="B32" s="273" t="s">
        <v>485</v>
      </c>
      <c r="C32" s="277"/>
      <c r="D32" s="88"/>
      <c r="E32" s="88"/>
      <c r="F32" s="88"/>
      <c r="G32" s="88"/>
      <c r="H32" s="278"/>
    </row>
    <row r="33" spans="1:8" x14ac:dyDescent="0.2">
      <c r="A33" s="273" t="s">
        <v>368</v>
      </c>
      <c r="B33" s="273" t="s">
        <v>483</v>
      </c>
      <c r="C33" s="277"/>
      <c r="D33" s="88"/>
      <c r="E33" s="88"/>
      <c r="F33" s="88"/>
      <c r="G33" s="88"/>
      <c r="H33" s="278"/>
    </row>
    <row r="34" spans="1:8" x14ac:dyDescent="0.2">
      <c r="A34" s="273" t="s">
        <v>369</v>
      </c>
      <c r="B34" s="273" t="s">
        <v>921</v>
      </c>
      <c r="C34" s="277"/>
      <c r="D34" s="88"/>
      <c r="E34" s="88"/>
      <c r="F34" s="88"/>
      <c r="G34" s="88"/>
      <c r="H34" s="278"/>
    </row>
    <row r="35" spans="1:8" x14ac:dyDescent="0.2">
      <c r="A35" s="279" t="s">
        <v>615</v>
      </c>
      <c r="B35" s="279" t="s">
        <v>609</v>
      </c>
      <c r="C35" s="319"/>
      <c r="D35" s="320"/>
      <c r="E35" s="320"/>
      <c r="F35" s="320"/>
      <c r="G35" s="320"/>
      <c r="H35" s="321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9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89" t="s">
        <v>234</v>
      </c>
      <c r="B1" s="289"/>
      <c r="C1" s="290"/>
      <c r="D1" s="143"/>
      <c r="E1" s="293" t="s">
        <v>270</v>
      </c>
      <c r="F1" s="294"/>
      <c r="I1" s="295" t="s">
        <v>269</v>
      </c>
      <c r="J1" s="296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Categories</v>
      </c>
      <c r="I2" s="291"/>
      <c r="J2" s="292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97" t="s">
        <v>222</v>
      </c>
      <c r="M5" s="298"/>
      <c r="N5" s="299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300"/>
      <c r="M6" s="301"/>
      <c r="N6" s="302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Costs-Winery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86" t="s">
        <v>271</v>
      </c>
      <c r="M8" s="287"/>
      <c r="N8" s="288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86"/>
      <c r="M9" s="287"/>
      <c r="N9" s="288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86"/>
      <c r="M10" s="287"/>
      <c r="N10" s="288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86"/>
      <c r="M11" s="287"/>
      <c r="N11" s="288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86"/>
      <c r="M12" s="287"/>
      <c r="N12" s="288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86"/>
      <c r="M13" s="287"/>
      <c r="N13" s="288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86"/>
      <c r="M14" s="287"/>
      <c r="N14" s="288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86"/>
      <c r="M15" s="287"/>
      <c r="N15" s="288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80" t="s">
        <v>272</v>
      </c>
      <c r="M18" s="281"/>
      <c r="N18" s="282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80"/>
      <c r="M19" s="281"/>
      <c r="N19" s="282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80"/>
      <c r="M20" s="281"/>
      <c r="N20" s="282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80"/>
      <c r="M21" s="281"/>
      <c r="N21" s="282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83"/>
      <c r="M22" s="284"/>
      <c r="N22" s="285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  <row r="39" spans="1:6" x14ac:dyDescent="0.2">
      <c r="A39" s="269" t="s">
        <v>615</v>
      </c>
      <c r="B39" s="91">
        <f>IF(ISNA(MATCH($A39,GLCatPivot!A:A,0)),65000,MATCH($A39,GLCatPivot!A:A,0))</f>
        <v>35</v>
      </c>
      <c r="C39" s="119" t="str">
        <f>IF(A39="(blank)"," ",IF(ISERROR(INDEX(GLCatPivot!A:B,$B39,2)),"",INDEX(GLCatPivot!A:B,$B39,2)))</f>
        <v>Inventory</v>
      </c>
      <c r="D39" s="91" t="e">
        <f>A39 &amp; " - " &amp;  VLOOKUP(E39,$U$3:$W$20,2,FALSE)</f>
        <v>#N/A</v>
      </c>
      <c r="E39" s="93"/>
      <c r="F39" s="94" t="str">
        <f>IF(ISERROR(VLOOKUP(E39,$U$3:$W$20,3,FALSE)),"",VLOOKUP(E39,$U$3:$W$20,3,FALSE))</f>
        <v/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2" priority="4" stopIfTrue="1">
      <formula>IF(AND(C2&lt;&gt;" ", E2=""),1,0)</formula>
    </cfRule>
  </conditionalFormatting>
  <conditionalFormatting sqref="E5:E36">
    <cfRule type="expression" dxfId="1" priority="3" stopIfTrue="1">
      <formula>IF(AND(C5&lt;&gt;" ", E5=""),1,0)</formula>
    </cfRule>
  </conditionalFormatting>
  <conditionalFormatting sqref="E39">
    <cfRule type="expression" dxfId="0" priority="1" stopIfTrue="1">
      <formula>IF(AND(C39&lt;&gt;" ", E39=""),1,0)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 E39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144"/>
  <sheetViews>
    <sheetView showZeros="0" zoomScale="75" workbookViewId="0">
      <pane xSplit="1" ySplit="8" topLeftCell="B74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3" width="8.5703125" style="11" customWidth="1"/>
    <col min="4" max="4" width="10.5703125" style="11" bestFit="1" customWidth="1"/>
    <col min="5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1278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20</v>
      </c>
      <c r="U1" s="5" t="str">
        <f>VLOOKUP(U$4,Date_Lup!$E:$F,2,0)</f>
        <v>Jan 20</v>
      </c>
      <c r="V1" s="5" t="str">
        <f>VLOOKUP(V$4,Date_Lup!$E:$F,2,0)</f>
        <v>Jan 20</v>
      </c>
      <c r="W1" s="5" t="str">
        <f>VLOOKUP(W$4,Date_Lup!$E:$F,2,0)</f>
        <v>Jan 20</v>
      </c>
      <c r="X1" s="5" t="str">
        <f>VLOOKUP(X$4,Date_Lup!$E:$F,2,0)</f>
        <v>Feb 20</v>
      </c>
      <c r="Y1" s="5" t="str">
        <f>VLOOKUP(Y$4,Date_Lup!$E:$F,2,0)</f>
        <v>Feb 20</v>
      </c>
      <c r="Z1" s="5" t="str">
        <f>VLOOKUP(Z$4,Date_Lup!$E:$F,2,0)</f>
        <v>Feb 20</v>
      </c>
      <c r="AA1" s="5" t="str">
        <f>VLOOKUP(AA$4,Date_Lup!$E:$F,2,0)</f>
        <v>Mar 20</v>
      </c>
      <c r="AB1" s="5" t="str">
        <f>VLOOKUP(AB$4,Date_Lup!$E:$F,2,0)</f>
        <v>Mar 20</v>
      </c>
      <c r="AC1" s="5" t="str">
        <f>VLOOKUP(AC$4,Date_Lup!$E:$F,2,0)</f>
        <v>Mar 20</v>
      </c>
      <c r="AD1" s="5" t="str">
        <f>VLOOKUP(AD$4,Date_Lup!$E:$F,2,0)</f>
        <v>Apr 20</v>
      </c>
      <c r="AE1" s="5" t="str">
        <f>VLOOKUP(AE$4,Date_Lup!$E:$F,2,0)</f>
        <v>Apr 20</v>
      </c>
      <c r="AF1" s="5" t="str">
        <f>VLOOKUP(AF$4,Date_Lup!$E:$F,2,0)</f>
        <v>Apr 20</v>
      </c>
      <c r="AG1" s="5" t="str">
        <f>VLOOKUP(AG$4,Date_Lup!$E:$F,2,0)</f>
        <v>May 20</v>
      </c>
      <c r="AH1" s="5" t="str">
        <f>VLOOKUP(AH$4,Date_Lup!$E:$F,2,0)</f>
        <v>May 20</v>
      </c>
      <c r="AI1" s="5" t="str">
        <f>VLOOKUP(AI$4,Date_Lup!$E:$F,2,0)</f>
        <v>May 20</v>
      </c>
      <c r="AJ1" s="5" t="str">
        <f>VLOOKUP(AJ$4,Date_Lup!$E:$F,2,0)</f>
        <v>Jun 20</v>
      </c>
      <c r="AK1" s="5" t="str">
        <f>VLOOKUP(AK$4,Date_Lup!$E:$F,2,0)</f>
        <v>Jun 20</v>
      </c>
      <c r="AL1" s="5" t="str">
        <f>VLOOKUP(AL$4,Date_Lup!$E:$F,2,0)</f>
        <v>Jun 20</v>
      </c>
      <c r="AM1" s="5" t="str">
        <f>VLOOKUP(AM$4,Date_Lup!$E:$F,2,0)</f>
        <v>Jul 20</v>
      </c>
      <c r="AN1" s="5" t="str">
        <f>VLOOKUP(AN$4,Date_Lup!$E:$F,2,0)</f>
        <v>Jul 20</v>
      </c>
      <c r="AO1" s="5" t="str">
        <f>VLOOKUP(AO$4,Date_Lup!$E:$F,2,0)</f>
        <v>Jul 20</v>
      </c>
      <c r="AP1" s="5" t="str">
        <f>VLOOKUP(AP$4,Date_Lup!$E:$F,2,0)</f>
        <v>Aug 20</v>
      </c>
      <c r="AQ1" s="5" t="str">
        <f>VLOOKUP(AQ$4,Date_Lup!$E:$F,2,0)</f>
        <v>Aug 20</v>
      </c>
      <c r="AR1" s="5" t="str">
        <f>VLOOKUP(AR$4,Date_Lup!$E:$F,2,0)</f>
        <v>Aug 20</v>
      </c>
      <c r="AS1" s="5" t="str">
        <f>VLOOKUP(AS$4,Date_Lup!$E:$F,2,0)</f>
        <v>Sep 20</v>
      </c>
      <c r="AT1" s="5" t="str">
        <f>VLOOKUP(AT$4,Date_Lup!$E:$F,2,0)</f>
        <v>Sep 20</v>
      </c>
      <c r="AU1" s="5" t="str">
        <f>VLOOKUP(AU$4,Date_Lup!$E:$F,2,0)</f>
        <v>Sep 20</v>
      </c>
      <c r="AV1" s="5" t="str">
        <f>VLOOKUP(AV$4,Date_Lup!$E:$F,2,0)</f>
        <v>Oct 20</v>
      </c>
      <c r="AW1" s="5" t="str">
        <f>VLOOKUP(AW$4,Date_Lup!$E:$F,2,0)</f>
        <v>Oct 20</v>
      </c>
      <c r="AX1" s="5" t="str">
        <f>VLOOKUP(AX$4,Date_Lup!$E:$F,2,0)</f>
        <v>Oct 20</v>
      </c>
      <c r="AY1" s="5" t="str">
        <f>VLOOKUP(AY$4,Date_Lup!$E:$F,2,0)</f>
        <v>Nov 20</v>
      </c>
      <c r="AZ1" s="5" t="str">
        <f>VLOOKUP(AZ$4,Date_Lup!$E:$F,2,0)</f>
        <v>Nov 20</v>
      </c>
      <c r="BA1" s="5" t="str">
        <f>VLOOKUP(BA$4,Date_Lup!$E:$F,2,0)</f>
        <v>Nov 20</v>
      </c>
      <c r="BB1" s="5" t="str">
        <f>VLOOKUP(BB$4,Date_Lup!$E:$F,2,0)</f>
        <v>Dec 20</v>
      </c>
      <c r="BC1" s="5" t="str">
        <f>VLOOKUP(BC$4,Date_Lup!$E:$F,2,0)</f>
        <v>Dec 20</v>
      </c>
      <c r="BD1" s="5" t="str">
        <f>VLOOKUP(BD$4,Date_Lup!$E:$F,2,0)</f>
        <v>Dec 20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2019</v>
      </c>
      <c r="BM1" s="10">
        <f>Date_Lup!I13</f>
        <v>2018</v>
      </c>
      <c r="BN1" s="10">
        <f>Date_Lup!J13</f>
        <v>2017</v>
      </c>
      <c r="BO1" s="52">
        <f>Date_Lup!K13</f>
        <v>2016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503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-68.37</v>
      </c>
      <c r="V7" s="33">
        <f t="shared" si="2"/>
        <v>-66.08</v>
      </c>
      <c r="W7" s="33">
        <f t="shared" si="2"/>
        <v>-67.11</v>
      </c>
      <c r="X7" s="33">
        <f t="shared" si="2"/>
        <v>-330.96</v>
      </c>
      <c r="Y7" s="33">
        <f t="shared" si="2"/>
        <v>-328.81</v>
      </c>
      <c r="Z7" s="33">
        <f t="shared" si="2"/>
        <v>-60.62</v>
      </c>
      <c r="AA7" s="33">
        <f t="shared" si="2"/>
        <v>-68.37</v>
      </c>
      <c r="AB7" s="33">
        <f t="shared" si="2"/>
        <v>-66.08</v>
      </c>
      <c r="AC7" s="33">
        <f t="shared" si="2"/>
        <v>-11234.050000000003</v>
      </c>
      <c r="AD7" s="33">
        <f t="shared" si="2"/>
        <v>-66.16</v>
      </c>
      <c r="AE7" s="33">
        <f t="shared" si="2"/>
        <v>-63.95</v>
      </c>
      <c r="AF7" s="33">
        <f t="shared" si="2"/>
        <v>-64.95</v>
      </c>
      <c r="AG7" s="33">
        <f t="shared" si="2"/>
        <v>-68.37</v>
      </c>
      <c r="AH7" s="33">
        <f t="shared" si="2"/>
        <v>-66.08</v>
      </c>
      <c r="AI7" s="33">
        <f t="shared" si="2"/>
        <v>-67.11</v>
      </c>
      <c r="AJ7" s="33">
        <f t="shared" si="2"/>
        <v>-66.16</v>
      </c>
      <c r="AK7" s="33">
        <f t="shared" si="2"/>
        <v>-63.95</v>
      </c>
      <c r="AL7" s="33">
        <f t="shared" si="2"/>
        <v>-64.95</v>
      </c>
      <c r="AM7" s="33">
        <f t="shared" si="2"/>
        <v>-6871.8599999999988</v>
      </c>
      <c r="AN7" s="33">
        <f t="shared" si="2"/>
        <v>-5806.3899999999985</v>
      </c>
      <c r="AO7" s="33">
        <f t="shared" si="2"/>
        <v>-131.11000000000001</v>
      </c>
      <c r="AP7" s="33">
        <f t="shared" si="2"/>
        <v>-153.30000000000001</v>
      </c>
      <c r="AQ7" s="33">
        <f t="shared" si="2"/>
        <v>-152.88</v>
      </c>
      <c r="AR7" s="33">
        <f t="shared" si="2"/>
        <v>-68.37</v>
      </c>
      <c r="AS7" s="33">
        <f t="shared" si="2"/>
        <v>-148.35</v>
      </c>
      <c r="AT7" s="33">
        <f t="shared" si="2"/>
        <v>-147.94999999999999</v>
      </c>
      <c r="AU7" s="33">
        <f t="shared" si="2"/>
        <v>-66.16</v>
      </c>
      <c r="AV7" s="33">
        <f t="shared" si="2"/>
        <v>-153.30000000000001</v>
      </c>
      <c r="AW7" s="33">
        <f t="shared" si="2"/>
        <v>-152.88</v>
      </c>
      <c r="AX7" s="33">
        <f t="shared" si="2"/>
        <v>-68.37</v>
      </c>
      <c r="AY7" s="33">
        <f t="shared" si="2"/>
        <v>-148.35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-147.94999999999999</v>
      </c>
      <c r="BA7" s="33">
        <f t="shared" si="3"/>
        <v>-66.16</v>
      </c>
      <c r="BB7" s="33">
        <f t="shared" si="3"/>
        <v>-153.30000000000001</v>
      </c>
      <c r="BC7" s="33">
        <f t="shared" si="3"/>
        <v>-152.88</v>
      </c>
      <c r="BD7" s="33">
        <f t="shared" si="3"/>
        <v>-7993.44</v>
      </c>
      <c r="BE7" s="33">
        <f t="shared" si="3"/>
        <v>-153.30000000000001</v>
      </c>
      <c r="BF7" s="33">
        <f t="shared" si="3"/>
        <v>-152.88</v>
      </c>
      <c r="BG7" s="180">
        <f t="shared" si="3"/>
        <v>-7993.44</v>
      </c>
      <c r="BH7" s="33">
        <f t="shared" si="3"/>
        <v>-8296.8499999999985</v>
      </c>
      <c r="BI7" s="33">
        <f t="shared" si="3"/>
        <v>-7215.8799999999983</v>
      </c>
      <c r="BJ7" s="33">
        <f t="shared" si="3"/>
        <v>-19952.39999999998</v>
      </c>
      <c r="BK7" s="33">
        <f t="shared" si="3"/>
        <v>-87.264166000000003</v>
      </c>
      <c r="BL7" s="33">
        <f t="shared" si="3"/>
        <v>-1177.9798330000003</v>
      </c>
      <c r="BM7" s="33">
        <f t="shared" si="3"/>
        <v>1824.1668339999999</v>
      </c>
      <c r="BN7" s="33">
        <f t="shared" si="3"/>
        <v>-89.180833000000007</v>
      </c>
      <c r="BO7" s="33">
        <f t="shared" si="3"/>
        <v>0</v>
      </c>
      <c r="BP7" s="33">
        <f t="shared" si="3"/>
        <v>-396.18</v>
      </c>
      <c r="BQ7" s="33">
        <f t="shared" si="3"/>
        <v>-467.7</v>
      </c>
      <c r="BR7" s="33">
        <f>SUMIF($O:$O,"=8",BR:BR)-SUMIF($O:$O,"=9",BR:BR)-SUMIF($O:$O,"=10",BR:BR)-SUMIF($O:$O,"=13",BR:BR)+SUMIF($O:$O,"=12",BR:BR)-SUMIF($O:$O,"=14",BR:BR)-SUMIF($O:$O,"=15",BR:BR)-SUMIF($O:$O,"=16",BR:BR)+BQ7</f>
        <v>-668.39</v>
      </c>
      <c r="BS7" s="33">
        <f>SUMIF($O:$O,"=8",BS:BS)-SUMIF($O:$O,"=9",BS:BS)-SUMIF($O:$O,"=10",BS:BS)-SUMIF($O:$O,"=13",BS:BS)+SUMIF($O:$O,"=12",BS:BS)-SUMIF($O:$O,"=14",BS:BS)-SUMIF($O:$O,"=15",BS:BS)-SUMIF($O:$O,"=16",BS:BS)+BR7</f>
        <v>-7841.8999999999987</v>
      </c>
      <c r="BT7" s="33">
        <f>SUMIF($O:$O,"=8",BT:BT)-SUMIF($O:$O,"=9",BT:BT)-SUMIF($O:$O,"=10",BT:BT)-SUMIF($O:$O,"=13",BT:BT)+SUMIF($O:$O,"=12",BT:BT)-SUMIF($O:$O,"=14",BT:BT)-SUMIF($O:$O,"=15",BT:BT)-SUMIF($O:$O,"=16",BT:BT)+BS7</f>
        <v>-15470.359999999997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270" t="s">
        <v>481</v>
      </c>
      <c r="B9" s="3" t="e">
        <f>MATCH($A9,Sheet1!ACCOUNTNO,0)</f>
        <v>#N/A</v>
      </c>
      <c r="C9" s="3">
        <f t="shared" ref="C9:C13" si="4">IF(ISNA($B9),65000,$B9)</f>
        <v>65000</v>
      </c>
      <c r="D9" s="3">
        <f>IF(D$3=0,0,INDEX(Sheet1!RawDataCols,$C9,D$5))</f>
        <v>0</v>
      </c>
      <c r="E9" s="3">
        <f>IF(E$3=0,0,INDEX(Sheet1!RawDataCols,$C9,E$5))</f>
        <v>0</v>
      </c>
      <c r="F9" s="3">
        <f>IF(F$3=0,0,INDEX(Sheet1!RawDataCols,$C9,F$5))</f>
        <v>0</v>
      </c>
      <c r="G9" s="3">
        <f>IF(G$3=0,0,INDEX(Sheet1!RawDataCols,$C9,G$5))</f>
        <v>0</v>
      </c>
      <c r="H9" s="3">
        <f>IF(H$3=0,0,INDEX(Sheet1!RawDataCols,$C9,H$5))</f>
        <v>0</v>
      </c>
      <c r="I9" s="3">
        <f>IF(I$3=0,0,INDEX(Sheet1!RawDataCols,$C9,I$5))</f>
        <v>0</v>
      </c>
      <c r="J9" s="3">
        <f>IF(J$3=0,0,INDEX(Sheet1!RawDataCols,$C9,J$5))</f>
        <v>0</v>
      </c>
      <c r="K9" s="3">
        <f>IF(K$3=0,0,INDEX(Sheet1!RawDataCols,$C9,K$5))</f>
        <v>0</v>
      </c>
      <c r="L9" s="3">
        <f>IF(L$3=0,0,INDEX(Sheet1!RawDataCols,$C9,L$5))</f>
        <v>0</v>
      </c>
      <c r="M9" s="3">
        <f>IF(M$3=0,0,INDEX(Sheet1!RawDataCols,$C9,M$5))</f>
        <v>0</v>
      </c>
      <c r="N9" s="3">
        <f>IF(N$3=0,0,INDEX(Sheet1!RawDataCols,$C9,N$5))</f>
        <v>0</v>
      </c>
      <c r="O9" s="3">
        <f>INDEX(Sheet1!RawDataCols,$C9,O$5)</f>
        <v>0</v>
      </c>
      <c r="P9" s="3">
        <f>INDEX(Sheet1!RawDataCols,$C9,P$5)</f>
        <v>0</v>
      </c>
      <c r="Q9" s="3">
        <f>IF(Q$3=0,0,INDEX(Sheet1!RawDataCols,$C9,Q$5))</f>
        <v>0</v>
      </c>
      <c r="R9" s="3">
        <f t="shared" ref="R9:R13" si="5">IF(OR(GL_Cat_Code=8,GL_Cat_Code=12,GL_Cat_Code=28,GL_Cat_Code=32,GL_Cat_Code=36,GL_Cat_Code=40),-1,1)</f>
        <v>1</v>
      </c>
      <c r="S9" s="3">
        <f t="shared" ref="S9:S13" si="6">IF(OR(GL_Cat_Code=8,GL_Cat_Code=12,GL_Cat_Code=28,GL_Cat_Code=32,GL_Cat_Code=36,GL_Cat_Code=40),1,-1)</f>
        <v>-1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0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0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:BH13" si="7">SUM(T9,U9,X9,AA9,AD9,AG9,AJ9,AM9,AP9,AS9,AV9,AY9,BB9)</f>
        <v>0</v>
      </c>
      <c r="BI9" s="33">
        <f t="shared" ref="BI9:BI13" si="8">SUM(V9,Y9,AB9,AE9,AH9,AK9,AN9,AQ9,AT9,AW9,AZ9,BC9)</f>
        <v>0</v>
      </c>
      <c r="BJ9" s="33">
        <f t="shared" ref="BJ9:BJ13" si="9">SUM(W9,Z9,AC9,AF9,AI9,AL9,AO9,AR9,AU9,AX9,BA9,BD9)+IF(Q9&lt;&gt;"I",BP9,0)</f>
        <v>0</v>
      </c>
      <c r="BK9" s="3">
        <f>IF(BK$3=0,0,INDEX(Sheet1!RawDataCols,$C9,BK$5)*$R9)</f>
        <v>0</v>
      </c>
      <c r="BL9" s="3">
        <f>IF(BL$3=0,0,INDEX(Sheet1!RawDataCols,$C9,BL$5)*$R9)</f>
        <v>0</v>
      </c>
      <c r="BM9" s="3">
        <f>IF(BM$3=0,0,INDEX(Sheet1!RawDataCols,$C9,BM$5)*$R9)</f>
        <v>0</v>
      </c>
      <c r="BN9" s="3">
        <f>IF(BN$3=0,0,INDEX(Sheet1!RawDataCols,$C9,BN$5)*$R9)</f>
        <v>0</v>
      </c>
      <c r="BO9" s="3">
        <f>IF(BO$3=0,0,INDEX(Sheet1!RawDataCols,$C9,BO$5)*$R9)</f>
        <v>0</v>
      </c>
      <c r="BP9" s="3">
        <f>IF(BP$3=0,0,INDEX(Sheet1!RawDataCols,$C9,BP$5)*$R9)</f>
        <v>0</v>
      </c>
      <c r="BQ9" s="3">
        <f t="shared" ref="BQ9:BQ13" si="10">IF($Q9="I",SUM(U9,X9,AA9),SUM(T9,U9,X9,AA9))</f>
        <v>0</v>
      </c>
      <c r="BR9" s="3">
        <f t="shared" ref="BR9:BR13" si="11">IF($Q9="I",SUM(AD9,AG9,AJ9),SUM(AD9,AG9,AJ9,BQ9))</f>
        <v>0</v>
      </c>
      <c r="BS9" s="3">
        <f t="shared" ref="BS9:BS13" si="12">IF($Q9="I",SUM(AM9,AP9,AS9),SUM(AM9,AP9,AS9,BR9))</f>
        <v>0</v>
      </c>
      <c r="BT9" s="3">
        <f t="shared" ref="BT9:BT13" si="13">IF($I9="I",SUM(AV9,AY9,BB9),SUM(AV9,AY9,BB9,BS9))</f>
        <v>0</v>
      </c>
      <c r="BU9" s="3" t="e">
        <f>INDEX(Sheet1!$BS$2:$BS$1000,MATCH($A9,Sheet1!$A$2:$A$1000,0))</f>
        <v>#N/A</v>
      </c>
      <c r="BV9" s="3" t="e">
        <f>INDEX(Sheet1!$BT$2:$BT$1000,MATCH($A9,Sheet1!$A$2:$A$1000,0))</f>
        <v>#N/A</v>
      </c>
    </row>
    <row r="10" spans="1:74" x14ac:dyDescent="0.2">
      <c r="A10" s="270" t="s">
        <v>446</v>
      </c>
      <c r="B10" s="3">
        <f>MATCH($A10,Sheet1!ACCOUNTNO,0)</f>
        <v>31</v>
      </c>
      <c r="C10" s="3">
        <f t="shared" si="4"/>
        <v>31</v>
      </c>
      <c r="D10" s="3" t="str">
        <f>IF(D$3=0,0,INDEX(Sheet1!RawDataCols,$C10,D$5))</f>
        <v>62100G05</v>
      </c>
      <c r="E10" s="3" t="str">
        <f>IF(E$3=0,0,INDEX(Sheet1!RawDataCols,$C10,E$5))</f>
        <v xml:space="preserve">62100          </v>
      </c>
      <c r="F10" s="3" t="str">
        <f>IF(F$3=0,0,INDEX(Sheet1!RawDataCols,$C10,F$5))</f>
        <v xml:space="preserve">G05            </v>
      </c>
      <c r="G10" s="3" t="str">
        <f>IF(G$3=0,0,INDEX(Sheet1!RawDataCols,$C10,G$5))</f>
        <v xml:space="preserve">               </v>
      </c>
      <c r="H10" s="3" t="str">
        <f>IF(H$3=0,0,INDEX(Sheet1!RawDataCols,$C10,H$5))</f>
        <v xml:space="preserve">               </v>
      </c>
      <c r="I10" s="3" t="str">
        <f>IF(I$3=0,0,INDEX(Sheet1!RawDataCols,$C10,I$5))</f>
        <v xml:space="preserve">               </v>
      </c>
      <c r="J10" s="3" t="str">
        <f>IF(J$3=0,0,INDEX(Sheet1!RawDataCols,$C10,J$5))</f>
        <v xml:space="preserve">               </v>
      </c>
      <c r="K10" s="3" t="str">
        <f>IF(K$3=0,0,INDEX(Sheet1!RawDataCols,$C10,K$5))</f>
        <v xml:space="preserve">               </v>
      </c>
      <c r="L10" s="3" t="str">
        <f>IF(L$3=0,0,INDEX(Sheet1!RawDataCols,$C10,L$5))</f>
        <v xml:space="preserve">               </v>
      </c>
      <c r="M10" s="3" t="str">
        <f>IF(M$3=0,0,INDEX(Sheet1!RawDataCols,$C10,M$5))</f>
        <v xml:space="preserve">F018  </v>
      </c>
      <c r="N10" s="3" t="str">
        <f>IF(N$3=0,0,INDEX(Sheet1!RawDataCols,$C10,N$5))</f>
        <v>Intercompany-GBLT</v>
      </c>
      <c r="O10" s="3">
        <f>INDEX(Sheet1!RawDataCols,$C10,O$5)</f>
        <v>26</v>
      </c>
      <c r="P10" s="3" t="str">
        <f>INDEX(Sheet1!RawDataCols,$C10,P$5)</f>
        <v>Other Assets</v>
      </c>
      <c r="Q10" s="3" t="str">
        <f>IF(Q$3=0,0,INDEX(Sheet1!RawDataCols,$C10,Q$5))</f>
        <v>B</v>
      </c>
      <c r="R10" s="3">
        <f t="shared" si="5"/>
        <v>1</v>
      </c>
      <c r="S10" s="3">
        <f t="shared" si="6"/>
        <v>-1</v>
      </c>
      <c r="T10" s="3">
        <f>IF(T$3=0,0,INDEX(Sheet1!RawDataCols,$C10,T$5)*$R10)</f>
        <v>92000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0</v>
      </c>
      <c r="AJ10" s="3">
        <f>IF(AJ$3=0,0,INDEX(Sheet1!RawDataCols,$C10,AJ$5)*$R10)</f>
        <v>-92000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92000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si="7"/>
        <v>0</v>
      </c>
      <c r="BI10" s="33">
        <f t="shared" si="8"/>
        <v>0</v>
      </c>
      <c r="BJ10" s="33">
        <f t="shared" si="9"/>
        <v>92000</v>
      </c>
      <c r="BK10" s="3">
        <f>IF(BK$3=0,0,INDEX(Sheet1!RawDataCols,$C10,BK$5)*$R10)</f>
        <v>0</v>
      </c>
      <c r="BL10" s="3">
        <f>IF(BL$3=0,0,INDEX(Sheet1!RawDataCols,$C10,BL$5)*$R10)</f>
        <v>0</v>
      </c>
      <c r="BM10" s="3">
        <f>IF(BM$3=0,0,INDEX(Sheet1!RawDataCols,$C10,BM$5)*$R10)</f>
        <v>0</v>
      </c>
      <c r="BN10" s="3">
        <f>IF(BN$3=0,0,INDEX(Sheet1!RawDataCols,$C10,BN$5)*$R10)</f>
        <v>0</v>
      </c>
      <c r="BO10" s="3">
        <f>IF(BO$3=0,0,INDEX(Sheet1!RawDataCols,$C10,BO$5)*$R10)</f>
        <v>0</v>
      </c>
      <c r="BP10" s="3">
        <f>IF(BP$3=0,0,INDEX(Sheet1!RawDataCols,$C10,BP$5)*$R10)</f>
        <v>0</v>
      </c>
      <c r="BQ10" s="3">
        <f t="shared" si="10"/>
        <v>92000</v>
      </c>
      <c r="BR10" s="3">
        <f t="shared" si="11"/>
        <v>0</v>
      </c>
      <c r="BS10" s="3">
        <f t="shared" si="12"/>
        <v>0</v>
      </c>
      <c r="BT10" s="3">
        <f t="shared" si="13"/>
        <v>0</v>
      </c>
      <c r="BU10" s="3" t="str">
        <f>INDEX(Sheet1!$BS$2:$BS$1000,MATCH($A10,Sheet1!$A$2:$A$1000,0))</f>
        <v>24</v>
      </c>
      <c r="BV10" s="3">
        <f>INDEX(Sheet1!$BT$2:$BT$1000,MATCH($A10,Sheet1!$A$2:$A$1000,0))</f>
        <v>0</v>
      </c>
    </row>
    <row r="11" spans="1:74" x14ac:dyDescent="0.2">
      <c r="A11" s="11" t="s">
        <v>447</v>
      </c>
      <c r="B11" s="3">
        <f>MATCH($A11,Sheet1!ACCOUNTNO,0)</f>
        <v>39</v>
      </c>
      <c r="C11" s="3">
        <f t="shared" si="4"/>
        <v>39</v>
      </c>
      <c r="D11" s="3" t="str">
        <f>IF(D$3=0,0,INDEX(Sheet1!RawDataCols,$C11,D$5))</f>
        <v>74100G05</v>
      </c>
      <c r="E11" s="3" t="str">
        <f>IF(E$3=0,0,INDEX(Sheet1!RawDataCols,$C11,E$5))</f>
        <v xml:space="preserve">74100          </v>
      </c>
      <c r="F11" s="3" t="str">
        <f>IF(F$3=0,0,INDEX(Sheet1!RawDataCols,$C11,F$5))</f>
        <v xml:space="preserve">G05            </v>
      </c>
      <c r="G11" s="3" t="str">
        <f>IF(G$3=0,0,INDEX(Sheet1!RawDataCols,$C11,G$5))</f>
        <v xml:space="preserve">               </v>
      </c>
      <c r="H11" s="3" t="str">
        <f>IF(H$3=0,0,INDEX(Sheet1!RawDataCols,$C11,H$5))</f>
        <v xml:space="preserve">               </v>
      </c>
      <c r="I11" s="3" t="str">
        <f>IF(I$3=0,0,INDEX(Sheet1!RawDataCols,$C11,I$5))</f>
        <v xml:space="preserve">               </v>
      </c>
      <c r="J11" s="3" t="str">
        <f>IF(J$3=0,0,INDEX(Sheet1!RawDataCols,$C11,J$5))</f>
        <v xml:space="preserve">               </v>
      </c>
      <c r="K11" s="3" t="str">
        <f>IF(K$3=0,0,INDEX(Sheet1!RawDataCols,$C11,K$5))</f>
        <v xml:space="preserve">               </v>
      </c>
      <c r="L11" s="3" t="str">
        <f>IF(L$3=0,0,INDEX(Sheet1!RawDataCols,$C11,L$5))</f>
        <v xml:space="preserve">               </v>
      </c>
      <c r="M11" s="3" t="str">
        <f>IF(M$3=0,0,INDEX(Sheet1!RawDataCols,$C11,M$5))</f>
        <v xml:space="preserve">F018  </v>
      </c>
      <c r="N11" s="3" t="str">
        <f>IF(N$3=0,0,INDEX(Sheet1!RawDataCols,$C11,N$5))</f>
        <v>Intercompany-GBLT</v>
      </c>
      <c r="O11" s="3">
        <f>INDEX(Sheet1!RawDataCols,$C11,O$5)</f>
        <v>28</v>
      </c>
      <c r="P11" s="3" t="str">
        <f>INDEX(Sheet1!RawDataCols,$C11,P$5)</f>
        <v>Current Liabilities</v>
      </c>
      <c r="Q11" s="3" t="str">
        <f>IF(Q$3=0,0,INDEX(Sheet1!RawDataCols,$C11,Q$5))</f>
        <v>B</v>
      </c>
      <c r="R11" s="3">
        <f t="shared" si="5"/>
        <v>-1</v>
      </c>
      <c r="S11" s="3">
        <f t="shared" si="6"/>
        <v>1</v>
      </c>
      <c r="T11" s="3">
        <f>IF(T$3=0,0,INDEX(Sheet1!RawDataCols,$C11,T$5)*$R11)</f>
        <v>170097.83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1000</v>
      </c>
      <c r="Y11" s="3">
        <f>IF(Y$3=0,0,INDEX(Sheet1!RawDataCols,$C11,Y$5)*$R11)</f>
        <v>0</v>
      </c>
      <c r="Z11" s="3">
        <f>IF(Z$3=0,0,INDEX(Sheet1!RawDataCols,$C11,Z$5)*$R11)</f>
        <v>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0</v>
      </c>
      <c r="AJ11" s="3">
        <f>IF(AJ$3=0,0,INDEX(Sheet1!RawDataCols,$C11,AJ$5)*$R11)</f>
        <v>-89200</v>
      </c>
      <c r="AK11" s="3">
        <f>IF(AK$3=0,0,INDEX(Sheet1!RawDataCols,$C11,AK$5)*$R11)</f>
        <v>0</v>
      </c>
      <c r="AL11" s="3">
        <f>IF(AL$3=0,0,INDEX(Sheet1!RawDataCols,$C11,AL$5)*$R11)</f>
        <v>12000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-53000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1070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si="7"/>
        <v>29967.829999999987</v>
      </c>
      <c r="BI11" s="33">
        <f t="shared" si="8"/>
        <v>0</v>
      </c>
      <c r="BJ11" s="33">
        <f t="shared" si="9"/>
        <v>170097.83</v>
      </c>
      <c r="BK11" s="3">
        <f>IF(BK$3=0,0,INDEX(Sheet1!RawDataCols,$C11,BK$5)*$R11)</f>
        <v>0</v>
      </c>
      <c r="BL11" s="3">
        <f>IF(BL$3=0,0,INDEX(Sheet1!RawDataCols,$C11,BL$5)*$R11)</f>
        <v>24299.69</v>
      </c>
      <c r="BM11" s="3">
        <f>IF(BM$3=0,0,INDEX(Sheet1!RawDataCols,$C11,BM$5)*$R11)</f>
        <v>22585.404285000001</v>
      </c>
      <c r="BN11" s="3">
        <f>IF(BN$3=0,0,INDEX(Sheet1!RawDataCols,$C11,BN$5)*$R11)</f>
        <v>714.28571399999998</v>
      </c>
      <c r="BO11" s="3">
        <f>IF(BO$3=0,0,INDEX(Sheet1!RawDataCols,$C11,BO$5)*$R11)</f>
        <v>0</v>
      </c>
      <c r="BP11" s="3">
        <f>IF(BP$3=0,0,INDEX(Sheet1!RawDataCols,$C11,BP$5)*$R11)</f>
        <v>158097.82999999999</v>
      </c>
      <c r="BQ11" s="3">
        <f t="shared" si="10"/>
        <v>171097.83</v>
      </c>
      <c r="BR11" s="3">
        <f t="shared" si="11"/>
        <v>81897.829999999987</v>
      </c>
      <c r="BS11" s="3">
        <f t="shared" si="12"/>
        <v>28897.829999999987</v>
      </c>
      <c r="BT11" s="3">
        <f t="shared" si="13"/>
        <v>29967.829999999987</v>
      </c>
      <c r="BU11" s="3" t="str">
        <f>INDEX(Sheet1!$BS$2:$BS$1000,MATCH($A11,Sheet1!$A$2:$A$1000,0))</f>
        <v>30</v>
      </c>
      <c r="BV11" s="3">
        <f>INDEX(Sheet1!$BT$2:$BT$1000,MATCH($A11,Sheet1!$A$2:$A$1000,0))</f>
        <v>-29967.83</v>
      </c>
    </row>
    <row r="12" spans="1:74" x14ac:dyDescent="0.2">
      <c r="A12" s="11" t="s">
        <v>505</v>
      </c>
      <c r="B12" s="3">
        <f>MATCH($A12,Sheet1!ACCOUNTNO,0)</f>
        <v>40</v>
      </c>
      <c r="C12" s="3">
        <f t="shared" si="4"/>
        <v>40</v>
      </c>
      <c r="D12" s="3" t="str">
        <f>IF(D$3=0,0,INDEX(Sheet1!RawDataCols,$C12,D$5))</f>
        <v>74100G07</v>
      </c>
      <c r="E12" s="3" t="str">
        <f>IF(E$3=0,0,INDEX(Sheet1!RawDataCols,$C12,E$5))</f>
        <v xml:space="preserve">74100          </v>
      </c>
      <c r="F12" s="3" t="str">
        <f>IF(F$3=0,0,INDEX(Sheet1!RawDataCols,$C12,F$5))</f>
        <v xml:space="preserve">G07            </v>
      </c>
      <c r="G12" s="3" t="str">
        <f>IF(G$3=0,0,INDEX(Sheet1!RawDataCols,$C12,G$5))</f>
        <v xml:space="preserve">               </v>
      </c>
      <c r="H12" s="3" t="str">
        <f>IF(H$3=0,0,INDEX(Sheet1!RawDataCols,$C12,H$5))</f>
        <v xml:space="preserve">               </v>
      </c>
      <c r="I12" s="3" t="str">
        <f>IF(I$3=0,0,INDEX(Sheet1!RawDataCols,$C12,I$5))</f>
        <v xml:space="preserve">               </v>
      </c>
      <c r="J12" s="3" t="str">
        <f>IF(J$3=0,0,INDEX(Sheet1!RawDataCols,$C12,J$5))</f>
        <v xml:space="preserve">               </v>
      </c>
      <c r="K12" s="3" t="str">
        <f>IF(K$3=0,0,INDEX(Sheet1!RawDataCols,$C12,K$5))</f>
        <v xml:space="preserve">               </v>
      </c>
      <c r="L12" s="3" t="str">
        <f>IF(L$3=0,0,INDEX(Sheet1!RawDataCols,$C12,L$5))</f>
        <v xml:space="preserve">               </v>
      </c>
      <c r="M12" s="3" t="str">
        <f>IF(M$3=0,0,INDEX(Sheet1!RawDataCols,$C12,M$5))</f>
        <v xml:space="preserve">F018  </v>
      </c>
      <c r="N12" s="3" t="str">
        <f>IF(N$3=0,0,INDEX(Sheet1!RawDataCols,$C12,N$5))</f>
        <v>Intercompany-GPM</v>
      </c>
      <c r="O12" s="3">
        <f>INDEX(Sheet1!RawDataCols,$C12,O$5)</f>
        <v>28</v>
      </c>
      <c r="P12" s="3" t="str">
        <f>INDEX(Sheet1!RawDataCols,$C12,P$5)</f>
        <v>Current Liabilities</v>
      </c>
      <c r="Q12" s="3" t="str">
        <f>IF(Q$3=0,0,INDEX(Sheet1!RawDataCols,$C12,Q$5))</f>
        <v>B</v>
      </c>
      <c r="R12" s="3">
        <f t="shared" si="5"/>
        <v>-1</v>
      </c>
      <c r="S12" s="3">
        <f t="shared" si="6"/>
        <v>1</v>
      </c>
      <c r="T12" s="3">
        <f>IF(T$3=0,0,INDEX(Sheet1!RawDataCols,$C12,T$5)*$R12)</f>
        <v>0</v>
      </c>
      <c r="U12" s="3">
        <f>IF(U$3=0,0,INDEX(Sheet1!RawDataCols,$C12,U$5)*$R12)</f>
        <v>5000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-5000</v>
      </c>
      <c r="Y12" s="3">
        <f>IF(Y$3=0,0,INDEX(Sheet1!RawDataCols,$C12,Y$5)*$R12)</f>
        <v>0</v>
      </c>
      <c r="Z12" s="3">
        <f>IF(Z$3=0,0,INDEX(Sheet1!RawDataCols,$C12,Z$5)*$R12)</f>
        <v>0</v>
      </c>
      <c r="AA12" s="3">
        <f>IF(AA$3=0,0,INDEX(Sheet1!RawDataCols,$C12,AA$5)*$R12)</f>
        <v>1000</v>
      </c>
      <c r="AB12" s="3">
        <f>IF(AB$3=0,0,INDEX(Sheet1!RawDataCols,$C12,AB$5)*$R12)</f>
        <v>0</v>
      </c>
      <c r="AC12" s="3">
        <f>IF(AC$3=0,0,INDEX(Sheet1!RawDataCols,$C12,AC$5)*$R12)</f>
        <v>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12000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0</v>
      </c>
      <c r="AJ12" s="3">
        <f>IF(AJ$3=0,0,INDEX(Sheet1!RawDataCols,$C12,AJ$5)*$R12)</f>
        <v>-1000</v>
      </c>
      <c r="AK12" s="3">
        <f>IF(AK$3=0,0,INDEX(Sheet1!RawDataCols,$C12,AK$5)*$R12)</f>
        <v>0</v>
      </c>
      <c r="AL12" s="3">
        <f>IF(AL$3=0,0,INDEX(Sheet1!RawDataCols,$C12,AL$5)*$R12)</f>
        <v>-12000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0</v>
      </c>
      <c r="AQ12" s="3">
        <f>IF(AQ$3=0,0,INDEX(Sheet1!RawDataCols,$C12,AQ$5)*$R12)</f>
        <v>0</v>
      </c>
      <c r="AR12" s="3">
        <f>IF(AR$3=0,0,INDEX(Sheet1!RawDataCols,$C12,AR$5)*$R12)</f>
        <v>0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7"/>
        <v>0</v>
      </c>
      <c r="BI12" s="33">
        <f t="shared" si="8"/>
        <v>0</v>
      </c>
      <c r="BJ12" s="33">
        <f t="shared" si="9"/>
        <v>0</v>
      </c>
      <c r="BK12" s="3">
        <f>IF(BK$3=0,0,INDEX(Sheet1!RawDataCols,$C12,BK$5)*$R12)</f>
        <v>0</v>
      </c>
      <c r="BL12" s="3">
        <f>IF(BL$3=0,0,INDEX(Sheet1!RawDataCols,$C12,BL$5)*$R12)</f>
        <v>0</v>
      </c>
      <c r="BM12" s="3">
        <f>IF(BM$3=0,0,INDEX(Sheet1!RawDataCols,$C12,BM$5)*$R12)</f>
        <v>0</v>
      </c>
      <c r="BN12" s="3">
        <f>IF(BN$3=0,0,INDEX(Sheet1!RawDataCols,$C12,BN$5)*$R12)</f>
        <v>1428.571428</v>
      </c>
      <c r="BO12" s="3">
        <f>IF(BO$3=0,0,INDEX(Sheet1!RawDataCols,$C12,BO$5)*$R12)</f>
        <v>0</v>
      </c>
      <c r="BP12" s="3">
        <f>IF(BP$3=0,0,INDEX(Sheet1!RawDataCols,$C12,BP$5)*$R12)</f>
        <v>0</v>
      </c>
      <c r="BQ12" s="3">
        <f t="shared" si="10"/>
        <v>1000</v>
      </c>
      <c r="BR12" s="3">
        <f t="shared" si="11"/>
        <v>0</v>
      </c>
      <c r="BS12" s="3">
        <f t="shared" si="12"/>
        <v>0</v>
      </c>
      <c r="BT12" s="3">
        <f t="shared" si="13"/>
        <v>0</v>
      </c>
      <c r="BU12" s="3" t="str">
        <f>INDEX(Sheet1!$BS$2:$BS$1000,MATCH($A12,Sheet1!$A$2:$A$1000,0))</f>
        <v>30</v>
      </c>
      <c r="BV12" s="3">
        <f>INDEX(Sheet1!$BT$2:$BT$1000,MATCH($A12,Sheet1!$A$2:$A$1000,0))</f>
        <v>0</v>
      </c>
    </row>
    <row r="13" spans="1:74" x14ac:dyDescent="0.2">
      <c r="A13" s="270" t="s">
        <v>522</v>
      </c>
      <c r="B13" s="3" t="e">
        <f>MATCH($A13,Sheet1!ACCOUNTNO,0)</f>
        <v>#N/A</v>
      </c>
      <c r="C13" s="3">
        <f t="shared" si="4"/>
        <v>65000</v>
      </c>
      <c r="D13" s="3">
        <f>IF(D$3=0,0,INDEX(Sheet1!RawDataCols,$C13,D$5))</f>
        <v>0</v>
      </c>
      <c r="E13" s="3">
        <f>IF(E$3=0,0,INDEX(Sheet1!RawDataCols,$C13,E$5))</f>
        <v>0</v>
      </c>
      <c r="F13" s="3">
        <f>IF(F$3=0,0,INDEX(Sheet1!RawDataCols,$C13,F$5))</f>
        <v>0</v>
      </c>
      <c r="G13" s="3">
        <f>IF(G$3=0,0,INDEX(Sheet1!RawDataCols,$C13,G$5))</f>
        <v>0</v>
      </c>
      <c r="H13" s="3">
        <f>IF(H$3=0,0,INDEX(Sheet1!RawDataCols,$C13,H$5))</f>
        <v>0</v>
      </c>
      <c r="I13" s="3">
        <f>IF(I$3=0,0,INDEX(Sheet1!RawDataCols,$C13,I$5))</f>
        <v>0</v>
      </c>
      <c r="J13" s="3">
        <f>IF(J$3=0,0,INDEX(Sheet1!RawDataCols,$C13,J$5))</f>
        <v>0</v>
      </c>
      <c r="K13" s="3">
        <f>IF(K$3=0,0,INDEX(Sheet1!RawDataCols,$C13,K$5))</f>
        <v>0</v>
      </c>
      <c r="L13" s="3">
        <f>IF(L$3=0,0,INDEX(Sheet1!RawDataCols,$C13,L$5))</f>
        <v>0</v>
      </c>
      <c r="M13" s="3">
        <f>IF(M$3=0,0,INDEX(Sheet1!RawDataCols,$C13,M$5))</f>
        <v>0</v>
      </c>
      <c r="N13" s="3">
        <f>IF(N$3=0,0,INDEX(Sheet1!RawDataCols,$C13,N$5))</f>
        <v>0</v>
      </c>
      <c r="O13" s="3">
        <f>INDEX(Sheet1!RawDataCols,$C13,O$5)</f>
        <v>0</v>
      </c>
      <c r="P13" s="3">
        <f>INDEX(Sheet1!RawDataCols,$C13,P$5)</f>
        <v>0</v>
      </c>
      <c r="Q13" s="3">
        <f>IF(Q$3=0,0,INDEX(Sheet1!RawDataCols,$C13,Q$5))</f>
        <v>0</v>
      </c>
      <c r="R13" s="3">
        <f t="shared" si="5"/>
        <v>1</v>
      </c>
      <c r="S13" s="3">
        <f t="shared" si="6"/>
        <v>-1</v>
      </c>
      <c r="T13" s="3">
        <f>IF(T$3=0,0,INDEX(Sheet1!RawDataCols,$C13,T$5)*$R13)</f>
        <v>0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0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si="7"/>
        <v>0</v>
      </c>
      <c r="BI13" s="33">
        <f t="shared" si="8"/>
        <v>0</v>
      </c>
      <c r="BJ13" s="33">
        <f t="shared" si="9"/>
        <v>0</v>
      </c>
      <c r="BK13" s="3">
        <f>IF(BK$3=0,0,INDEX(Sheet1!RawDataCols,$C13,BK$5)*$R13)</f>
        <v>0</v>
      </c>
      <c r="BL13" s="3">
        <f>IF(BL$3=0,0,INDEX(Sheet1!RawDataCols,$C13,BL$5)*$R13)</f>
        <v>0</v>
      </c>
      <c r="BM13" s="3">
        <f>IF(BM$3=0,0,INDEX(Sheet1!RawDataCols,$C13,BM$5)*$R13)</f>
        <v>0</v>
      </c>
      <c r="BN13" s="3">
        <f>IF(BN$3=0,0,INDEX(Sheet1!RawDataCols,$C13,BN$5)*$R13)</f>
        <v>0</v>
      </c>
      <c r="BO13" s="3">
        <f>IF(BO$3=0,0,INDEX(Sheet1!RawDataCols,$C13,BO$5)*$R13)</f>
        <v>0</v>
      </c>
      <c r="BP13" s="3">
        <f>IF(BP$3=0,0,INDEX(Sheet1!RawDataCols,$C13,BP$5)*$R13)</f>
        <v>0</v>
      </c>
      <c r="BQ13" s="3">
        <f t="shared" si="10"/>
        <v>0</v>
      </c>
      <c r="BR13" s="3">
        <f t="shared" si="11"/>
        <v>0</v>
      </c>
      <c r="BS13" s="3">
        <f t="shared" si="12"/>
        <v>0</v>
      </c>
      <c r="BT13" s="3">
        <f t="shared" si="13"/>
        <v>0</v>
      </c>
      <c r="BU13" s="3" t="e">
        <f>INDEX(Sheet1!$BS$2:$BS$1000,MATCH($A13,Sheet1!$A$2:$A$1000,0))</f>
        <v>#N/A</v>
      </c>
      <c r="BV13" s="3" t="e">
        <f>INDEX(Sheet1!$BT$2:$BT$1000,MATCH($A13,Sheet1!$A$2:$A$1000,0))</f>
        <v>#N/A</v>
      </c>
    </row>
    <row r="14" spans="1:74" x14ac:dyDescent="0.2">
      <c r="A14" s="11" t="s">
        <v>435</v>
      </c>
      <c r="B14" s="3">
        <f>MATCH($A14,Sheet1!ACCOUNTNO,0)</f>
        <v>41</v>
      </c>
      <c r="C14" s="3">
        <f t="shared" ref="C14" si="14">IF(ISNA($B14),65000,$B14)</f>
        <v>41</v>
      </c>
      <c r="D14" s="3" t="str">
        <f>IF(D$3=0,0,INDEX(Sheet1!RawDataCols,$C14,D$5))</f>
        <v>74100G14</v>
      </c>
      <c r="E14" s="3" t="str">
        <f>IF(E$3=0,0,INDEX(Sheet1!RawDataCols,$C14,E$5))</f>
        <v xml:space="preserve">74100          </v>
      </c>
      <c r="F14" s="3" t="str">
        <f>IF(F$3=0,0,INDEX(Sheet1!RawDataCols,$C14,F$5))</f>
        <v xml:space="preserve">G14            </v>
      </c>
      <c r="G14" s="3" t="str">
        <f>IF(G$3=0,0,INDEX(Sheet1!RawDataCols,$C14,G$5))</f>
        <v xml:space="preserve">               </v>
      </c>
      <c r="H14" s="3" t="str">
        <f>IF(H$3=0,0,INDEX(Sheet1!RawDataCols,$C14,H$5))</f>
        <v xml:space="preserve">               </v>
      </c>
      <c r="I14" s="3" t="str">
        <f>IF(I$3=0,0,INDEX(Sheet1!RawDataCols,$C14,I$5))</f>
        <v xml:space="preserve">               </v>
      </c>
      <c r="J14" s="3" t="str">
        <f>IF(J$3=0,0,INDEX(Sheet1!RawDataCols,$C14,J$5))</f>
        <v xml:space="preserve">               </v>
      </c>
      <c r="K14" s="3" t="str">
        <f>IF(K$3=0,0,INDEX(Sheet1!RawDataCols,$C14,K$5))</f>
        <v xml:space="preserve">               </v>
      </c>
      <c r="L14" s="3" t="str">
        <f>IF(L$3=0,0,INDEX(Sheet1!RawDataCols,$C14,L$5))</f>
        <v xml:space="preserve">               </v>
      </c>
      <c r="M14" s="3" t="str">
        <f>IF(M$3=0,0,INDEX(Sheet1!RawDataCols,$C14,M$5))</f>
        <v xml:space="preserve">F018  </v>
      </c>
      <c r="N14" s="3" t="str">
        <f>IF(N$3=0,0,INDEX(Sheet1!RawDataCols,$C14,N$5))</f>
        <v>Intercompany-TMV</v>
      </c>
      <c r="O14" s="3">
        <f>INDEX(Sheet1!RawDataCols,$C14,O$5)</f>
        <v>28</v>
      </c>
      <c r="P14" s="3" t="str">
        <f>INDEX(Sheet1!RawDataCols,$C14,P$5)</f>
        <v>Current Liabilities</v>
      </c>
      <c r="Q14" s="3" t="str">
        <f>IF(Q$3=0,0,INDEX(Sheet1!RawDataCols,$C14,Q$5))</f>
        <v>B</v>
      </c>
      <c r="R14" s="3">
        <f t="shared" ref="R14" si="15">IF(OR(GL_Cat_Code=8,GL_Cat_Code=12,GL_Cat_Code=28,GL_Cat_Code=32,GL_Cat_Code=36,GL_Cat_Code=40),-1,1)</f>
        <v>-1</v>
      </c>
      <c r="S14" s="3">
        <f t="shared" ref="S14" si="16">IF(OR(GL_Cat_Code=8,GL_Cat_Code=12,GL_Cat_Code=28,GL_Cat_Code=32,GL_Cat_Code=36,GL_Cat_Code=40),1,-1)</f>
        <v>1</v>
      </c>
      <c r="T14" s="3">
        <f>IF(T$3=0,0,INDEX(Sheet1!RawDataCols,$C14,T$5)*$R14)</f>
        <v>0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ref="BH14" si="17">SUM(T14,U14,X14,AA14,AD14,AG14,AJ14,AM14,AP14,AS14,AV14,AY14,BB14)</f>
        <v>0</v>
      </c>
      <c r="BI14" s="33">
        <f t="shared" ref="BI14" si="18">SUM(V14,Y14,AB14,AE14,AH14,AK14,AN14,AQ14,AT14,AW14,AZ14,BC14)</f>
        <v>0</v>
      </c>
      <c r="BJ14" s="33">
        <f t="shared" ref="BJ14" si="19">SUM(W14,Z14,AC14,AF14,AI14,AL14,AO14,AR14,AU14,AX14,BA14,BD14)+IF(Q14&lt;&gt;"I",BP14,0)</f>
        <v>0</v>
      </c>
      <c r="BK14" s="3">
        <f>IF(BK$3=0,0,INDEX(Sheet1!RawDataCols,$C14,BK$5)*$R14)</f>
        <v>0</v>
      </c>
      <c r="BL14" s="3">
        <f>IF(BL$3=0,0,INDEX(Sheet1!RawDataCols,$C14,BL$5)*$R14)</f>
        <v>0</v>
      </c>
      <c r="BM14" s="3">
        <f>IF(BM$3=0,0,INDEX(Sheet1!RawDataCols,$C14,BM$5)*$R14)</f>
        <v>0</v>
      </c>
      <c r="BN14" s="3">
        <f>IF(BN$3=0,0,INDEX(Sheet1!RawDataCols,$C14,BN$5)*$R14)</f>
        <v>15442.69</v>
      </c>
      <c r="BO14" s="3">
        <f>IF(BO$3=0,0,INDEX(Sheet1!RawDataCols,$C14,BO$5)*$R14)</f>
        <v>0</v>
      </c>
      <c r="BP14" s="3">
        <f>IF(BP$3=0,0,INDEX(Sheet1!RawDataCols,$C14,BP$5)*$R14)</f>
        <v>0</v>
      </c>
      <c r="BQ14" s="3">
        <f t="shared" ref="BQ14" si="20">IF($Q14="I",SUM(U14,X14,AA14),SUM(T14,U14,X14,AA14))</f>
        <v>0</v>
      </c>
      <c r="BR14" s="3">
        <f t="shared" ref="BR14" si="21">IF($Q14="I",SUM(AD14,AG14,AJ14),SUM(AD14,AG14,AJ14,BQ14))</f>
        <v>0</v>
      </c>
      <c r="BS14" s="3">
        <f t="shared" ref="BS14" si="22">IF($Q14="I",SUM(AM14,AP14,AS14),SUM(AM14,AP14,AS14,BR14))</f>
        <v>0</v>
      </c>
      <c r="BT14" s="3">
        <f t="shared" ref="BT14" si="23">IF($I14="I",SUM(AV14,AY14,BB14),SUM(AV14,AY14,BB14,BS14))</f>
        <v>0</v>
      </c>
      <c r="BU14" s="3" t="str">
        <f>INDEX(Sheet1!$BS$2:$BS$1000,MATCH($A14,Sheet1!$A$2:$A$1000,0))</f>
        <v>30</v>
      </c>
      <c r="BV14" s="3">
        <f>INDEX(Sheet1!$BT$2:$BT$1000,MATCH($A14,Sheet1!$A$2:$A$1000,0))</f>
        <v>0</v>
      </c>
    </row>
    <row r="15" spans="1:74" x14ac:dyDescent="0.2">
      <c r="A15" s="270" t="s">
        <v>523</v>
      </c>
      <c r="B15" s="3" t="e">
        <f>MATCH($A15,Sheet1!ACCOUNTNO,0)</f>
        <v>#N/A</v>
      </c>
      <c r="C15" s="3">
        <f t="shared" ref="C15:C78" si="24">IF(ISNA($B15),65000,$B15)</f>
        <v>65000</v>
      </c>
      <c r="D15" s="3">
        <f>IF(D$3=0,0,INDEX(Sheet1!RawDataCols,$C15,D$5))</f>
        <v>0</v>
      </c>
      <c r="E15" s="3">
        <f>IF(E$3=0,0,INDEX(Sheet1!RawDataCols,$C15,E$5))</f>
        <v>0</v>
      </c>
      <c r="F15" s="3">
        <f>IF(F$3=0,0,INDEX(Sheet1!RawDataCols,$C15,F$5))</f>
        <v>0</v>
      </c>
      <c r="G15" s="3">
        <f>IF(G$3=0,0,INDEX(Sheet1!RawDataCols,$C15,G$5))</f>
        <v>0</v>
      </c>
      <c r="H15" s="3">
        <f>IF(H$3=0,0,INDEX(Sheet1!RawDataCols,$C15,H$5))</f>
        <v>0</v>
      </c>
      <c r="I15" s="3">
        <f>IF(I$3=0,0,INDEX(Sheet1!RawDataCols,$C15,I$5))</f>
        <v>0</v>
      </c>
      <c r="J15" s="3">
        <f>IF(J$3=0,0,INDEX(Sheet1!RawDataCols,$C15,J$5))</f>
        <v>0</v>
      </c>
      <c r="K15" s="3">
        <f>IF(K$3=0,0,INDEX(Sheet1!RawDataCols,$C15,K$5))</f>
        <v>0</v>
      </c>
      <c r="L15" s="3">
        <f>IF(L$3=0,0,INDEX(Sheet1!RawDataCols,$C15,L$5))</f>
        <v>0</v>
      </c>
      <c r="M15" s="3">
        <f>IF(M$3=0,0,INDEX(Sheet1!RawDataCols,$C15,M$5))</f>
        <v>0</v>
      </c>
      <c r="N15" s="3">
        <f>IF(N$3=0,0,INDEX(Sheet1!RawDataCols,$C15,N$5))</f>
        <v>0</v>
      </c>
      <c r="O15" s="3">
        <f>INDEX(Sheet1!RawDataCols,$C15,O$5)</f>
        <v>0</v>
      </c>
      <c r="P15" s="3">
        <f>INDEX(Sheet1!RawDataCols,$C15,P$5)</f>
        <v>0</v>
      </c>
      <c r="Q15" s="3">
        <f>IF(Q$3=0,0,INDEX(Sheet1!RawDataCols,$C15,Q$5))</f>
        <v>0</v>
      </c>
      <c r="R15" s="3">
        <f t="shared" ref="R15:R46" si="25">IF(OR(GL_Cat_Code=8,GL_Cat_Code=12,GL_Cat_Code=28,GL_Cat_Code=32,GL_Cat_Code=36,GL_Cat_Code=40),-1,1)</f>
        <v>1</v>
      </c>
      <c r="S15" s="3">
        <f t="shared" ref="S15:S46" si="26">IF(OR(GL_Cat_Code=8,GL_Cat_Code=12,GL_Cat_Code=28,GL_Cat_Code=32,GL_Cat_Code=36,GL_Cat_Code=40),1,-1)</f>
        <v>-1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0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ref="BH15:BH78" si="27">SUM(T15,U15,X15,AA15,AD15,AG15,AJ15,AM15,AP15,AS15,AV15,AY15,BB15)</f>
        <v>0</v>
      </c>
      <c r="BI15" s="33">
        <f t="shared" ref="BI15:BI78" si="28">SUM(V15,Y15,AB15,AE15,AH15,AK15,AN15,AQ15,AT15,AW15,AZ15,BC15)</f>
        <v>0</v>
      </c>
      <c r="BJ15" s="33">
        <f t="shared" ref="BJ15:BJ78" si="29">SUM(W15,Z15,AC15,AF15,AI15,AL15,AO15,AR15,AU15,AX15,BA15,BD15)+IF(Q15&lt;&gt;"I",BP15,0)</f>
        <v>0</v>
      </c>
      <c r="BK15" s="3">
        <f>IF(BK$3=0,0,INDEX(Sheet1!RawDataCols,$C15,BK$5)*$R15)</f>
        <v>0</v>
      </c>
      <c r="BL15" s="3">
        <f>IF(BL$3=0,0,INDEX(Sheet1!RawDataCols,$C15,BL$5)*$R15)</f>
        <v>0</v>
      </c>
      <c r="BM15" s="3">
        <f>IF(BM$3=0,0,INDEX(Sheet1!RawDataCols,$C15,BM$5)*$R15)</f>
        <v>0</v>
      </c>
      <c r="BN15" s="3">
        <f>IF(BN$3=0,0,INDEX(Sheet1!RawDataCols,$C15,BN$5)*$R15)</f>
        <v>0</v>
      </c>
      <c r="BO15" s="3">
        <f>IF(BO$3=0,0,INDEX(Sheet1!RawDataCols,$C15,BO$5)*$R15)</f>
        <v>0</v>
      </c>
      <c r="BP15" s="3">
        <f>IF(BP$3=0,0,INDEX(Sheet1!RawDataCols,$C15,BP$5)*$R15)</f>
        <v>0</v>
      </c>
      <c r="BQ15" s="3">
        <f t="shared" ref="BQ15:BQ78" si="30">IF($Q15="I",SUM(U15,X15,AA15),SUM(T15,U15,X15,AA15))</f>
        <v>0</v>
      </c>
      <c r="BR15" s="3">
        <f t="shared" ref="BR15:BR78" si="31">IF($Q15="I",SUM(AD15,AG15,AJ15),SUM(AD15,AG15,AJ15,BQ15))</f>
        <v>0</v>
      </c>
      <c r="BS15" s="3">
        <f t="shared" ref="BS15:BS78" si="32">IF($Q15="I",SUM(AM15,AP15,AS15),SUM(AM15,AP15,AS15,BR15))</f>
        <v>0</v>
      </c>
      <c r="BT15" s="3">
        <f t="shared" ref="BT15:BT78" si="33">IF($I15="I",SUM(AV15,AY15,BB15),SUM(AV15,AY15,BB15,BS15))</f>
        <v>0</v>
      </c>
      <c r="BU15" s="3" t="e">
        <f>INDEX(Sheet1!$BS$2:$BS$1000,MATCH($A15,Sheet1!$A$2:$A$1000,0))</f>
        <v>#N/A</v>
      </c>
      <c r="BV15" s="3" t="e">
        <f>INDEX(Sheet1!$BT$2:$BT$1000,MATCH($A15,Sheet1!$A$2:$A$1000,0))</f>
        <v>#N/A</v>
      </c>
    </row>
    <row r="16" spans="1:74" x14ac:dyDescent="0.2">
      <c r="A16" s="270" t="s">
        <v>524</v>
      </c>
      <c r="B16" s="3" t="e">
        <f>MATCH($A16,Sheet1!ACCOUNTNO,0)</f>
        <v>#N/A</v>
      </c>
      <c r="C16" s="3">
        <f t="shared" si="24"/>
        <v>65000</v>
      </c>
      <c r="D16" s="3">
        <f>IF(D$3=0,0,INDEX(Sheet1!RawDataCols,$C16,D$5))</f>
        <v>0</v>
      </c>
      <c r="E16" s="3">
        <f>IF(E$3=0,0,INDEX(Sheet1!RawDataCols,$C16,E$5))</f>
        <v>0</v>
      </c>
      <c r="F16" s="3">
        <f>IF(F$3=0,0,INDEX(Sheet1!RawDataCols,$C16,F$5))</f>
        <v>0</v>
      </c>
      <c r="G16" s="3">
        <f>IF(G$3=0,0,INDEX(Sheet1!RawDataCols,$C16,G$5))</f>
        <v>0</v>
      </c>
      <c r="H16" s="3">
        <f>IF(H$3=0,0,INDEX(Sheet1!RawDataCols,$C16,H$5))</f>
        <v>0</v>
      </c>
      <c r="I16" s="3">
        <f>IF(I$3=0,0,INDEX(Sheet1!RawDataCols,$C16,I$5))</f>
        <v>0</v>
      </c>
      <c r="J16" s="3">
        <f>IF(J$3=0,0,INDEX(Sheet1!RawDataCols,$C16,J$5))</f>
        <v>0</v>
      </c>
      <c r="K16" s="3">
        <f>IF(K$3=0,0,INDEX(Sheet1!RawDataCols,$C16,K$5))</f>
        <v>0</v>
      </c>
      <c r="L16" s="3">
        <f>IF(L$3=0,0,INDEX(Sheet1!RawDataCols,$C16,L$5))</f>
        <v>0</v>
      </c>
      <c r="M16" s="3">
        <f>IF(M$3=0,0,INDEX(Sheet1!RawDataCols,$C16,M$5))</f>
        <v>0</v>
      </c>
      <c r="N16" s="3">
        <f>IF(N$3=0,0,INDEX(Sheet1!RawDataCols,$C16,N$5))</f>
        <v>0</v>
      </c>
      <c r="O16" s="3">
        <f>INDEX(Sheet1!RawDataCols,$C16,O$5)</f>
        <v>0</v>
      </c>
      <c r="P16" s="3">
        <f>INDEX(Sheet1!RawDataCols,$C16,P$5)</f>
        <v>0</v>
      </c>
      <c r="Q16" s="3">
        <f>IF(Q$3=0,0,INDEX(Sheet1!RawDataCols,$C16,Q$5))</f>
        <v>0</v>
      </c>
      <c r="R16" s="3">
        <f t="shared" si="25"/>
        <v>1</v>
      </c>
      <c r="S16" s="3">
        <f t="shared" si="26"/>
        <v>-1</v>
      </c>
      <c r="T16" s="3">
        <f>IF(T$3=0,0,INDEX(Sheet1!RawDataCols,$C16,T$5)*$R16)</f>
        <v>0</v>
      </c>
      <c r="U16" s="3">
        <f>IF(U$3=0,0,INDEX(Sheet1!RawDataCols,$C16,U$5)*$R16)</f>
        <v>0</v>
      </c>
      <c r="V16" s="3">
        <f>IF(V$3=0,0,INDEX(Sheet1!RawDataCols,$C16,V$5)*$R16)</f>
        <v>0</v>
      </c>
      <c r="W16" s="3">
        <f>IF(W$3=0,0,INDEX(Sheet1!RawDataCols,$C16,W$5)*$R16)</f>
        <v>0</v>
      </c>
      <c r="X16" s="3">
        <f>IF(X$3=0,0,INDEX(Sheet1!RawDataCols,$C16,X$5)*$R16)</f>
        <v>0</v>
      </c>
      <c r="Y16" s="3">
        <f>IF(Y$3=0,0,INDEX(Sheet1!RawDataCols,$C16,Y$5)*$R16)</f>
        <v>0</v>
      </c>
      <c r="Z16" s="3">
        <f>IF(Z$3=0,0,INDEX(Sheet1!RawDataCols,$C16,Z$5)*$R16)</f>
        <v>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0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0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0</v>
      </c>
      <c r="AJ16" s="3">
        <f>IF(AJ$3=0,0,INDEX(Sheet1!RawDataCols,$C16,AJ$5)*$R16)</f>
        <v>0</v>
      </c>
      <c r="AK16" s="3">
        <f>IF(AK$3=0,0,INDEX(Sheet1!RawDataCols,$C16,AK$5)*$R16)</f>
        <v>0</v>
      </c>
      <c r="AL16" s="3">
        <f>IF(AL$3=0,0,INDEX(Sheet1!RawDataCols,$C16,AL$5)*$R16)</f>
        <v>0</v>
      </c>
      <c r="AM16" s="3">
        <f>IF(AM$3=0,0,INDEX(Sheet1!RawDataCols,$C16,AM$5)*$R16)</f>
        <v>0</v>
      </c>
      <c r="AN16" s="3">
        <f>IF(AN$3=0,0,INDEX(Sheet1!RawDataCols,$C16,AN$5)*$R16)</f>
        <v>0</v>
      </c>
      <c r="AO16" s="3">
        <f>IF(AO$3=0,0,INDEX(Sheet1!RawDataCols,$C16,AO$5)*$R16)</f>
        <v>0</v>
      </c>
      <c r="AP16" s="3">
        <f>IF(AP$3=0,0,INDEX(Sheet1!RawDataCols,$C16,AP$5)*$R16)</f>
        <v>0</v>
      </c>
      <c r="AQ16" s="3">
        <f>IF(AQ$3=0,0,INDEX(Sheet1!RawDataCols,$C16,AQ$5)*$R16)</f>
        <v>0</v>
      </c>
      <c r="AR16" s="3">
        <f>IF(AR$3=0,0,INDEX(Sheet1!RawDataCols,$C16,AR$5)*$R16)</f>
        <v>0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0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0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0</v>
      </c>
      <c r="BH16" s="33">
        <f t="shared" si="27"/>
        <v>0</v>
      </c>
      <c r="BI16" s="33">
        <f t="shared" si="28"/>
        <v>0</v>
      </c>
      <c r="BJ16" s="33">
        <f t="shared" si="29"/>
        <v>0</v>
      </c>
      <c r="BK16" s="3">
        <f>IF(BK$3=0,0,INDEX(Sheet1!RawDataCols,$C16,BK$5)*$R16)</f>
        <v>0</v>
      </c>
      <c r="BL16" s="3">
        <f>IF(BL$3=0,0,INDEX(Sheet1!RawDataCols,$C16,BL$5)*$R16)</f>
        <v>0</v>
      </c>
      <c r="BM16" s="3">
        <f>IF(BM$3=0,0,INDEX(Sheet1!RawDataCols,$C16,BM$5)*$R16)</f>
        <v>0</v>
      </c>
      <c r="BN16" s="3">
        <f>IF(BN$3=0,0,INDEX(Sheet1!RawDataCols,$C16,BN$5)*$R16)</f>
        <v>0</v>
      </c>
      <c r="BO16" s="3">
        <f>IF(BO$3=0,0,INDEX(Sheet1!RawDataCols,$C16,BO$5)*$R16)</f>
        <v>0</v>
      </c>
      <c r="BP16" s="3">
        <f>IF(BP$3=0,0,INDEX(Sheet1!RawDataCols,$C16,BP$5)*$R16)</f>
        <v>0</v>
      </c>
      <c r="BQ16" s="3">
        <f t="shared" si="30"/>
        <v>0</v>
      </c>
      <c r="BR16" s="3">
        <f t="shared" si="31"/>
        <v>0</v>
      </c>
      <c r="BS16" s="3">
        <f t="shared" si="32"/>
        <v>0</v>
      </c>
      <c r="BT16" s="3">
        <f t="shared" si="33"/>
        <v>0</v>
      </c>
      <c r="BU16" s="3" t="e">
        <f>INDEX(Sheet1!$BS$2:$BS$1000,MATCH($A16,Sheet1!$A$2:$A$1000,0))</f>
        <v>#N/A</v>
      </c>
      <c r="BV16" s="3" t="e">
        <f>INDEX(Sheet1!$BT$2:$BT$1000,MATCH($A16,Sheet1!$A$2:$A$1000,0))</f>
        <v>#N/A</v>
      </c>
    </row>
    <row r="17" spans="1:74" x14ac:dyDescent="0.2">
      <c r="A17" s="270" t="s">
        <v>525</v>
      </c>
      <c r="B17" s="3" t="e">
        <f>MATCH($A17,Sheet1!ACCOUNTNO,0)</f>
        <v>#N/A</v>
      </c>
      <c r="C17" s="3">
        <f t="shared" si="24"/>
        <v>65000</v>
      </c>
      <c r="D17" s="3">
        <f>IF(D$3=0,0,INDEX(Sheet1!RawDataCols,$C17,D$5))</f>
        <v>0</v>
      </c>
      <c r="E17" s="3">
        <f>IF(E$3=0,0,INDEX(Sheet1!RawDataCols,$C17,E$5))</f>
        <v>0</v>
      </c>
      <c r="F17" s="3">
        <f>IF(F$3=0,0,INDEX(Sheet1!RawDataCols,$C17,F$5))</f>
        <v>0</v>
      </c>
      <c r="G17" s="3">
        <f>IF(G$3=0,0,INDEX(Sheet1!RawDataCols,$C17,G$5))</f>
        <v>0</v>
      </c>
      <c r="H17" s="3">
        <f>IF(H$3=0,0,INDEX(Sheet1!RawDataCols,$C17,H$5))</f>
        <v>0</v>
      </c>
      <c r="I17" s="3">
        <f>IF(I$3=0,0,INDEX(Sheet1!RawDataCols,$C17,I$5))</f>
        <v>0</v>
      </c>
      <c r="J17" s="3">
        <f>IF(J$3=0,0,INDEX(Sheet1!RawDataCols,$C17,J$5))</f>
        <v>0</v>
      </c>
      <c r="K17" s="3">
        <f>IF(K$3=0,0,INDEX(Sheet1!RawDataCols,$C17,K$5))</f>
        <v>0</v>
      </c>
      <c r="L17" s="3">
        <f>IF(L$3=0,0,INDEX(Sheet1!RawDataCols,$C17,L$5))</f>
        <v>0</v>
      </c>
      <c r="M17" s="3">
        <f>IF(M$3=0,0,INDEX(Sheet1!RawDataCols,$C17,M$5))</f>
        <v>0</v>
      </c>
      <c r="N17" s="3">
        <f>IF(N$3=0,0,INDEX(Sheet1!RawDataCols,$C17,N$5))</f>
        <v>0</v>
      </c>
      <c r="O17" s="3">
        <f>INDEX(Sheet1!RawDataCols,$C17,O$5)</f>
        <v>0</v>
      </c>
      <c r="P17" s="3">
        <f>INDEX(Sheet1!RawDataCols,$C17,P$5)</f>
        <v>0</v>
      </c>
      <c r="Q17" s="3">
        <f>IF(Q$3=0,0,INDEX(Sheet1!RawDataCols,$C17,Q$5))</f>
        <v>0</v>
      </c>
      <c r="R17" s="3">
        <f t="shared" si="25"/>
        <v>1</v>
      </c>
      <c r="S17" s="3">
        <f t="shared" si="26"/>
        <v>-1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0</v>
      </c>
      <c r="AH17" s="3">
        <f>IF(AH$3=0,0,INDEX(Sheet1!RawDataCols,$C17,AH$5)*$R17)</f>
        <v>0</v>
      </c>
      <c r="AI17" s="3">
        <f>IF(AI$3=0,0,INDEX(Sheet1!RawDataCols,$C17,AI$5)*$R17)</f>
        <v>0</v>
      </c>
      <c r="AJ17" s="3">
        <f>IF(AJ$3=0,0,INDEX(Sheet1!RawDataCols,$C17,AJ$5)*$R17)</f>
        <v>0</v>
      </c>
      <c r="AK17" s="3">
        <f>IF(AK$3=0,0,INDEX(Sheet1!RawDataCols,$C17,AK$5)*$R17)</f>
        <v>0</v>
      </c>
      <c r="AL17" s="3">
        <f>IF(AL$3=0,0,INDEX(Sheet1!RawDataCols,$C17,AL$5)*$R17)</f>
        <v>0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si="27"/>
        <v>0</v>
      </c>
      <c r="BI17" s="33">
        <f t="shared" si="28"/>
        <v>0</v>
      </c>
      <c r="BJ17" s="33">
        <f t="shared" si="29"/>
        <v>0</v>
      </c>
      <c r="BK17" s="3">
        <f>IF(BK$3=0,0,INDEX(Sheet1!RawDataCols,$C17,BK$5)*$R17)</f>
        <v>0</v>
      </c>
      <c r="BL17" s="3">
        <f>IF(BL$3=0,0,INDEX(Sheet1!RawDataCols,$C17,BL$5)*$R17)</f>
        <v>0</v>
      </c>
      <c r="BM17" s="3">
        <f>IF(BM$3=0,0,INDEX(Sheet1!RawDataCols,$C17,BM$5)*$R17)</f>
        <v>0</v>
      </c>
      <c r="BN17" s="3">
        <f>IF(BN$3=0,0,INDEX(Sheet1!RawDataCols,$C17,BN$5)*$R17)</f>
        <v>0</v>
      </c>
      <c r="BO17" s="3">
        <f>IF(BO$3=0,0,INDEX(Sheet1!RawDataCols,$C17,BO$5)*$R17)</f>
        <v>0</v>
      </c>
      <c r="BP17" s="3">
        <f>IF(BP$3=0,0,INDEX(Sheet1!RawDataCols,$C17,BP$5)*$R17)</f>
        <v>0</v>
      </c>
      <c r="BQ17" s="3">
        <f t="shared" si="30"/>
        <v>0</v>
      </c>
      <c r="BR17" s="3">
        <f t="shared" si="31"/>
        <v>0</v>
      </c>
      <c r="BS17" s="3">
        <f t="shared" si="32"/>
        <v>0</v>
      </c>
      <c r="BT17" s="3">
        <f t="shared" si="33"/>
        <v>0</v>
      </c>
      <c r="BU17" s="3" t="e">
        <f>INDEX(Sheet1!$BS$2:$BS$1000,MATCH($A17,Sheet1!$A$2:$A$1000,0))</f>
        <v>#N/A</v>
      </c>
      <c r="BV17" s="3" t="e">
        <f>INDEX(Sheet1!$BT$2:$BT$1000,MATCH($A17,Sheet1!$A$2:$A$1000,0))</f>
        <v>#N/A</v>
      </c>
    </row>
    <row r="18" spans="1:74" x14ac:dyDescent="0.2">
      <c r="A18" s="270" t="s">
        <v>526</v>
      </c>
      <c r="B18" s="3" t="e">
        <f>MATCH($A18,Sheet1!ACCOUNTNO,0)</f>
        <v>#N/A</v>
      </c>
      <c r="C18" s="3">
        <f t="shared" si="24"/>
        <v>65000</v>
      </c>
      <c r="D18" s="3">
        <f>IF(D$3=0,0,INDEX(Sheet1!RawDataCols,$C18,D$5))</f>
        <v>0</v>
      </c>
      <c r="E18" s="3">
        <f>IF(E$3=0,0,INDEX(Sheet1!RawDataCols,$C18,E$5))</f>
        <v>0</v>
      </c>
      <c r="F18" s="3">
        <f>IF(F$3=0,0,INDEX(Sheet1!RawDataCols,$C18,F$5))</f>
        <v>0</v>
      </c>
      <c r="G18" s="3">
        <f>IF(G$3=0,0,INDEX(Sheet1!RawDataCols,$C18,G$5))</f>
        <v>0</v>
      </c>
      <c r="H18" s="3">
        <f>IF(H$3=0,0,INDEX(Sheet1!RawDataCols,$C18,H$5))</f>
        <v>0</v>
      </c>
      <c r="I18" s="3">
        <f>IF(I$3=0,0,INDEX(Sheet1!RawDataCols,$C18,I$5))</f>
        <v>0</v>
      </c>
      <c r="J18" s="3">
        <f>IF(J$3=0,0,INDEX(Sheet1!RawDataCols,$C18,J$5))</f>
        <v>0</v>
      </c>
      <c r="K18" s="3">
        <f>IF(K$3=0,0,INDEX(Sheet1!RawDataCols,$C18,K$5))</f>
        <v>0</v>
      </c>
      <c r="L18" s="3">
        <f>IF(L$3=0,0,INDEX(Sheet1!RawDataCols,$C18,L$5))</f>
        <v>0</v>
      </c>
      <c r="M18" s="3">
        <f>IF(M$3=0,0,INDEX(Sheet1!RawDataCols,$C18,M$5))</f>
        <v>0</v>
      </c>
      <c r="N18" s="3">
        <f>IF(N$3=0,0,INDEX(Sheet1!RawDataCols,$C18,N$5))</f>
        <v>0</v>
      </c>
      <c r="O18" s="3">
        <f>INDEX(Sheet1!RawDataCols,$C18,O$5)</f>
        <v>0</v>
      </c>
      <c r="P18" s="3">
        <f>INDEX(Sheet1!RawDataCols,$C18,P$5)</f>
        <v>0</v>
      </c>
      <c r="Q18" s="3">
        <f>IF(Q$3=0,0,INDEX(Sheet1!RawDataCols,$C18,Q$5))</f>
        <v>0</v>
      </c>
      <c r="R18" s="3">
        <f t="shared" si="25"/>
        <v>1</v>
      </c>
      <c r="S18" s="3">
        <f t="shared" si="26"/>
        <v>-1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0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27"/>
        <v>0</v>
      </c>
      <c r="BI18" s="33">
        <f t="shared" si="28"/>
        <v>0</v>
      </c>
      <c r="BJ18" s="33">
        <f t="shared" si="29"/>
        <v>0</v>
      </c>
      <c r="BK18" s="3">
        <f>IF(BK$3=0,0,INDEX(Sheet1!RawDataCols,$C18,BK$5)*$R18)</f>
        <v>0</v>
      </c>
      <c r="BL18" s="3">
        <f>IF(BL$3=0,0,INDEX(Sheet1!RawDataCols,$C18,BL$5)*$R18)</f>
        <v>0</v>
      </c>
      <c r="BM18" s="3">
        <f>IF(BM$3=0,0,INDEX(Sheet1!RawDataCols,$C18,BM$5)*$R18)</f>
        <v>0</v>
      </c>
      <c r="BN18" s="3">
        <f>IF(BN$3=0,0,INDEX(Sheet1!RawDataCols,$C18,BN$5)*$R18)</f>
        <v>0</v>
      </c>
      <c r="BO18" s="3">
        <f>IF(BO$3=0,0,INDEX(Sheet1!RawDataCols,$C18,BO$5)*$R18)</f>
        <v>0</v>
      </c>
      <c r="BP18" s="3">
        <f>IF(BP$3=0,0,INDEX(Sheet1!RawDataCols,$C18,BP$5)*$R18)</f>
        <v>0</v>
      </c>
      <c r="BQ18" s="3">
        <f t="shared" si="30"/>
        <v>0</v>
      </c>
      <c r="BR18" s="3">
        <f t="shared" si="31"/>
        <v>0</v>
      </c>
      <c r="BS18" s="3">
        <f t="shared" si="32"/>
        <v>0</v>
      </c>
      <c r="BT18" s="3">
        <f t="shared" si="33"/>
        <v>0</v>
      </c>
      <c r="BU18" s="3" t="e">
        <f>INDEX(Sheet1!$BS$2:$BS$1000,MATCH($A18,Sheet1!$A$2:$A$1000,0))</f>
        <v>#N/A</v>
      </c>
      <c r="BV18" s="3" t="e">
        <f>INDEX(Sheet1!$BT$2:$BT$1000,MATCH($A18,Sheet1!$A$2:$A$1000,0))</f>
        <v>#N/A</v>
      </c>
    </row>
    <row r="19" spans="1:74" x14ac:dyDescent="0.2">
      <c r="A19" s="270" t="s">
        <v>527</v>
      </c>
      <c r="B19" s="3" t="e">
        <f>MATCH($A19,Sheet1!ACCOUNTNO,0)</f>
        <v>#N/A</v>
      </c>
      <c r="C19" s="3">
        <f t="shared" si="24"/>
        <v>65000</v>
      </c>
      <c r="D19" s="3">
        <f>IF(D$3=0,0,INDEX(Sheet1!RawDataCols,$C19,D$5))</f>
        <v>0</v>
      </c>
      <c r="E19" s="3">
        <f>IF(E$3=0,0,INDEX(Sheet1!RawDataCols,$C19,E$5))</f>
        <v>0</v>
      </c>
      <c r="F19" s="3">
        <f>IF(F$3=0,0,INDEX(Sheet1!RawDataCols,$C19,F$5))</f>
        <v>0</v>
      </c>
      <c r="G19" s="3">
        <f>IF(G$3=0,0,INDEX(Sheet1!RawDataCols,$C19,G$5))</f>
        <v>0</v>
      </c>
      <c r="H19" s="3">
        <f>IF(H$3=0,0,INDEX(Sheet1!RawDataCols,$C19,H$5))</f>
        <v>0</v>
      </c>
      <c r="I19" s="3">
        <f>IF(I$3=0,0,INDEX(Sheet1!RawDataCols,$C19,I$5))</f>
        <v>0</v>
      </c>
      <c r="J19" s="3">
        <f>IF(J$3=0,0,INDEX(Sheet1!RawDataCols,$C19,J$5))</f>
        <v>0</v>
      </c>
      <c r="K19" s="3">
        <f>IF(K$3=0,0,INDEX(Sheet1!RawDataCols,$C19,K$5))</f>
        <v>0</v>
      </c>
      <c r="L19" s="3">
        <f>IF(L$3=0,0,INDEX(Sheet1!RawDataCols,$C19,L$5))</f>
        <v>0</v>
      </c>
      <c r="M19" s="3">
        <f>IF(M$3=0,0,INDEX(Sheet1!RawDataCols,$C19,M$5))</f>
        <v>0</v>
      </c>
      <c r="N19" s="3">
        <f>IF(N$3=0,0,INDEX(Sheet1!RawDataCols,$C19,N$5))</f>
        <v>0</v>
      </c>
      <c r="O19" s="3">
        <f>INDEX(Sheet1!RawDataCols,$C19,O$5)</f>
        <v>0</v>
      </c>
      <c r="P19" s="3">
        <f>INDEX(Sheet1!RawDataCols,$C19,P$5)</f>
        <v>0</v>
      </c>
      <c r="Q19" s="3">
        <f>IF(Q$3=0,0,INDEX(Sheet1!RawDataCols,$C19,Q$5))</f>
        <v>0</v>
      </c>
      <c r="R19" s="3">
        <f t="shared" si="25"/>
        <v>1</v>
      </c>
      <c r="S19" s="3">
        <f t="shared" si="26"/>
        <v>-1</v>
      </c>
      <c r="T19" s="3">
        <f>IF(T$3=0,0,INDEX(Sheet1!RawDataCols,$C19,T$5)*$R19)</f>
        <v>0</v>
      </c>
      <c r="U19" s="3">
        <f>IF(U$3=0,0,INDEX(Sheet1!RawDataCols,$C19,U$5)*$R19)</f>
        <v>0</v>
      </c>
      <c r="V19" s="3">
        <f>IF(V$3=0,0,INDEX(Sheet1!RawDataCols,$C19,V$5)*$R19)</f>
        <v>0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</v>
      </c>
      <c r="Z19" s="3">
        <f>IF(Z$3=0,0,INDEX(Sheet1!RawDataCols,$C19,Z$5)*$R19)</f>
        <v>0</v>
      </c>
      <c r="AA19" s="3">
        <f>IF(AA$3=0,0,INDEX(Sheet1!RawDataCols,$C19,AA$5)*$R19)</f>
        <v>0</v>
      </c>
      <c r="AB19" s="3">
        <f>IF(AB$3=0,0,INDEX(Sheet1!RawDataCols,$C19,AB$5)*$R19)</f>
        <v>0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</v>
      </c>
      <c r="AI19" s="3">
        <f>IF(AI$3=0,0,INDEX(Sheet1!RawDataCols,$C19,AI$5)*$R19)</f>
        <v>0</v>
      </c>
      <c r="AJ19" s="3">
        <f>IF(AJ$3=0,0,INDEX(Sheet1!RawDataCols,$C19,AJ$5)*$R19)</f>
        <v>0</v>
      </c>
      <c r="AK19" s="3">
        <f>IF(AK$3=0,0,INDEX(Sheet1!RawDataCols,$C19,AK$5)*$R19)</f>
        <v>0</v>
      </c>
      <c r="AL19" s="3">
        <f>IF(AL$3=0,0,INDEX(Sheet1!RawDataCols,$C19,AL$5)*$R19)</f>
        <v>0</v>
      </c>
      <c r="AM19" s="3">
        <f>IF(AM$3=0,0,INDEX(Sheet1!RawDataCols,$C19,AM$5)*$R19)</f>
        <v>0</v>
      </c>
      <c r="AN19" s="3">
        <f>IF(AN$3=0,0,INDEX(Sheet1!RawDataCols,$C19,AN$5)*$R19)</f>
        <v>0</v>
      </c>
      <c r="AO19" s="3">
        <f>IF(AO$3=0,0,INDEX(Sheet1!RawDataCols,$C19,AO$5)*$R19)</f>
        <v>0</v>
      </c>
      <c r="AP19" s="3">
        <f>IF(AP$3=0,0,INDEX(Sheet1!RawDataCols,$C19,AP$5)*$R19)</f>
        <v>0</v>
      </c>
      <c r="AQ19" s="3">
        <f>IF(AQ$3=0,0,INDEX(Sheet1!RawDataCols,$C19,AQ$5)*$R19)</f>
        <v>0</v>
      </c>
      <c r="AR19" s="3">
        <f>IF(AR$3=0,0,INDEX(Sheet1!RawDataCols,$C19,AR$5)*$R19)</f>
        <v>0</v>
      </c>
      <c r="AS19" s="3">
        <f>IF(AS$3=0,0,INDEX(Sheet1!RawDataCols,$C19,AS$5)*$R19)</f>
        <v>0</v>
      </c>
      <c r="AT19" s="3">
        <f>IF(AT$3=0,0,INDEX(Sheet1!RawDataCols,$C19,AT$5)*$R19)</f>
        <v>0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</v>
      </c>
      <c r="BA19" s="3">
        <f>IF(BA$3=0,0,INDEX(Sheet1!RawDataCols,$C19,BA$5)*$R19)</f>
        <v>0</v>
      </c>
      <c r="BB19" s="3">
        <f>IF(BB$3=0,0,INDEX(Sheet1!RawDataCols,$C19,BB$5)*$R19)</f>
        <v>0</v>
      </c>
      <c r="BC19" s="3">
        <f>IF(BC$3=0,0,INDEX(Sheet1!RawDataCols,$C19,BC$5)*$R19)</f>
        <v>0</v>
      </c>
      <c r="BD19" s="3">
        <f>IF(BD$3=0,0,INDEX(Sheet1!RawDataCols,$C19,BD$5)*$R19)</f>
        <v>0</v>
      </c>
      <c r="BE19" s="3">
        <f>IF(BE$3=0,0,INDEX(Sheet1!RawDataCols,$C19,BE$5)*$R19)</f>
        <v>0</v>
      </c>
      <c r="BF19" s="3">
        <f>IF(BF$3=0,0,INDEX(Sheet1!RawDataCols,$C19,BF$5)*$R19)</f>
        <v>0</v>
      </c>
      <c r="BG19" s="179">
        <f>IF(BG$3=0,0,INDEX(Sheet1!RawDataCols,$C19,BG$5)*$R19)</f>
        <v>0</v>
      </c>
      <c r="BH19" s="33">
        <f t="shared" si="27"/>
        <v>0</v>
      </c>
      <c r="BI19" s="33">
        <f t="shared" si="28"/>
        <v>0</v>
      </c>
      <c r="BJ19" s="33">
        <f t="shared" si="29"/>
        <v>0</v>
      </c>
      <c r="BK19" s="3">
        <f>IF(BK$3=0,0,INDEX(Sheet1!RawDataCols,$C19,BK$5)*$R19)</f>
        <v>0</v>
      </c>
      <c r="BL19" s="3">
        <f>IF(BL$3=0,0,INDEX(Sheet1!RawDataCols,$C19,BL$5)*$R19)</f>
        <v>0</v>
      </c>
      <c r="BM19" s="3">
        <f>IF(BM$3=0,0,INDEX(Sheet1!RawDataCols,$C19,BM$5)*$R19)</f>
        <v>0</v>
      </c>
      <c r="BN19" s="3">
        <f>IF(BN$3=0,0,INDEX(Sheet1!RawDataCols,$C19,BN$5)*$R19)</f>
        <v>0</v>
      </c>
      <c r="BO19" s="3">
        <f>IF(BO$3=0,0,INDEX(Sheet1!RawDataCols,$C19,BO$5)*$R19)</f>
        <v>0</v>
      </c>
      <c r="BP19" s="3">
        <f>IF(BP$3=0,0,INDEX(Sheet1!RawDataCols,$C19,BP$5)*$R19)</f>
        <v>0</v>
      </c>
      <c r="BQ19" s="3">
        <f t="shared" si="30"/>
        <v>0</v>
      </c>
      <c r="BR19" s="3">
        <f t="shared" si="31"/>
        <v>0</v>
      </c>
      <c r="BS19" s="3">
        <f t="shared" si="32"/>
        <v>0</v>
      </c>
      <c r="BT19" s="3">
        <f t="shared" si="33"/>
        <v>0</v>
      </c>
      <c r="BU19" s="3" t="e">
        <f>INDEX(Sheet1!$BS$2:$BS$1000,MATCH($A19,Sheet1!$A$2:$A$1000,0))</f>
        <v>#N/A</v>
      </c>
      <c r="BV19" s="3" t="e">
        <f>INDEX(Sheet1!$BT$2:$BT$1000,MATCH($A19,Sheet1!$A$2:$A$1000,0))</f>
        <v>#N/A</v>
      </c>
    </row>
    <row r="20" spans="1:74" x14ac:dyDescent="0.2">
      <c r="A20" s="270" t="s">
        <v>528</v>
      </c>
      <c r="B20" s="3" t="e">
        <f>MATCH($A20,Sheet1!ACCOUNTNO,0)</f>
        <v>#N/A</v>
      </c>
      <c r="C20" s="3">
        <f t="shared" si="24"/>
        <v>65000</v>
      </c>
      <c r="D20" s="3">
        <f>IF(D$3=0,0,INDEX(Sheet1!RawDataCols,$C20,D$5))</f>
        <v>0</v>
      </c>
      <c r="E20" s="3">
        <f>IF(E$3=0,0,INDEX(Sheet1!RawDataCols,$C20,E$5))</f>
        <v>0</v>
      </c>
      <c r="F20" s="3">
        <f>IF(F$3=0,0,INDEX(Sheet1!RawDataCols,$C20,F$5))</f>
        <v>0</v>
      </c>
      <c r="G20" s="3">
        <f>IF(G$3=0,0,INDEX(Sheet1!RawDataCols,$C20,G$5))</f>
        <v>0</v>
      </c>
      <c r="H20" s="3">
        <f>IF(H$3=0,0,INDEX(Sheet1!RawDataCols,$C20,H$5))</f>
        <v>0</v>
      </c>
      <c r="I20" s="3">
        <f>IF(I$3=0,0,INDEX(Sheet1!RawDataCols,$C20,I$5))</f>
        <v>0</v>
      </c>
      <c r="J20" s="3">
        <f>IF(J$3=0,0,INDEX(Sheet1!RawDataCols,$C20,J$5))</f>
        <v>0</v>
      </c>
      <c r="K20" s="3">
        <f>IF(K$3=0,0,INDEX(Sheet1!RawDataCols,$C20,K$5))</f>
        <v>0</v>
      </c>
      <c r="L20" s="3">
        <f>IF(L$3=0,0,INDEX(Sheet1!RawDataCols,$C20,L$5))</f>
        <v>0</v>
      </c>
      <c r="M20" s="3">
        <f>IF(M$3=0,0,INDEX(Sheet1!RawDataCols,$C20,M$5))</f>
        <v>0</v>
      </c>
      <c r="N20" s="3">
        <f>IF(N$3=0,0,INDEX(Sheet1!RawDataCols,$C20,N$5))</f>
        <v>0</v>
      </c>
      <c r="O20" s="3">
        <f>INDEX(Sheet1!RawDataCols,$C20,O$5)</f>
        <v>0</v>
      </c>
      <c r="P20" s="3">
        <f>INDEX(Sheet1!RawDataCols,$C20,P$5)</f>
        <v>0</v>
      </c>
      <c r="Q20" s="3">
        <f>IF(Q$3=0,0,INDEX(Sheet1!RawDataCols,$C20,Q$5))</f>
        <v>0</v>
      </c>
      <c r="R20" s="3">
        <f t="shared" si="25"/>
        <v>1</v>
      </c>
      <c r="S20" s="3">
        <f t="shared" si="26"/>
        <v>-1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0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27"/>
        <v>0</v>
      </c>
      <c r="BI20" s="33">
        <f t="shared" si="28"/>
        <v>0</v>
      </c>
      <c r="BJ20" s="33">
        <f t="shared" si="29"/>
        <v>0</v>
      </c>
      <c r="BK20" s="3">
        <f>IF(BK$3=0,0,INDEX(Sheet1!RawDataCols,$C20,BK$5)*$R20)</f>
        <v>0</v>
      </c>
      <c r="BL20" s="3">
        <f>IF(BL$3=0,0,INDEX(Sheet1!RawDataCols,$C20,BL$5)*$R20)</f>
        <v>0</v>
      </c>
      <c r="BM20" s="3">
        <f>IF(BM$3=0,0,INDEX(Sheet1!RawDataCols,$C20,BM$5)*$R20)</f>
        <v>0</v>
      </c>
      <c r="BN20" s="3">
        <f>IF(BN$3=0,0,INDEX(Sheet1!RawDataCols,$C20,BN$5)*$R20)</f>
        <v>0</v>
      </c>
      <c r="BO20" s="3">
        <f>IF(BO$3=0,0,INDEX(Sheet1!RawDataCols,$C20,BO$5)*$R20)</f>
        <v>0</v>
      </c>
      <c r="BP20" s="3">
        <f>IF(BP$3=0,0,INDEX(Sheet1!RawDataCols,$C20,BP$5)*$R20)</f>
        <v>0</v>
      </c>
      <c r="BQ20" s="3">
        <f t="shared" si="30"/>
        <v>0</v>
      </c>
      <c r="BR20" s="3">
        <f t="shared" si="31"/>
        <v>0</v>
      </c>
      <c r="BS20" s="3">
        <f t="shared" si="32"/>
        <v>0</v>
      </c>
      <c r="BT20" s="3">
        <f t="shared" si="33"/>
        <v>0</v>
      </c>
      <c r="BU20" s="3" t="e">
        <f>INDEX(Sheet1!$BS$2:$BS$1000,MATCH($A20,Sheet1!$A$2:$A$1000,0))</f>
        <v>#N/A</v>
      </c>
      <c r="BV20" s="3" t="e">
        <f>INDEX(Sheet1!$BT$2:$BT$1000,MATCH($A20,Sheet1!$A$2:$A$1000,0))</f>
        <v>#N/A</v>
      </c>
    </row>
    <row r="21" spans="1:74" x14ac:dyDescent="0.2">
      <c r="A21" s="270" t="s">
        <v>529</v>
      </c>
      <c r="B21" s="3" t="e">
        <f>MATCH($A21,Sheet1!ACCOUNTNO,0)</f>
        <v>#N/A</v>
      </c>
      <c r="C21" s="3">
        <f t="shared" si="24"/>
        <v>65000</v>
      </c>
      <c r="D21" s="3">
        <f>IF(D$3=0,0,INDEX(Sheet1!RawDataCols,$C21,D$5))</f>
        <v>0</v>
      </c>
      <c r="E21" s="3">
        <f>IF(E$3=0,0,INDEX(Sheet1!RawDataCols,$C21,E$5))</f>
        <v>0</v>
      </c>
      <c r="F21" s="3">
        <f>IF(F$3=0,0,INDEX(Sheet1!RawDataCols,$C21,F$5))</f>
        <v>0</v>
      </c>
      <c r="G21" s="3">
        <f>IF(G$3=0,0,INDEX(Sheet1!RawDataCols,$C21,G$5))</f>
        <v>0</v>
      </c>
      <c r="H21" s="3">
        <f>IF(H$3=0,0,INDEX(Sheet1!RawDataCols,$C21,H$5))</f>
        <v>0</v>
      </c>
      <c r="I21" s="3">
        <f>IF(I$3=0,0,INDEX(Sheet1!RawDataCols,$C21,I$5))</f>
        <v>0</v>
      </c>
      <c r="J21" s="3">
        <f>IF(J$3=0,0,INDEX(Sheet1!RawDataCols,$C21,J$5))</f>
        <v>0</v>
      </c>
      <c r="K21" s="3">
        <f>IF(K$3=0,0,INDEX(Sheet1!RawDataCols,$C21,K$5))</f>
        <v>0</v>
      </c>
      <c r="L21" s="3">
        <f>IF(L$3=0,0,INDEX(Sheet1!RawDataCols,$C21,L$5))</f>
        <v>0</v>
      </c>
      <c r="M21" s="3">
        <f>IF(M$3=0,0,INDEX(Sheet1!RawDataCols,$C21,M$5))</f>
        <v>0</v>
      </c>
      <c r="N21" s="3">
        <f>IF(N$3=0,0,INDEX(Sheet1!RawDataCols,$C21,N$5))</f>
        <v>0</v>
      </c>
      <c r="O21" s="3">
        <f>INDEX(Sheet1!RawDataCols,$C21,O$5)</f>
        <v>0</v>
      </c>
      <c r="P21" s="3">
        <f>INDEX(Sheet1!RawDataCols,$C21,P$5)</f>
        <v>0</v>
      </c>
      <c r="Q21" s="3">
        <f>IF(Q$3=0,0,INDEX(Sheet1!RawDataCols,$C21,Q$5))</f>
        <v>0</v>
      </c>
      <c r="R21" s="3">
        <f t="shared" si="25"/>
        <v>1</v>
      </c>
      <c r="S21" s="3">
        <f t="shared" si="26"/>
        <v>-1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27"/>
        <v>0</v>
      </c>
      <c r="BI21" s="33">
        <f t="shared" si="28"/>
        <v>0</v>
      </c>
      <c r="BJ21" s="33">
        <f t="shared" si="29"/>
        <v>0</v>
      </c>
      <c r="BK21" s="3">
        <f>IF(BK$3=0,0,INDEX(Sheet1!RawDataCols,$C21,BK$5)*$R21)</f>
        <v>0</v>
      </c>
      <c r="BL21" s="3">
        <f>IF(BL$3=0,0,INDEX(Sheet1!RawDataCols,$C21,BL$5)*$R21)</f>
        <v>0</v>
      </c>
      <c r="BM21" s="3">
        <f>IF(BM$3=0,0,INDEX(Sheet1!RawDataCols,$C21,BM$5)*$R21)</f>
        <v>0</v>
      </c>
      <c r="BN21" s="3">
        <f>IF(BN$3=0,0,INDEX(Sheet1!RawDataCols,$C21,BN$5)*$R21)</f>
        <v>0</v>
      </c>
      <c r="BO21" s="3">
        <f>IF(BO$3=0,0,INDEX(Sheet1!RawDataCols,$C21,BO$5)*$R21)</f>
        <v>0</v>
      </c>
      <c r="BP21" s="3">
        <f>IF(BP$3=0,0,INDEX(Sheet1!RawDataCols,$C21,BP$5)*$R21)</f>
        <v>0</v>
      </c>
      <c r="BQ21" s="3">
        <f t="shared" si="30"/>
        <v>0</v>
      </c>
      <c r="BR21" s="3">
        <f t="shared" si="31"/>
        <v>0</v>
      </c>
      <c r="BS21" s="3">
        <f t="shared" si="32"/>
        <v>0</v>
      </c>
      <c r="BT21" s="3">
        <f t="shared" si="33"/>
        <v>0</v>
      </c>
      <c r="BU21" s="3" t="e">
        <f>INDEX(Sheet1!$BS$2:$BS$1000,MATCH($A21,Sheet1!$A$2:$A$1000,0))</f>
        <v>#N/A</v>
      </c>
      <c r="BV21" s="3" t="e">
        <f>INDEX(Sheet1!$BT$2:$BT$1000,MATCH($A21,Sheet1!$A$2:$A$1000,0))</f>
        <v>#N/A</v>
      </c>
    </row>
    <row r="22" spans="1:74" x14ac:dyDescent="0.2">
      <c r="A22" s="270" t="s">
        <v>530</v>
      </c>
      <c r="B22" s="3" t="e">
        <f>MATCH($A22,Sheet1!ACCOUNTNO,0)</f>
        <v>#N/A</v>
      </c>
      <c r="C22" s="3">
        <f t="shared" si="24"/>
        <v>65000</v>
      </c>
      <c r="D22" s="3">
        <f>IF(D$3=0,0,INDEX(Sheet1!RawDataCols,$C22,D$5))</f>
        <v>0</v>
      </c>
      <c r="E22" s="3">
        <f>IF(E$3=0,0,INDEX(Sheet1!RawDataCols,$C22,E$5))</f>
        <v>0</v>
      </c>
      <c r="F22" s="3">
        <f>IF(F$3=0,0,INDEX(Sheet1!RawDataCols,$C22,F$5))</f>
        <v>0</v>
      </c>
      <c r="G22" s="3">
        <f>IF(G$3=0,0,INDEX(Sheet1!RawDataCols,$C22,G$5))</f>
        <v>0</v>
      </c>
      <c r="H22" s="3">
        <f>IF(H$3=0,0,INDEX(Sheet1!RawDataCols,$C22,H$5))</f>
        <v>0</v>
      </c>
      <c r="I22" s="3">
        <f>IF(I$3=0,0,INDEX(Sheet1!RawDataCols,$C22,I$5))</f>
        <v>0</v>
      </c>
      <c r="J22" s="3">
        <f>IF(J$3=0,0,INDEX(Sheet1!RawDataCols,$C22,J$5))</f>
        <v>0</v>
      </c>
      <c r="K22" s="3">
        <f>IF(K$3=0,0,INDEX(Sheet1!RawDataCols,$C22,K$5))</f>
        <v>0</v>
      </c>
      <c r="L22" s="3">
        <f>IF(L$3=0,0,INDEX(Sheet1!RawDataCols,$C22,L$5))</f>
        <v>0</v>
      </c>
      <c r="M22" s="3">
        <f>IF(M$3=0,0,INDEX(Sheet1!RawDataCols,$C22,M$5))</f>
        <v>0</v>
      </c>
      <c r="N22" s="3">
        <f>IF(N$3=0,0,INDEX(Sheet1!RawDataCols,$C22,N$5))</f>
        <v>0</v>
      </c>
      <c r="O22" s="3">
        <f>INDEX(Sheet1!RawDataCols,$C22,O$5)</f>
        <v>0</v>
      </c>
      <c r="P22" s="3">
        <f>INDEX(Sheet1!RawDataCols,$C22,P$5)</f>
        <v>0</v>
      </c>
      <c r="Q22" s="3">
        <f>IF(Q$3=0,0,INDEX(Sheet1!RawDataCols,$C22,Q$5))</f>
        <v>0</v>
      </c>
      <c r="R22" s="3">
        <f t="shared" si="25"/>
        <v>1</v>
      </c>
      <c r="S22" s="3">
        <f t="shared" si="26"/>
        <v>-1</v>
      </c>
      <c r="T22" s="3">
        <f>IF(T$3=0,0,INDEX(Sheet1!RawDataCols,$C22,T$5)*$R22)</f>
        <v>0</v>
      </c>
      <c r="U22" s="3">
        <f>IF(U$3=0,0,INDEX(Sheet1!RawDataCols,$C22,U$5)*$R22)</f>
        <v>0</v>
      </c>
      <c r="V22" s="3">
        <f>IF(V$3=0,0,INDEX(Sheet1!RawDataCols,$C22,V$5)*$R22)</f>
        <v>0</v>
      </c>
      <c r="W22" s="3">
        <f>IF(W$3=0,0,INDEX(Sheet1!RawDataCols,$C22,W$5)*$R22)</f>
        <v>0</v>
      </c>
      <c r="X22" s="3">
        <f>IF(X$3=0,0,INDEX(Sheet1!RawDataCols,$C22,X$5)*$R22)</f>
        <v>0</v>
      </c>
      <c r="Y22" s="3">
        <f>IF(Y$3=0,0,INDEX(Sheet1!RawDataCols,$C22,Y$5)*$R22)</f>
        <v>0</v>
      </c>
      <c r="Z22" s="3">
        <f>IF(Z$3=0,0,INDEX(Sheet1!RawDataCols,$C22,Z$5)*$R22)</f>
        <v>0</v>
      </c>
      <c r="AA22" s="3">
        <f>IF(AA$3=0,0,INDEX(Sheet1!RawDataCols,$C22,AA$5)*$R22)</f>
        <v>0</v>
      </c>
      <c r="AB22" s="3">
        <f>IF(AB$3=0,0,INDEX(Sheet1!RawDataCols,$C22,AB$5)*$R22)</f>
        <v>0</v>
      </c>
      <c r="AC22" s="3">
        <f>IF(AC$3=0,0,INDEX(Sheet1!RawDataCols,$C22,AC$5)*$R22)</f>
        <v>0</v>
      </c>
      <c r="AD22" s="3">
        <f>IF(AD$3=0,0,INDEX(Sheet1!RawDataCols,$C22,AD$5)*$R22)</f>
        <v>0</v>
      </c>
      <c r="AE22" s="3">
        <f>IF(AE$3=0,0,INDEX(Sheet1!RawDataCols,$C22,AE$5)*$R22)</f>
        <v>0</v>
      </c>
      <c r="AF22" s="3">
        <f>IF(AF$3=0,0,INDEX(Sheet1!RawDataCols,$C22,AF$5)*$R22)</f>
        <v>0</v>
      </c>
      <c r="AG22" s="3">
        <f>IF(AG$3=0,0,INDEX(Sheet1!RawDataCols,$C22,AG$5)*$R22)</f>
        <v>0</v>
      </c>
      <c r="AH22" s="3">
        <f>IF(AH$3=0,0,INDEX(Sheet1!RawDataCols,$C22,AH$5)*$R22)</f>
        <v>0</v>
      </c>
      <c r="AI22" s="3">
        <f>IF(AI$3=0,0,INDEX(Sheet1!RawDataCols,$C22,AI$5)*$R22)</f>
        <v>0</v>
      </c>
      <c r="AJ22" s="3">
        <f>IF(AJ$3=0,0,INDEX(Sheet1!RawDataCols,$C22,AJ$5)*$R22)</f>
        <v>0</v>
      </c>
      <c r="AK22" s="3">
        <f>IF(AK$3=0,0,INDEX(Sheet1!RawDataCols,$C22,AK$5)*$R22)</f>
        <v>0</v>
      </c>
      <c r="AL22" s="3">
        <f>IF(AL$3=0,0,INDEX(Sheet1!RawDataCols,$C22,AL$5)*$R22)</f>
        <v>0</v>
      </c>
      <c r="AM22" s="3">
        <f>IF(AM$3=0,0,INDEX(Sheet1!RawDataCols,$C22,AM$5)*$R22)</f>
        <v>0</v>
      </c>
      <c r="AN22" s="3">
        <f>IF(AN$3=0,0,INDEX(Sheet1!RawDataCols,$C22,AN$5)*$R22)</f>
        <v>0</v>
      </c>
      <c r="AO22" s="3">
        <f>IF(AO$3=0,0,INDEX(Sheet1!RawDataCols,$C22,AO$5)*$R22)</f>
        <v>0</v>
      </c>
      <c r="AP22" s="3">
        <f>IF(AP$3=0,0,INDEX(Sheet1!RawDataCols,$C22,AP$5)*$R22)</f>
        <v>0</v>
      </c>
      <c r="AQ22" s="3">
        <f>IF(AQ$3=0,0,INDEX(Sheet1!RawDataCols,$C22,AQ$5)*$R22)</f>
        <v>0</v>
      </c>
      <c r="AR22" s="3">
        <f>IF(AR$3=0,0,INDEX(Sheet1!RawDataCols,$C22,AR$5)*$R22)</f>
        <v>0</v>
      </c>
      <c r="AS22" s="3">
        <f>IF(AS$3=0,0,INDEX(Sheet1!RawDataCols,$C22,AS$5)*$R22)</f>
        <v>0</v>
      </c>
      <c r="AT22" s="3">
        <f>IF(AT$3=0,0,INDEX(Sheet1!RawDataCols,$C22,AT$5)*$R22)</f>
        <v>0</v>
      </c>
      <c r="AU22" s="3">
        <f>IF(AU$3=0,0,INDEX(Sheet1!RawDataCols,$C22,AU$5)*$R22)</f>
        <v>0</v>
      </c>
      <c r="AV22" s="3">
        <f>IF(AV$3=0,0,INDEX(Sheet1!RawDataCols,$C22,AV$5)*$R22)</f>
        <v>0</v>
      </c>
      <c r="AW22" s="3">
        <f>IF(AW$3=0,0,INDEX(Sheet1!RawDataCols,$C22,AW$5)*$R22)</f>
        <v>0</v>
      </c>
      <c r="AX22" s="3">
        <f>IF(AX$3=0,0,INDEX(Sheet1!RawDataCols,$C22,AX$5)*$R22)</f>
        <v>0</v>
      </c>
      <c r="AY22" s="3">
        <f>IF(AY$3=0,0,INDEX(Sheet1!RawDataCols,$C22,AY$5)*$R22)</f>
        <v>0</v>
      </c>
      <c r="AZ22" s="3">
        <f>IF(AZ$3=0,0,INDEX(Sheet1!RawDataCols,$C22,AZ$5)*$R22)</f>
        <v>0</v>
      </c>
      <c r="BA22" s="3">
        <f>IF(BA$3=0,0,INDEX(Sheet1!RawDataCols,$C22,BA$5)*$R22)</f>
        <v>0</v>
      </c>
      <c r="BB22" s="3">
        <f>IF(BB$3=0,0,INDEX(Sheet1!RawDataCols,$C22,BB$5)*$R22)</f>
        <v>0</v>
      </c>
      <c r="BC22" s="3">
        <f>IF(BC$3=0,0,INDEX(Sheet1!RawDataCols,$C22,BC$5)*$R22)</f>
        <v>0</v>
      </c>
      <c r="BD22" s="3">
        <f>IF(BD$3=0,0,INDEX(Sheet1!RawDataCols,$C22,BD$5)*$R22)</f>
        <v>0</v>
      </c>
      <c r="BE22" s="3">
        <f>IF(BE$3=0,0,INDEX(Sheet1!RawDataCols,$C22,BE$5)*$R22)</f>
        <v>0</v>
      </c>
      <c r="BF22" s="3">
        <f>IF(BF$3=0,0,INDEX(Sheet1!RawDataCols,$C22,BF$5)*$R22)</f>
        <v>0</v>
      </c>
      <c r="BG22" s="179">
        <f>IF(BG$3=0,0,INDEX(Sheet1!RawDataCols,$C22,BG$5)*$R22)</f>
        <v>0</v>
      </c>
      <c r="BH22" s="33">
        <f t="shared" si="27"/>
        <v>0</v>
      </c>
      <c r="BI22" s="33">
        <f t="shared" si="28"/>
        <v>0</v>
      </c>
      <c r="BJ22" s="33">
        <f t="shared" si="29"/>
        <v>0</v>
      </c>
      <c r="BK22" s="3">
        <f>IF(BK$3=0,0,INDEX(Sheet1!RawDataCols,$C22,BK$5)*$R22)</f>
        <v>0</v>
      </c>
      <c r="BL22" s="3">
        <f>IF(BL$3=0,0,INDEX(Sheet1!RawDataCols,$C22,BL$5)*$R22)</f>
        <v>0</v>
      </c>
      <c r="BM22" s="3">
        <f>IF(BM$3=0,0,INDEX(Sheet1!RawDataCols,$C22,BM$5)*$R22)</f>
        <v>0</v>
      </c>
      <c r="BN22" s="3">
        <f>IF(BN$3=0,0,INDEX(Sheet1!RawDataCols,$C22,BN$5)*$R22)</f>
        <v>0</v>
      </c>
      <c r="BO22" s="3">
        <f>IF(BO$3=0,0,INDEX(Sheet1!RawDataCols,$C22,BO$5)*$R22)</f>
        <v>0</v>
      </c>
      <c r="BP22" s="3">
        <f>IF(BP$3=0,0,INDEX(Sheet1!RawDataCols,$C22,BP$5)*$R22)</f>
        <v>0</v>
      </c>
      <c r="BQ22" s="3">
        <f t="shared" si="30"/>
        <v>0</v>
      </c>
      <c r="BR22" s="3">
        <f t="shared" si="31"/>
        <v>0</v>
      </c>
      <c r="BS22" s="3">
        <f t="shared" si="32"/>
        <v>0</v>
      </c>
      <c r="BT22" s="3">
        <f t="shared" si="33"/>
        <v>0</v>
      </c>
      <c r="BU22" s="3" t="e">
        <f>INDEX(Sheet1!$BS$2:$BS$1000,MATCH($A22,Sheet1!$A$2:$A$1000,0))</f>
        <v>#N/A</v>
      </c>
      <c r="BV22" s="3" t="e">
        <f>INDEX(Sheet1!$BT$2:$BT$1000,MATCH($A22,Sheet1!$A$2:$A$1000,0))</f>
        <v>#N/A</v>
      </c>
    </row>
    <row r="23" spans="1:74" x14ac:dyDescent="0.2">
      <c r="A23" s="270" t="s">
        <v>531</v>
      </c>
      <c r="B23" s="3" t="e">
        <f>MATCH($A23,Sheet1!ACCOUNTNO,0)</f>
        <v>#N/A</v>
      </c>
      <c r="C23" s="3">
        <f t="shared" si="24"/>
        <v>65000</v>
      </c>
      <c r="D23" s="3">
        <f>IF(D$3=0,0,INDEX(Sheet1!RawDataCols,$C23,D$5))</f>
        <v>0</v>
      </c>
      <c r="E23" s="3">
        <f>IF(E$3=0,0,INDEX(Sheet1!RawDataCols,$C23,E$5))</f>
        <v>0</v>
      </c>
      <c r="F23" s="3">
        <f>IF(F$3=0,0,INDEX(Sheet1!RawDataCols,$C23,F$5))</f>
        <v>0</v>
      </c>
      <c r="G23" s="3">
        <f>IF(G$3=0,0,INDEX(Sheet1!RawDataCols,$C23,G$5))</f>
        <v>0</v>
      </c>
      <c r="H23" s="3">
        <f>IF(H$3=0,0,INDEX(Sheet1!RawDataCols,$C23,H$5))</f>
        <v>0</v>
      </c>
      <c r="I23" s="3">
        <f>IF(I$3=0,0,INDEX(Sheet1!RawDataCols,$C23,I$5))</f>
        <v>0</v>
      </c>
      <c r="J23" s="3">
        <f>IF(J$3=0,0,INDEX(Sheet1!RawDataCols,$C23,J$5))</f>
        <v>0</v>
      </c>
      <c r="K23" s="3">
        <f>IF(K$3=0,0,INDEX(Sheet1!RawDataCols,$C23,K$5))</f>
        <v>0</v>
      </c>
      <c r="L23" s="3">
        <f>IF(L$3=0,0,INDEX(Sheet1!RawDataCols,$C23,L$5))</f>
        <v>0</v>
      </c>
      <c r="M23" s="3">
        <f>IF(M$3=0,0,INDEX(Sheet1!RawDataCols,$C23,M$5))</f>
        <v>0</v>
      </c>
      <c r="N23" s="3">
        <f>IF(N$3=0,0,INDEX(Sheet1!RawDataCols,$C23,N$5))</f>
        <v>0</v>
      </c>
      <c r="O23" s="3">
        <f>INDEX(Sheet1!RawDataCols,$C23,O$5)</f>
        <v>0</v>
      </c>
      <c r="P23" s="3">
        <f>INDEX(Sheet1!RawDataCols,$C23,P$5)</f>
        <v>0</v>
      </c>
      <c r="Q23" s="3">
        <f>IF(Q$3=0,0,INDEX(Sheet1!RawDataCols,$C23,Q$5))</f>
        <v>0</v>
      </c>
      <c r="R23" s="3">
        <f t="shared" si="25"/>
        <v>1</v>
      </c>
      <c r="S23" s="3">
        <f t="shared" si="26"/>
        <v>-1</v>
      </c>
      <c r="T23" s="3">
        <f>IF(T$3=0,0,INDEX(Sheet1!RawDataCols,$C23,T$5)*$R23)</f>
        <v>0</v>
      </c>
      <c r="U23" s="3">
        <f>IF(U$3=0,0,INDEX(Sheet1!RawDataCols,$C23,U$5)*$R23)</f>
        <v>0</v>
      </c>
      <c r="V23" s="3">
        <f>IF(V$3=0,0,INDEX(Sheet1!RawDataCols,$C23,V$5)*$R23)</f>
        <v>0</v>
      </c>
      <c r="W23" s="3">
        <f>IF(W$3=0,0,INDEX(Sheet1!RawDataCols,$C23,W$5)*$R23)</f>
        <v>0</v>
      </c>
      <c r="X23" s="3">
        <f>IF(X$3=0,0,INDEX(Sheet1!RawDataCols,$C23,X$5)*$R23)</f>
        <v>0</v>
      </c>
      <c r="Y23" s="3">
        <f>IF(Y$3=0,0,INDEX(Sheet1!RawDataCols,$C23,Y$5)*$R23)</f>
        <v>0</v>
      </c>
      <c r="Z23" s="3">
        <f>IF(Z$3=0,0,INDEX(Sheet1!RawDataCols,$C23,Z$5)*$R23)</f>
        <v>0</v>
      </c>
      <c r="AA23" s="3">
        <f>IF(AA$3=0,0,INDEX(Sheet1!RawDataCols,$C23,AA$5)*$R23)</f>
        <v>0</v>
      </c>
      <c r="AB23" s="3">
        <f>IF(AB$3=0,0,INDEX(Sheet1!RawDataCols,$C23,AB$5)*$R23)</f>
        <v>0</v>
      </c>
      <c r="AC23" s="3">
        <f>IF(AC$3=0,0,INDEX(Sheet1!RawDataCols,$C23,AC$5)*$R23)</f>
        <v>0</v>
      </c>
      <c r="AD23" s="3">
        <f>IF(AD$3=0,0,INDEX(Sheet1!RawDataCols,$C23,AD$5)*$R23)</f>
        <v>0</v>
      </c>
      <c r="AE23" s="3">
        <f>IF(AE$3=0,0,INDEX(Sheet1!RawDataCols,$C23,AE$5)*$R23)</f>
        <v>0</v>
      </c>
      <c r="AF23" s="3">
        <f>IF(AF$3=0,0,INDEX(Sheet1!RawDataCols,$C23,AF$5)*$R23)</f>
        <v>0</v>
      </c>
      <c r="AG23" s="3">
        <f>IF(AG$3=0,0,INDEX(Sheet1!RawDataCols,$C23,AG$5)*$R23)</f>
        <v>0</v>
      </c>
      <c r="AH23" s="3">
        <f>IF(AH$3=0,0,INDEX(Sheet1!RawDataCols,$C23,AH$5)*$R23)</f>
        <v>0</v>
      </c>
      <c r="AI23" s="3">
        <f>IF(AI$3=0,0,INDEX(Sheet1!RawDataCols,$C23,AI$5)*$R23)</f>
        <v>0</v>
      </c>
      <c r="AJ23" s="3">
        <f>IF(AJ$3=0,0,INDEX(Sheet1!RawDataCols,$C23,AJ$5)*$R23)</f>
        <v>0</v>
      </c>
      <c r="AK23" s="3">
        <f>IF(AK$3=0,0,INDEX(Sheet1!RawDataCols,$C23,AK$5)*$R23)</f>
        <v>0</v>
      </c>
      <c r="AL23" s="3">
        <f>IF(AL$3=0,0,INDEX(Sheet1!RawDataCols,$C23,AL$5)*$R23)</f>
        <v>0</v>
      </c>
      <c r="AM23" s="3">
        <f>IF(AM$3=0,0,INDEX(Sheet1!RawDataCols,$C23,AM$5)*$R23)</f>
        <v>0</v>
      </c>
      <c r="AN23" s="3">
        <f>IF(AN$3=0,0,INDEX(Sheet1!RawDataCols,$C23,AN$5)*$R23)</f>
        <v>0</v>
      </c>
      <c r="AO23" s="3">
        <f>IF(AO$3=0,0,INDEX(Sheet1!RawDataCols,$C23,AO$5)*$R23)</f>
        <v>0</v>
      </c>
      <c r="AP23" s="3">
        <f>IF(AP$3=0,0,INDEX(Sheet1!RawDataCols,$C23,AP$5)*$R23)</f>
        <v>0</v>
      </c>
      <c r="AQ23" s="3">
        <f>IF(AQ$3=0,0,INDEX(Sheet1!RawDataCols,$C23,AQ$5)*$R23)</f>
        <v>0</v>
      </c>
      <c r="AR23" s="3">
        <f>IF(AR$3=0,0,INDEX(Sheet1!RawDataCols,$C23,AR$5)*$R23)</f>
        <v>0</v>
      </c>
      <c r="AS23" s="3">
        <f>IF(AS$3=0,0,INDEX(Sheet1!RawDataCols,$C23,AS$5)*$R23)</f>
        <v>0</v>
      </c>
      <c r="AT23" s="3">
        <f>IF(AT$3=0,0,INDEX(Sheet1!RawDataCols,$C23,AT$5)*$R23)</f>
        <v>0</v>
      </c>
      <c r="AU23" s="3">
        <f>IF(AU$3=0,0,INDEX(Sheet1!RawDataCols,$C23,AU$5)*$R23)</f>
        <v>0</v>
      </c>
      <c r="AV23" s="3">
        <f>IF(AV$3=0,0,INDEX(Sheet1!RawDataCols,$C23,AV$5)*$R23)</f>
        <v>0</v>
      </c>
      <c r="AW23" s="3">
        <f>IF(AW$3=0,0,INDEX(Sheet1!RawDataCols,$C23,AW$5)*$R23)</f>
        <v>0</v>
      </c>
      <c r="AX23" s="3">
        <f>IF(AX$3=0,0,INDEX(Sheet1!RawDataCols,$C23,AX$5)*$R23)</f>
        <v>0</v>
      </c>
      <c r="AY23" s="3">
        <f>IF(AY$3=0,0,INDEX(Sheet1!RawDataCols,$C23,AY$5)*$R23)</f>
        <v>0</v>
      </c>
      <c r="AZ23" s="3">
        <f>IF(AZ$3=0,0,INDEX(Sheet1!RawDataCols,$C23,AZ$5)*$R23)</f>
        <v>0</v>
      </c>
      <c r="BA23" s="3">
        <f>IF(BA$3=0,0,INDEX(Sheet1!RawDataCols,$C23,BA$5)*$R23)</f>
        <v>0</v>
      </c>
      <c r="BB23" s="3">
        <f>IF(BB$3=0,0,INDEX(Sheet1!RawDataCols,$C23,BB$5)*$R23)</f>
        <v>0</v>
      </c>
      <c r="BC23" s="3">
        <f>IF(BC$3=0,0,INDEX(Sheet1!RawDataCols,$C23,BC$5)*$R23)</f>
        <v>0</v>
      </c>
      <c r="BD23" s="3">
        <f>IF(BD$3=0,0,INDEX(Sheet1!RawDataCols,$C23,BD$5)*$R23)</f>
        <v>0</v>
      </c>
      <c r="BE23" s="3">
        <f>IF(BE$3=0,0,INDEX(Sheet1!RawDataCols,$C23,BE$5)*$R23)</f>
        <v>0</v>
      </c>
      <c r="BF23" s="3">
        <f>IF(BF$3=0,0,INDEX(Sheet1!RawDataCols,$C23,BF$5)*$R23)</f>
        <v>0</v>
      </c>
      <c r="BG23" s="179">
        <f>IF(BG$3=0,0,INDEX(Sheet1!RawDataCols,$C23,BG$5)*$R23)</f>
        <v>0</v>
      </c>
      <c r="BH23" s="33">
        <f t="shared" si="27"/>
        <v>0</v>
      </c>
      <c r="BI23" s="33">
        <f t="shared" si="28"/>
        <v>0</v>
      </c>
      <c r="BJ23" s="33">
        <f t="shared" si="29"/>
        <v>0</v>
      </c>
      <c r="BK23" s="3">
        <f>IF(BK$3=0,0,INDEX(Sheet1!RawDataCols,$C23,BK$5)*$R23)</f>
        <v>0</v>
      </c>
      <c r="BL23" s="3">
        <f>IF(BL$3=0,0,INDEX(Sheet1!RawDataCols,$C23,BL$5)*$R23)</f>
        <v>0</v>
      </c>
      <c r="BM23" s="3">
        <f>IF(BM$3=0,0,INDEX(Sheet1!RawDataCols,$C23,BM$5)*$R23)</f>
        <v>0</v>
      </c>
      <c r="BN23" s="3">
        <f>IF(BN$3=0,0,INDEX(Sheet1!RawDataCols,$C23,BN$5)*$R23)</f>
        <v>0</v>
      </c>
      <c r="BO23" s="3">
        <f>IF(BO$3=0,0,INDEX(Sheet1!RawDataCols,$C23,BO$5)*$R23)</f>
        <v>0</v>
      </c>
      <c r="BP23" s="3">
        <f>IF(BP$3=0,0,INDEX(Sheet1!RawDataCols,$C23,BP$5)*$R23)</f>
        <v>0</v>
      </c>
      <c r="BQ23" s="3">
        <f t="shared" si="30"/>
        <v>0</v>
      </c>
      <c r="BR23" s="3">
        <f t="shared" si="31"/>
        <v>0</v>
      </c>
      <c r="BS23" s="3">
        <f t="shared" si="32"/>
        <v>0</v>
      </c>
      <c r="BT23" s="3">
        <f t="shared" si="33"/>
        <v>0</v>
      </c>
      <c r="BU23" s="3" t="e">
        <f>INDEX(Sheet1!$BS$2:$BS$1000,MATCH($A23,Sheet1!$A$2:$A$1000,0))</f>
        <v>#N/A</v>
      </c>
      <c r="BV23" s="3" t="e">
        <f>INDEX(Sheet1!$BT$2:$BT$1000,MATCH($A23,Sheet1!$A$2:$A$1000,0))</f>
        <v>#N/A</v>
      </c>
    </row>
    <row r="24" spans="1:74" x14ac:dyDescent="0.2">
      <c r="A24" s="270" t="s">
        <v>532</v>
      </c>
      <c r="B24" s="3" t="e">
        <f>MATCH($A24,Sheet1!ACCOUNTNO,0)</f>
        <v>#N/A</v>
      </c>
      <c r="C24" s="3">
        <f t="shared" si="24"/>
        <v>65000</v>
      </c>
      <c r="D24" s="3">
        <f>IF(D$3=0,0,INDEX(Sheet1!RawDataCols,$C24,D$5))</f>
        <v>0</v>
      </c>
      <c r="E24" s="3">
        <f>IF(E$3=0,0,INDEX(Sheet1!RawDataCols,$C24,E$5))</f>
        <v>0</v>
      </c>
      <c r="F24" s="3">
        <f>IF(F$3=0,0,INDEX(Sheet1!RawDataCols,$C24,F$5))</f>
        <v>0</v>
      </c>
      <c r="G24" s="3">
        <f>IF(G$3=0,0,INDEX(Sheet1!RawDataCols,$C24,G$5))</f>
        <v>0</v>
      </c>
      <c r="H24" s="3">
        <f>IF(H$3=0,0,INDEX(Sheet1!RawDataCols,$C24,H$5))</f>
        <v>0</v>
      </c>
      <c r="I24" s="3">
        <f>IF(I$3=0,0,INDEX(Sheet1!RawDataCols,$C24,I$5))</f>
        <v>0</v>
      </c>
      <c r="J24" s="3">
        <f>IF(J$3=0,0,INDEX(Sheet1!RawDataCols,$C24,J$5))</f>
        <v>0</v>
      </c>
      <c r="K24" s="3">
        <f>IF(K$3=0,0,INDEX(Sheet1!RawDataCols,$C24,K$5))</f>
        <v>0</v>
      </c>
      <c r="L24" s="3">
        <f>IF(L$3=0,0,INDEX(Sheet1!RawDataCols,$C24,L$5))</f>
        <v>0</v>
      </c>
      <c r="M24" s="3">
        <f>IF(M$3=0,0,INDEX(Sheet1!RawDataCols,$C24,M$5))</f>
        <v>0</v>
      </c>
      <c r="N24" s="3">
        <f>IF(N$3=0,0,INDEX(Sheet1!RawDataCols,$C24,N$5))</f>
        <v>0</v>
      </c>
      <c r="O24" s="3">
        <f>INDEX(Sheet1!RawDataCols,$C24,O$5)</f>
        <v>0</v>
      </c>
      <c r="P24" s="3">
        <f>INDEX(Sheet1!RawDataCols,$C24,P$5)</f>
        <v>0</v>
      </c>
      <c r="Q24" s="3">
        <f>IF(Q$3=0,0,INDEX(Sheet1!RawDataCols,$C24,Q$5))</f>
        <v>0</v>
      </c>
      <c r="R24" s="3">
        <f t="shared" si="25"/>
        <v>1</v>
      </c>
      <c r="S24" s="3">
        <f t="shared" si="26"/>
        <v>-1</v>
      </c>
      <c r="T24" s="3">
        <f>IF(T$3=0,0,INDEX(Sheet1!RawDataCols,$C24,T$5)*$R24)</f>
        <v>0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0</v>
      </c>
      <c r="X24" s="3">
        <f>IF(X$3=0,0,INDEX(Sheet1!RawDataCols,$C24,X$5)*$R24)</f>
        <v>0</v>
      </c>
      <c r="Y24" s="3">
        <f>IF(Y$3=0,0,INDEX(Sheet1!RawDataCols,$C24,Y$5)*$R24)</f>
        <v>0</v>
      </c>
      <c r="Z24" s="3">
        <f>IF(Z$3=0,0,INDEX(Sheet1!RawDataCols,$C24,Z$5)*$R24)</f>
        <v>0</v>
      </c>
      <c r="AA24" s="3">
        <f>IF(AA$3=0,0,INDEX(Sheet1!RawDataCols,$C24,AA$5)*$R24)</f>
        <v>0</v>
      </c>
      <c r="AB24" s="3">
        <f>IF(AB$3=0,0,INDEX(Sheet1!RawDataCols,$C24,AB$5)*$R24)</f>
        <v>0</v>
      </c>
      <c r="AC24" s="3">
        <f>IF(AC$3=0,0,INDEX(Sheet1!RawDataCols,$C24,AC$5)*$R24)</f>
        <v>0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0</v>
      </c>
      <c r="AJ24" s="3">
        <f>IF(AJ$3=0,0,INDEX(Sheet1!RawDataCols,$C24,AJ$5)*$R24)</f>
        <v>0</v>
      </c>
      <c r="AK24" s="3">
        <f>IF(AK$3=0,0,INDEX(Sheet1!RawDataCols,$C24,AK$5)*$R24)</f>
        <v>0</v>
      </c>
      <c r="AL24" s="3">
        <f>IF(AL$3=0,0,INDEX(Sheet1!RawDataCols,$C24,AL$5)*$R24)</f>
        <v>0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0</v>
      </c>
      <c r="AP24" s="3">
        <f>IF(AP$3=0,0,INDEX(Sheet1!RawDataCols,$C24,AP$5)*$R24)</f>
        <v>0</v>
      </c>
      <c r="AQ24" s="3">
        <f>IF(AQ$3=0,0,INDEX(Sheet1!RawDataCols,$C24,AQ$5)*$R24)</f>
        <v>0</v>
      </c>
      <c r="AR24" s="3">
        <f>IF(AR$3=0,0,INDEX(Sheet1!RawDataCols,$C24,AR$5)*$R24)</f>
        <v>0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0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 t="shared" si="27"/>
        <v>0</v>
      </c>
      <c r="BI24" s="33">
        <f t="shared" si="28"/>
        <v>0</v>
      </c>
      <c r="BJ24" s="33">
        <f t="shared" si="29"/>
        <v>0</v>
      </c>
      <c r="BK24" s="3">
        <f>IF(BK$3=0,0,INDEX(Sheet1!RawDataCols,$C24,BK$5)*$R24)</f>
        <v>0</v>
      </c>
      <c r="BL24" s="3">
        <f>IF(BL$3=0,0,INDEX(Sheet1!RawDataCols,$C24,BL$5)*$R24)</f>
        <v>0</v>
      </c>
      <c r="BM24" s="3">
        <f>IF(BM$3=0,0,INDEX(Sheet1!RawDataCols,$C24,BM$5)*$R24)</f>
        <v>0</v>
      </c>
      <c r="BN24" s="3">
        <f>IF(BN$3=0,0,INDEX(Sheet1!RawDataCols,$C24,BN$5)*$R24)</f>
        <v>0</v>
      </c>
      <c r="BO24" s="3">
        <f>IF(BO$3=0,0,INDEX(Sheet1!RawDataCols,$C24,BO$5)*$R24)</f>
        <v>0</v>
      </c>
      <c r="BP24" s="3">
        <f>IF(BP$3=0,0,INDEX(Sheet1!RawDataCols,$C24,BP$5)*$R24)</f>
        <v>0</v>
      </c>
      <c r="BQ24" s="3">
        <f t="shared" si="30"/>
        <v>0</v>
      </c>
      <c r="BR24" s="3">
        <f t="shared" si="31"/>
        <v>0</v>
      </c>
      <c r="BS24" s="3">
        <f t="shared" si="32"/>
        <v>0</v>
      </c>
      <c r="BT24" s="3">
        <f t="shared" si="33"/>
        <v>0</v>
      </c>
      <c r="BU24" s="3" t="e">
        <f>INDEX(Sheet1!$BS$2:$BS$1000,MATCH($A24,Sheet1!$A$2:$A$1000,0))</f>
        <v>#N/A</v>
      </c>
      <c r="BV24" s="3" t="e">
        <f>INDEX(Sheet1!$BT$2:$BT$1000,MATCH($A24,Sheet1!$A$2:$A$1000,0))</f>
        <v>#N/A</v>
      </c>
    </row>
    <row r="25" spans="1:74" x14ac:dyDescent="0.2">
      <c r="A25" s="270" t="s">
        <v>533</v>
      </c>
      <c r="B25" s="3" t="e">
        <f>MATCH($A25,Sheet1!ACCOUNTNO,0)</f>
        <v>#N/A</v>
      </c>
      <c r="C25" s="3">
        <f t="shared" si="24"/>
        <v>65000</v>
      </c>
      <c r="D25" s="3">
        <f>IF(D$3=0,0,INDEX(Sheet1!RawDataCols,$C25,D$5))</f>
        <v>0</v>
      </c>
      <c r="E25" s="3">
        <f>IF(E$3=0,0,INDEX(Sheet1!RawDataCols,$C25,E$5))</f>
        <v>0</v>
      </c>
      <c r="F25" s="3">
        <f>IF(F$3=0,0,INDEX(Sheet1!RawDataCols,$C25,F$5))</f>
        <v>0</v>
      </c>
      <c r="G25" s="3">
        <f>IF(G$3=0,0,INDEX(Sheet1!RawDataCols,$C25,G$5))</f>
        <v>0</v>
      </c>
      <c r="H25" s="3">
        <f>IF(H$3=0,0,INDEX(Sheet1!RawDataCols,$C25,H$5))</f>
        <v>0</v>
      </c>
      <c r="I25" s="3">
        <f>IF(I$3=0,0,INDEX(Sheet1!RawDataCols,$C25,I$5))</f>
        <v>0</v>
      </c>
      <c r="J25" s="3">
        <f>IF(J$3=0,0,INDEX(Sheet1!RawDataCols,$C25,J$5))</f>
        <v>0</v>
      </c>
      <c r="K25" s="3">
        <f>IF(K$3=0,0,INDEX(Sheet1!RawDataCols,$C25,K$5))</f>
        <v>0</v>
      </c>
      <c r="L25" s="3">
        <f>IF(L$3=0,0,INDEX(Sheet1!RawDataCols,$C25,L$5))</f>
        <v>0</v>
      </c>
      <c r="M25" s="3">
        <f>IF(M$3=0,0,INDEX(Sheet1!RawDataCols,$C25,M$5))</f>
        <v>0</v>
      </c>
      <c r="N25" s="3">
        <f>IF(N$3=0,0,INDEX(Sheet1!RawDataCols,$C25,N$5))</f>
        <v>0</v>
      </c>
      <c r="O25" s="3">
        <f>INDEX(Sheet1!RawDataCols,$C25,O$5)</f>
        <v>0</v>
      </c>
      <c r="P25" s="3">
        <f>INDEX(Sheet1!RawDataCols,$C25,P$5)</f>
        <v>0</v>
      </c>
      <c r="Q25" s="3">
        <f>IF(Q$3=0,0,INDEX(Sheet1!RawDataCols,$C25,Q$5))</f>
        <v>0</v>
      </c>
      <c r="R25" s="3">
        <f t="shared" si="25"/>
        <v>1</v>
      </c>
      <c r="S25" s="3">
        <f t="shared" si="26"/>
        <v>-1</v>
      </c>
      <c r="T25" s="3">
        <f>IF(T$3=0,0,INDEX(Sheet1!RawDataCols,$C25,T$5)*$R25)</f>
        <v>0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0</v>
      </c>
      <c r="AE25" s="3">
        <f>IF(AE$3=0,0,INDEX(Sheet1!RawDataCols,$C25,AE$5)*$R25)</f>
        <v>0</v>
      </c>
      <c r="AF25" s="3">
        <f>IF(AF$3=0,0,INDEX(Sheet1!RawDataCols,$C25,AF$5)*$R25)</f>
        <v>0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0</v>
      </c>
      <c r="AK25" s="3">
        <f>IF(AK$3=0,0,INDEX(Sheet1!RawDataCols,$C25,AK$5)*$R25)</f>
        <v>0</v>
      </c>
      <c r="AL25" s="3">
        <f>IF(AL$3=0,0,INDEX(Sheet1!RawDataCols,$C25,AL$5)*$R25)</f>
        <v>0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27"/>
        <v>0</v>
      </c>
      <c r="BI25" s="33">
        <f t="shared" si="28"/>
        <v>0</v>
      </c>
      <c r="BJ25" s="33">
        <f t="shared" si="29"/>
        <v>0</v>
      </c>
      <c r="BK25" s="3">
        <f>IF(BK$3=0,0,INDEX(Sheet1!RawDataCols,$C25,BK$5)*$R25)</f>
        <v>0</v>
      </c>
      <c r="BL25" s="3">
        <f>IF(BL$3=0,0,INDEX(Sheet1!RawDataCols,$C25,BL$5)*$R25)</f>
        <v>0</v>
      </c>
      <c r="BM25" s="3">
        <f>IF(BM$3=0,0,INDEX(Sheet1!RawDataCols,$C25,BM$5)*$R25)</f>
        <v>0</v>
      </c>
      <c r="BN25" s="3">
        <f>IF(BN$3=0,0,INDEX(Sheet1!RawDataCols,$C25,BN$5)*$R25)</f>
        <v>0</v>
      </c>
      <c r="BO25" s="3">
        <f>IF(BO$3=0,0,INDEX(Sheet1!RawDataCols,$C25,BO$5)*$R25)</f>
        <v>0</v>
      </c>
      <c r="BP25" s="3">
        <f>IF(BP$3=0,0,INDEX(Sheet1!RawDataCols,$C25,BP$5)*$R25)</f>
        <v>0</v>
      </c>
      <c r="BQ25" s="3">
        <f t="shared" si="30"/>
        <v>0</v>
      </c>
      <c r="BR25" s="3">
        <f t="shared" si="31"/>
        <v>0</v>
      </c>
      <c r="BS25" s="3">
        <f t="shared" si="32"/>
        <v>0</v>
      </c>
      <c r="BT25" s="3">
        <f t="shared" si="33"/>
        <v>0</v>
      </c>
      <c r="BU25" s="3" t="e">
        <f>INDEX(Sheet1!$BS$2:$BS$1000,MATCH($A25,Sheet1!$A$2:$A$1000,0))</f>
        <v>#N/A</v>
      </c>
      <c r="BV25" s="3" t="e">
        <f>INDEX(Sheet1!$BT$2:$BT$1000,MATCH($A25,Sheet1!$A$2:$A$1000,0))</f>
        <v>#N/A</v>
      </c>
    </row>
    <row r="26" spans="1:74" x14ac:dyDescent="0.2">
      <c r="A26" s="270" t="s">
        <v>534</v>
      </c>
      <c r="B26" s="3" t="e">
        <f>MATCH($A26,Sheet1!ACCOUNTNO,0)</f>
        <v>#N/A</v>
      </c>
      <c r="C26" s="3">
        <f t="shared" si="24"/>
        <v>65000</v>
      </c>
      <c r="D26" s="3">
        <f>IF(D$3=0,0,INDEX(Sheet1!RawDataCols,$C26,D$5))</f>
        <v>0</v>
      </c>
      <c r="E26" s="3">
        <f>IF(E$3=0,0,INDEX(Sheet1!RawDataCols,$C26,E$5))</f>
        <v>0</v>
      </c>
      <c r="F26" s="3">
        <f>IF(F$3=0,0,INDEX(Sheet1!RawDataCols,$C26,F$5))</f>
        <v>0</v>
      </c>
      <c r="G26" s="3">
        <f>IF(G$3=0,0,INDEX(Sheet1!RawDataCols,$C26,G$5))</f>
        <v>0</v>
      </c>
      <c r="H26" s="3">
        <f>IF(H$3=0,0,INDEX(Sheet1!RawDataCols,$C26,H$5))</f>
        <v>0</v>
      </c>
      <c r="I26" s="3">
        <f>IF(I$3=0,0,INDEX(Sheet1!RawDataCols,$C26,I$5))</f>
        <v>0</v>
      </c>
      <c r="J26" s="3">
        <f>IF(J$3=0,0,INDEX(Sheet1!RawDataCols,$C26,J$5))</f>
        <v>0</v>
      </c>
      <c r="K26" s="3">
        <f>IF(K$3=0,0,INDEX(Sheet1!RawDataCols,$C26,K$5))</f>
        <v>0</v>
      </c>
      <c r="L26" s="3">
        <f>IF(L$3=0,0,INDEX(Sheet1!RawDataCols,$C26,L$5))</f>
        <v>0</v>
      </c>
      <c r="M26" s="3">
        <f>IF(M$3=0,0,INDEX(Sheet1!RawDataCols,$C26,M$5))</f>
        <v>0</v>
      </c>
      <c r="N26" s="3">
        <f>IF(N$3=0,0,INDEX(Sheet1!RawDataCols,$C26,N$5))</f>
        <v>0</v>
      </c>
      <c r="O26" s="3">
        <f>INDEX(Sheet1!RawDataCols,$C26,O$5)</f>
        <v>0</v>
      </c>
      <c r="P26" s="3">
        <f>INDEX(Sheet1!RawDataCols,$C26,P$5)</f>
        <v>0</v>
      </c>
      <c r="Q26" s="3">
        <f>IF(Q$3=0,0,INDEX(Sheet1!RawDataCols,$C26,Q$5))</f>
        <v>0</v>
      </c>
      <c r="R26" s="3">
        <f t="shared" si="25"/>
        <v>1</v>
      </c>
      <c r="S26" s="3">
        <f t="shared" si="26"/>
        <v>-1</v>
      </c>
      <c r="T26" s="3">
        <f>IF(T$3=0,0,INDEX(Sheet1!RawDataCols,$C26,T$5)*$R26)</f>
        <v>0</v>
      </c>
      <c r="U26" s="3">
        <f>IF(U$3=0,0,INDEX(Sheet1!RawDataCols,$C26,U$5)*$R26)</f>
        <v>0</v>
      </c>
      <c r="V26" s="3">
        <f>IF(V$3=0,0,INDEX(Sheet1!RawDataCols,$C26,V$5)*$R26)</f>
        <v>0</v>
      </c>
      <c r="W26" s="3">
        <f>IF(W$3=0,0,INDEX(Sheet1!RawDataCols,$C26,W$5)*$R26)</f>
        <v>0</v>
      </c>
      <c r="X26" s="3">
        <f>IF(X$3=0,0,INDEX(Sheet1!RawDataCols,$C26,X$5)*$R26)</f>
        <v>0</v>
      </c>
      <c r="Y26" s="3">
        <f>IF(Y$3=0,0,INDEX(Sheet1!RawDataCols,$C26,Y$5)*$R26)</f>
        <v>0</v>
      </c>
      <c r="Z26" s="3">
        <f>IF(Z$3=0,0,INDEX(Sheet1!RawDataCols,$C26,Z$5)*$R26)</f>
        <v>0</v>
      </c>
      <c r="AA26" s="3">
        <f>IF(AA$3=0,0,INDEX(Sheet1!RawDataCols,$C26,AA$5)*$R26)</f>
        <v>0</v>
      </c>
      <c r="AB26" s="3">
        <f>IF(AB$3=0,0,INDEX(Sheet1!RawDataCols,$C26,AB$5)*$R26)</f>
        <v>0</v>
      </c>
      <c r="AC26" s="3">
        <f>IF(AC$3=0,0,INDEX(Sheet1!RawDataCols,$C26,AC$5)*$R26)</f>
        <v>0</v>
      </c>
      <c r="AD26" s="3">
        <f>IF(AD$3=0,0,INDEX(Sheet1!RawDataCols,$C26,AD$5)*$R26)</f>
        <v>0</v>
      </c>
      <c r="AE26" s="3">
        <f>IF(AE$3=0,0,INDEX(Sheet1!RawDataCols,$C26,AE$5)*$R26)</f>
        <v>0</v>
      </c>
      <c r="AF26" s="3">
        <f>IF(AF$3=0,0,INDEX(Sheet1!RawDataCols,$C26,AF$5)*$R26)</f>
        <v>0</v>
      </c>
      <c r="AG26" s="3">
        <f>IF(AG$3=0,0,INDEX(Sheet1!RawDataCols,$C26,AG$5)*$R26)</f>
        <v>0</v>
      </c>
      <c r="AH26" s="3">
        <f>IF(AH$3=0,0,INDEX(Sheet1!RawDataCols,$C26,AH$5)*$R26)</f>
        <v>0</v>
      </c>
      <c r="AI26" s="3">
        <f>IF(AI$3=0,0,INDEX(Sheet1!RawDataCols,$C26,AI$5)*$R26)</f>
        <v>0</v>
      </c>
      <c r="AJ26" s="3">
        <f>IF(AJ$3=0,0,INDEX(Sheet1!RawDataCols,$C26,AJ$5)*$R26)</f>
        <v>0</v>
      </c>
      <c r="AK26" s="3">
        <f>IF(AK$3=0,0,INDEX(Sheet1!RawDataCols,$C26,AK$5)*$R26)</f>
        <v>0</v>
      </c>
      <c r="AL26" s="3">
        <f>IF(AL$3=0,0,INDEX(Sheet1!RawDataCols,$C26,AL$5)*$R26)</f>
        <v>0</v>
      </c>
      <c r="AM26" s="3">
        <f>IF(AM$3=0,0,INDEX(Sheet1!RawDataCols,$C26,AM$5)*$R26)</f>
        <v>0</v>
      </c>
      <c r="AN26" s="3">
        <f>IF(AN$3=0,0,INDEX(Sheet1!RawDataCols,$C26,AN$5)*$R26)</f>
        <v>0</v>
      </c>
      <c r="AO26" s="3">
        <f>IF(AO$3=0,0,INDEX(Sheet1!RawDataCols,$C26,AO$5)*$R26)</f>
        <v>0</v>
      </c>
      <c r="AP26" s="3">
        <f>IF(AP$3=0,0,INDEX(Sheet1!RawDataCols,$C26,AP$5)*$R26)</f>
        <v>0</v>
      </c>
      <c r="AQ26" s="3">
        <f>IF(AQ$3=0,0,INDEX(Sheet1!RawDataCols,$C26,AQ$5)*$R26)</f>
        <v>0</v>
      </c>
      <c r="AR26" s="3">
        <f>IF(AR$3=0,0,INDEX(Sheet1!RawDataCols,$C26,AR$5)*$R26)</f>
        <v>0</v>
      </c>
      <c r="AS26" s="3">
        <f>IF(AS$3=0,0,INDEX(Sheet1!RawDataCols,$C26,AS$5)*$R26)</f>
        <v>0</v>
      </c>
      <c r="AT26" s="3">
        <f>IF(AT$3=0,0,INDEX(Sheet1!RawDataCols,$C26,AT$5)*$R26)</f>
        <v>0</v>
      </c>
      <c r="AU26" s="3">
        <f>IF(AU$3=0,0,INDEX(Sheet1!RawDataCols,$C26,AU$5)*$R26)</f>
        <v>0</v>
      </c>
      <c r="AV26" s="3">
        <f>IF(AV$3=0,0,INDEX(Sheet1!RawDataCols,$C26,AV$5)*$R26)</f>
        <v>0</v>
      </c>
      <c r="AW26" s="3">
        <f>IF(AW$3=0,0,INDEX(Sheet1!RawDataCols,$C26,AW$5)*$R26)</f>
        <v>0</v>
      </c>
      <c r="AX26" s="3">
        <f>IF(AX$3=0,0,INDEX(Sheet1!RawDataCols,$C26,AX$5)*$R26)</f>
        <v>0</v>
      </c>
      <c r="AY26" s="3">
        <f>IF(AY$3=0,0,INDEX(Sheet1!RawDataCols,$C26,AY$5)*$R26)</f>
        <v>0</v>
      </c>
      <c r="AZ26" s="3">
        <f>IF(AZ$3=0,0,INDEX(Sheet1!RawDataCols,$C26,AZ$5)*$R26)</f>
        <v>0</v>
      </c>
      <c r="BA26" s="3">
        <f>IF(BA$3=0,0,INDEX(Sheet1!RawDataCols,$C26,BA$5)*$R26)</f>
        <v>0</v>
      </c>
      <c r="BB26" s="3">
        <f>IF(BB$3=0,0,INDEX(Sheet1!RawDataCols,$C26,BB$5)*$R26)</f>
        <v>0</v>
      </c>
      <c r="BC26" s="3">
        <f>IF(BC$3=0,0,INDEX(Sheet1!RawDataCols,$C26,BC$5)*$R26)</f>
        <v>0</v>
      </c>
      <c r="BD26" s="3">
        <f>IF(BD$3=0,0,INDEX(Sheet1!RawDataCols,$C26,BD$5)*$R26)</f>
        <v>0</v>
      </c>
      <c r="BE26" s="3">
        <f>IF(BE$3=0,0,INDEX(Sheet1!RawDataCols,$C26,BE$5)*$R26)</f>
        <v>0</v>
      </c>
      <c r="BF26" s="3">
        <f>IF(BF$3=0,0,INDEX(Sheet1!RawDataCols,$C26,BF$5)*$R26)</f>
        <v>0</v>
      </c>
      <c r="BG26" s="179">
        <f>IF(BG$3=0,0,INDEX(Sheet1!RawDataCols,$C26,BG$5)*$R26)</f>
        <v>0</v>
      </c>
      <c r="BH26" s="33">
        <f t="shared" si="27"/>
        <v>0</v>
      </c>
      <c r="BI26" s="33">
        <f t="shared" si="28"/>
        <v>0</v>
      </c>
      <c r="BJ26" s="33">
        <f t="shared" si="29"/>
        <v>0</v>
      </c>
      <c r="BK26" s="3">
        <f>IF(BK$3=0,0,INDEX(Sheet1!RawDataCols,$C26,BK$5)*$R26)</f>
        <v>0</v>
      </c>
      <c r="BL26" s="3">
        <f>IF(BL$3=0,0,INDEX(Sheet1!RawDataCols,$C26,BL$5)*$R26)</f>
        <v>0</v>
      </c>
      <c r="BM26" s="3">
        <f>IF(BM$3=0,0,INDEX(Sheet1!RawDataCols,$C26,BM$5)*$R26)</f>
        <v>0</v>
      </c>
      <c r="BN26" s="3">
        <f>IF(BN$3=0,0,INDEX(Sheet1!RawDataCols,$C26,BN$5)*$R26)</f>
        <v>0</v>
      </c>
      <c r="BO26" s="3">
        <f>IF(BO$3=0,0,INDEX(Sheet1!RawDataCols,$C26,BO$5)*$R26)</f>
        <v>0</v>
      </c>
      <c r="BP26" s="3">
        <f>IF(BP$3=0,0,INDEX(Sheet1!RawDataCols,$C26,BP$5)*$R26)</f>
        <v>0</v>
      </c>
      <c r="BQ26" s="3">
        <f t="shared" si="30"/>
        <v>0</v>
      </c>
      <c r="BR26" s="3">
        <f t="shared" si="31"/>
        <v>0</v>
      </c>
      <c r="BS26" s="3">
        <f t="shared" si="32"/>
        <v>0</v>
      </c>
      <c r="BT26" s="3">
        <f t="shared" si="33"/>
        <v>0</v>
      </c>
      <c r="BU26" s="3" t="e">
        <f>INDEX(Sheet1!$BS$2:$BS$1000,MATCH($A26,Sheet1!$A$2:$A$1000,0))</f>
        <v>#N/A</v>
      </c>
      <c r="BV26" s="3" t="e">
        <f>INDEX(Sheet1!$BT$2:$BT$1000,MATCH($A26,Sheet1!$A$2:$A$1000,0))</f>
        <v>#N/A</v>
      </c>
    </row>
    <row r="27" spans="1:74" x14ac:dyDescent="0.2">
      <c r="A27" s="270" t="s">
        <v>535</v>
      </c>
      <c r="B27" s="3" t="e">
        <f>MATCH($A27,Sheet1!ACCOUNTNO,0)</f>
        <v>#N/A</v>
      </c>
      <c r="C27" s="3">
        <f t="shared" si="24"/>
        <v>65000</v>
      </c>
      <c r="D27" s="3">
        <f>IF(D$3=0,0,INDEX(Sheet1!RawDataCols,$C27,D$5))</f>
        <v>0</v>
      </c>
      <c r="E27" s="3">
        <f>IF(E$3=0,0,INDEX(Sheet1!RawDataCols,$C27,E$5))</f>
        <v>0</v>
      </c>
      <c r="F27" s="3">
        <f>IF(F$3=0,0,INDEX(Sheet1!RawDataCols,$C27,F$5))</f>
        <v>0</v>
      </c>
      <c r="G27" s="3">
        <f>IF(G$3=0,0,INDEX(Sheet1!RawDataCols,$C27,G$5))</f>
        <v>0</v>
      </c>
      <c r="H27" s="3">
        <f>IF(H$3=0,0,INDEX(Sheet1!RawDataCols,$C27,H$5))</f>
        <v>0</v>
      </c>
      <c r="I27" s="3">
        <f>IF(I$3=0,0,INDEX(Sheet1!RawDataCols,$C27,I$5))</f>
        <v>0</v>
      </c>
      <c r="J27" s="3">
        <f>IF(J$3=0,0,INDEX(Sheet1!RawDataCols,$C27,J$5))</f>
        <v>0</v>
      </c>
      <c r="K27" s="3">
        <f>IF(K$3=0,0,INDEX(Sheet1!RawDataCols,$C27,K$5))</f>
        <v>0</v>
      </c>
      <c r="L27" s="3">
        <f>IF(L$3=0,0,INDEX(Sheet1!RawDataCols,$C27,L$5))</f>
        <v>0</v>
      </c>
      <c r="M27" s="3">
        <f>IF(M$3=0,0,INDEX(Sheet1!RawDataCols,$C27,M$5))</f>
        <v>0</v>
      </c>
      <c r="N27" s="3">
        <f>IF(N$3=0,0,INDEX(Sheet1!RawDataCols,$C27,N$5))</f>
        <v>0</v>
      </c>
      <c r="O27" s="3">
        <f>INDEX(Sheet1!RawDataCols,$C27,O$5)</f>
        <v>0</v>
      </c>
      <c r="P27" s="3">
        <f>INDEX(Sheet1!RawDataCols,$C27,P$5)</f>
        <v>0</v>
      </c>
      <c r="Q27" s="3">
        <f>IF(Q$3=0,0,INDEX(Sheet1!RawDataCols,$C27,Q$5))</f>
        <v>0</v>
      </c>
      <c r="R27" s="3">
        <f t="shared" si="25"/>
        <v>1</v>
      </c>
      <c r="S27" s="3">
        <f t="shared" si="26"/>
        <v>-1</v>
      </c>
      <c r="T27" s="3">
        <f>IF(T$3=0,0,INDEX(Sheet1!RawDataCols,$C27,T$5)*$R27)</f>
        <v>0</v>
      </c>
      <c r="U27" s="3">
        <f>IF(U$3=0,0,INDEX(Sheet1!RawDataCols,$C27,U$5)*$R27)</f>
        <v>0</v>
      </c>
      <c r="V27" s="3">
        <f>IF(V$3=0,0,INDEX(Sheet1!RawDataCols,$C27,V$5)*$R27)</f>
        <v>0</v>
      </c>
      <c r="W27" s="3">
        <f>IF(W$3=0,0,INDEX(Sheet1!RawDataCols,$C27,W$5)*$R27)</f>
        <v>0</v>
      </c>
      <c r="X27" s="3">
        <f>IF(X$3=0,0,INDEX(Sheet1!RawDataCols,$C27,X$5)*$R27)</f>
        <v>0</v>
      </c>
      <c r="Y27" s="3">
        <f>IF(Y$3=0,0,INDEX(Sheet1!RawDataCols,$C27,Y$5)*$R27)</f>
        <v>0</v>
      </c>
      <c r="Z27" s="3">
        <f>IF(Z$3=0,0,INDEX(Sheet1!RawDataCols,$C27,Z$5)*$R27)</f>
        <v>0</v>
      </c>
      <c r="AA27" s="3">
        <f>IF(AA$3=0,0,INDEX(Sheet1!RawDataCols,$C27,AA$5)*$R27)</f>
        <v>0</v>
      </c>
      <c r="AB27" s="3">
        <f>IF(AB$3=0,0,INDEX(Sheet1!RawDataCols,$C27,AB$5)*$R27)</f>
        <v>0</v>
      </c>
      <c r="AC27" s="3">
        <f>IF(AC$3=0,0,INDEX(Sheet1!RawDataCols,$C27,AC$5)*$R27)</f>
        <v>0</v>
      </c>
      <c r="AD27" s="3">
        <f>IF(AD$3=0,0,INDEX(Sheet1!RawDataCols,$C27,AD$5)*$R27)</f>
        <v>0</v>
      </c>
      <c r="AE27" s="3">
        <f>IF(AE$3=0,0,INDEX(Sheet1!RawDataCols,$C27,AE$5)*$R27)</f>
        <v>0</v>
      </c>
      <c r="AF27" s="3">
        <f>IF(AF$3=0,0,INDEX(Sheet1!RawDataCols,$C27,AF$5)*$R27)</f>
        <v>0</v>
      </c>
      <c r="AG27" s="3">
        <f>IF(AG$3=0,0,INDEX(Sheet1!RawDataCols,$C27,AG$5)*$R27)</f>
        <v>0</v>
      </c>
      <c r="AH27" s="3">
        <f>IF(AH$3=0,0,INDEX(Sheet1!RawDataCols,$C27,AH$5)*$R27)</f>
        <v>0</v>
      </c>
      <c r="AI27" s="3">
        <f>IF(AI$3=0,0,INDEX(Sheet1!RawDataCols,$C27,AI$5)*$R27)</f>
        <v>0</v>
      </c>
      <c r="AJ27" s="3">
        <f>IF(AJ$3=0,0,INDEX(Sheet1!RawDataCols,$C27,AJ$5)*$R27)</f>
        <v>0</v>
      </c>
      <c r="AK27" s="3">
        <f>IF(AK$3=0,0,INDEX(Sheet1!RawDataCols,$C27,AK$5)*$R27)</f>
        <v>0</v>
      </c>
      <c r="AL27" s="3">
        <f>IF(AL$3=0,0,INDEX(Sheet1!RawDataCols,$C27,AL$5)*$R27)</f>
        <v>0</v>
      </c>
      <c r="AM27" s="3">
        <f>IF(AM$3=0,0,INDEX(Sheet1!RawDataCols,$C27,AM$5)*$R27)</f>
        <v>0</v>
      </c>
      <c r="AN27" s="3">
        <f>IF(AN$3=0,0,INDEX(Sheet1!RawDataCols,$C27,AN$5)*$R27)</f>
        <v>0</v>
      </c>
      <c r="AO27" s="3">
        <f>IF(AO$3=0,0,INDEX(Sheet1!RawDataCols,$C27,AO$5)*$R27)</f>
        <v>0</v>
      </c>
      <c r="AP27" s="3">
        <f>IF(AP$3=0,0,INDEX(Sheet1!RawDataCols,$C27,AP$5)*$R27)</f>
        <v>0</v>
      </c>
      <c r="AQ27" s="3">
        <f>IF(AQ$3=0,0,INDEX(Sheet1!RawDataCols,$C27,AQ$5)*$R27)</f>
        <v>0</v>
      </c>
      <c r="AR27" s="3">
        <f>IF(AR$3=0,0,INDEX(Sheet1!RawDataCols,$C27,AR$5)*$R27)</f>
        <v>0</v>
      </c>
      <c r="AS27" s="3">
        <f>IF(AS$3=0,0,INDEX(Sheet1!RawDataCols,$C27,AS$5)*$R27)</f>
        <v>0</v>
      </c>
      <c r="AT27" s="3">
        <f>IF(AT$3=0,0,INDEX(Sheet1!RawDataCols,$C27,AT$5)*$R27)</f>
        <v>0</v>
      </c>
      <c r="AU27" s="3">
        <f>IF(AU$3=0,0,INDEX(Sheet1!RawDataCols,$C27,AU$5)*$R27)</f>
        <v>0</v>
      </c>
      <c r="AV27" s="3">
        <f>IF(AV$3=0,0,INDEX(Sheet1!RawDataCols,$C27,AV$5)*$R27)</f>
        <v>0</v>
      </c>
      <c r="AW27" s="3">
        <f>IF(AW$3=0,0,INDEX(Sheet1!RawDataCols,$C27,AW$5)*$R27)</f>
        <v>0</v>
      </c>
      <c r="AX27" s="3">
        <f>IF(AX$3=0,0,INDEX(Sheet1!RawDataCols,$C27,AX$5)*$R27)</f>
        <v>0</v>
      </c>
      <c r="AY27" s="3">
        <f>IF(AY$3=0,0,INDEX(Sheet1!RawDataCols,$C27,AY$5)*$R27)</f>
        <v>0</v>
      </c>
      <c r="AZ27" s="3">
        <f>IF(AZ$3=0,0,INDEX(Sheet1!RawDataCols,$C27,AZ$5)*$R27)</f>
        <v>0</v>
      </c>
      <c r="BA27" s="3">
        <f>IF(BA$3=0,0,INDEX(Sheet1!RawDataCols,$C27,BA$5)*$R27)</f>
        <v>0</v>
      </c>
      <c r="BB27" s="3">
        <f>IF(BB$3=0,0,INDEX(Sheet1!RawDataCols,$C27,BB$5)*$R27)</f>
        <v>0</v>
      </c>
      <c r="BC27" s="3">
        <f>IF(BC$3=0,0,INDEX(Sheet1!RawDataCols,$C27,BC$5)*$R27)</f>
        <v>0</v>
      </c>
      <c r="BD27" s="3">
        <f>IF(BD$3=0,0,INDEX(Sheet1!RawDataCols,$C27,BD$5)*$R27)</f>
        <v>0</v>
      </c>
      <c r="BE27" s="3">
        <f>IF(BE$3=0,0,INDEX(Sheet1!RawDataCols,$C27,BE$5)*$R27)</f>
        <v>0</v>
      </c>
      <c r="BF27" s="3">
        <f>IF(BF$3=0,0,INDEX(Sheet1!RawDataCols,$C27,BF$5)*$R27)</f>
        <v>0</v>
      </c>
      <c r="BG27" s="179">
        <f>IF(BG$3=0,0,INDEX(Sheet1!RawDataCols,$C27,BG$5)*$R27)</f>
        <v>0</v>
      </c>
      <c r="BH27" s="33">
        <f t="shared" si="27"/>
        <v>0</v>
      </c>
      <c r="BI27" s="33">
        <f t="shared" si="28"/>
        <v>0</v>
      </c>
      <c r="BJ27" s="33">
        <f t="shared" si="29"/>
        <v>0</v>
      </c>
      <c r="BK27" s="3">
        <f>IF(BK$3=0,0,INDEX(Sheet1!RawDataCols,$C27,BK$5)*$R27)</f>
        <v>0</v>
      </c>
      <c r="BL27" s="3">
        <f>IF(BL$3=0,0,INDEX(Sheet1!RawDataCols,$C27,BL$5)*$R27)</f>
        <v>0</v>
      </c>
      <c r="BM27" s="3">
        <f>IF(BM$3=0,0,INDEX(Sheet1!RawDataCols,$C27,BM$5)*$R27)</f>
        <v>0</v>
      </c>
      <c r="BN27" s="3">
        <f>IF(BN$3=0,0,INDEX(Sheet1!RawDataCols,$C27,BN$5)*$R27)</f>
        <v>0</v>
      </c>
      <c r="BO27" s="3">
        <f>IF(BO$3=0,0,INDEX(Sheet1!RawDataCols,$C27,BO$5)*$R27)</f>
        <v>0</v>
      </c>
      <c r="BP27" s="3">
        <f>IF(BP$3=0,0,INDEX(Sheet1!RawDataCols,$C27,BP$5)*$R27)</f>
        <v>0</v>
      </c>
      <c r="BQ27" s="3">
        <f t="shared" si="30"/>
        <v>0</v>
      </c>
      <c r="BR27" s="3">
        <f t="shared" si="31"/>
        <v>0</v>
      </c>
      <c r="BS27" s="3">
        <f t="shared" si="32"/>
        <v>0</v>
      </c>
      <c r="BT27" s="3">
        <f t="shared" si="33"/>
        <v>0</v>
      </c>
      <c r="BU27" s="3" t="e">
        <f>INDEX(Sheet1!$BS$2:$BS$1000,MATCH($A27,Sheet1!$A$2:$A$1000,0))</f>
        <v>#N/A</v>
      </c>
      <c r="BV27" s="3" t="e">
        <f>INDEX(Sheet1!$BT$2:$BT$1000,MATCH($A27,Sheet1!$A$2:$A$1000,0))</f>
        <v>#N/A</v>
      </c>
    </row>
    <row r="28" spans="1:74" x14ac:dyDescent="0.2">
      <c r="A28" s="270" t="s">
        <v>536</v>
      </c>
      <c r="B28" s="3" t="e">
        <f>MATCH($A28,Sheet1!ACCOUNTNO,0)</f>
        <v>#N/A</v>
      </c>
      <c r="C28" s="3">
        <f t="shared" si="24"/>
        <v>65000</v>
      </c>
      <c r="D28" s="3">
        <f>IF(D$3=0,0,INDEX(Sheet1!RawDataCols,$C28,D$5))</f>
        <v>0</v>
      </c>
      <c r="E28" s="3">
        <f>IF(E$3=0,0,INDEX(Sheet1!RawDataCols,$C28,E$5))</f>
        <v>0</v>
      </c>
      <c r="F28" s="3">
        <f>IF(F$3=0,0,INDEX(Sheet1!RawDataCols,$C28,F$5))</f>
        <v>0</v>
      </c>
      <c r="G28" s="3">
        <f>IF(G$3=0,0,INDEX(Sheet1!RawDataCols,$C28,G$5))</f>
        <v>0</v>
      </c>
      <c r="H28" s="3">
        <f>IF(H$3=0,0,INDEX(Sheet1!RawDataCols,$C28,H$5))</f>
        <v>0</v>
      </c>
      <c r="I28" s="3">
        <f>IF(I$3=0,0,INDEX(Sheet1!RawDataCols,$C28,I$5))</f>
        <v>0</v>
      </c>
      <c r="J28" s="3">
        <f>IF(J$3=0,0,INDEX(Sheet1!RawDataCols,$C28,J$5))</f>
        <v>0</v>
      </c>
      <c r="K28" s="3">
        <f>IF(K$3=0,0,INDEX(Sheet1!RawDataCols,$C28,K$5))</f>
        <v>0</v>
      </c>
      <c r="L28" s="3">
        <f>IF(L$3=0,0,INDEX(Sheet1!RawDataCols,$C28,L$5))</f>
        <v>0</v>
      </c>
      <c r="M28" s="3">
        <f>IF(M$3=0,0,INDEX(Sheet1!RawDataCols,$C28,M$5))</f>
        <v>0</v>
      </c>
      <c r="N28" s="3">
        <f>IF(N$3=0,0,INDEX(Sheet1!RawDataCols,$C28,N$5))</f>
        <v>0</v>
      </c>
      <c r="O28" s="3">
        <f>INDEX(Sheet1!RawDataCols,$C28,O$5)</f>
        <v>0</v>
      </c>
      <c r="P28" s="3">
        <f>INDEX(Sheet1!RawDataCols,$C28,P$5)</f>
        <v>0</v>
      </c>
      <c r="Q28" s="3">
        <f>IF(Q$3=0,0,INDEX(Sheet1!RawDataCols,$C28,Q$5))</f>
        <v>0</v>
      </c>
      <c r="R28" s="3">
        <f t="shared" si="25"/>
        <v>1</v>
      </c>
      <c r="S28" s="3">
        <f t="shared" si="26"/>
        <v>-1</v>
      </c>
      <c r="T28" s="3">
        <f>IF(T$3=0,0,INDEX(Sheet1!RawDataCols,$C28,T$5)*$R28)</f>
        <v>0</v>
      </c>
      <c r="U28" s="3">
        <f>IF(U$3=0,0,INDEX(Sheet1!RawDataCols,$C28,U$5)*$R28)</f>
        <v>0</v>
      </c>
      <c r="V28" s="3">
        <f>IF(V$3=0,0,INDEX(Sheet1!RawDataCols,$C28,V$5)*$R28)</f>
        <v>0</v>
      </c>
      <c r="W28" s="3">
        <f>IF(W$3=0,0,INDEX(Sheet1!RawDataCols,$C28,W$5)*$R28)</f>
        <v>0</v>
      </c>
      <c r="X28" s="3">
        <f>IF(X$3=0,0,INDEX(Sheet1!RawDataCols,$C28,X$5)*$R28)</f>
        <v>0</v>
      </c>
      <c r="Y28" s="3">
        <f>IF(Y$3=0,0,INDEX(Sheet1!RawDataCols,$C28,Y$5)*$R28)</f>
        <v>0</v>
      </c>
      <c r="Z28" s="3">
        <f>IF(Z$3=0,0,INDEX(Sheet1!RawDataCols,$C28,Z$5)*$R28)</f>
        <v>0</v>
      </c>
      <c r="AA28" s="3">
        <f>IF(AA$3=0,0,INDEX(Sheet1!RawDataCols,$C28,AA$5)*$R28)</f>
        <v>0</v>
      </c>
      <c r="AB28" s="3">
        <f>IF(AB$3=0,0,INDEX(Sheet1!RawDataCols,$C28,AB$5)*$R28)</f>
        <v>0</v>
      </c>
      <c r="AC28" s="3">
        <f>IF(AC$3=0,0,INDEX(Sheet1!RawDataCols,$C28,AC$5)*$R28)</f>
        <v>0</v>
      </c>
      <c r="AD28" s="3">
        <f>IF(AD$3=0,0,INDEX(Sheet1!RawDataCols,$C28,AD$5)*$R28)</f>
        <v>0</v>
      </c>
      <c r="AE28" s="3">
        <f>IF(AE$3=0,0,INDEX(Sheet1!RawDataCols,$C28,AE$5)*$R28)</f>
        <v>0</v>
      </c>
      <c r="AF28" s="3">
        <f>IF(AF$3=0,0,INDEX(Sheet1!RawDataCols,$C28,AF$5)*$R28)</f>
        <v>0</v>
      </c>
      <c r="AG28" s="3">
        <f>IF(AG$3=0,0,INDEX(Sheet1!RawDataCols,$C28,AG$5)*$R28)</f>
        <v>0</v>
      </c>
      <c r="AH28" s="3">
        <f>IF(AH$3=0,0,INDEX(Sheet1!RawDataCols,$C28,AH$5)*$R28)</f>
        <v>0</v>
      </c>
      <c r="AI28" s="3">
        <f>IF(AI$3=0,0,INDEX(Sheet1!RawDataCols,$C28,AI$5)*$R28)</f>
        <v>0</v>
      </c>
      <c r="AJ28" s="3">
        <f>IF(AJ$3=0,0,INDEX(Sheet1!RawDataCols,$C28,AJ$5)*$R28)</f>
        <v>0</v>
      </c>
      <c r="AK28" s="3">
        <f>IF(AK$3=0,0,INDEX(Sheet1!RawDataCols,$C28,AK$5)*$R28)</f>
        <v>0</v>
      </c>
      <c r="AL28" s="3">
        <f>IF(AL$3=0,0,INDEX(Sheet1!RawDataCols,$C28,AL$5)*$R28)</f>
        <v>0</v>
      </c>
      <c r="AM28" s="3">
        <f>IF(AM$3=0,0,INDEX(Sheet1!RawDataCols,$C28,AM$5)*$R28)</f>
        <v>0</v>
      </c>
      <c r="AN28" s="3">
        <f>IF(AN$3=0,0,INDEX(Sheet1!RawDataCols,$C28,AN$5)*$R28)</f>
        <v>0</v>
      </c>
      <c r="AO28" s="3">
        <f>IF(AO$3=0,0,INDEX(Sheet1!RawDataCols,$C28,AO$5)*$R28)</f>
        <v>0</v>
      </c>
      <c r="AP28" s="3">
        <f>IF(AP$3=0,0,INDEX(Sheet1!RawDataCols,$C28,AP$5)*$R28)</f>
        <v>0</v>
      </c>
      <c r="AQ28" s="3">
        <f>IF(AQ$3=0,0,INDEX(Sheet1!RawDataCols,$C28,AQ$5)*$R28)</f>
        <v>0</v>
      </c>
      <c r="AR28" s="3">
        <f>IF(AR$3=0,0,INDEX(Sheet1!RawDataCols,$C28,AR$5)*$R28)</f>
        <v>0</v>
      </c>
      <c r="AS28" s="3">
        <f>IF(AS$3=0,0,INDEX(Sheet1!RawDataCols,$C28,AS$5)*$R28)</f>
        <v>0</v>
      </c>
      <c r="AT28" s="3">
        <f>IF(AT$3=0,0,INDEX(Sheet1!RawDataCols,$C28,AT$5)*$R28)</f>
        <v>0</v>
      </c>
      <c r="AU28" s="3">
        <f>IF(AU$3=0,0,INDEX(Sheet1!RawDataCols,$C28,AU$5)*$R28)</f>
        <v>0</v>
      </c>
      <c r="AV28" s="3">
        <f>IF(AV$3=0,0,INDEX(Sheet1!RawDataCols,$C28,AV$5)*$R28)</f>
        <v>0</v>
      </c>
      <c r="AW28" s="3">
        <f>IF(AW$3=0,0,INDEX(Sheet1!RawDataCols,$C28,AW$5)*$R28)</f>
        <v>0</v>
      </c>
      <c r="AX28" s="3">
        <f>IF(AX$3=0,0,INDEX(Sheet1!RawDataCols,$C28,AX$5)*$R28)</f>
        <v>0</v>
      </c>
      <c r="AY28" s="3">
        <f>IF(AY$3=0,0,INDEX(Sheet1!RawDataCols,$C28,AY$5)*$R28)</f>
        <v>0</v>
      </c>
      <c r="AZ28" s="3">
        <f>IF(AZ$3=0,0,INDEX(Sheet1!RawDataCols,$C28,AZ$5)*$R28)</f>
        <v>0</v>
      </c>
      <c r="BA28" s="3">
        <f>IF(BA$3=0,0,INDEX(Sheet1!RawDataCols,$C28,BA$5)*$R28)</f>
        <v>0</v>
      </c>
      <c r="BB28" s="3">
        <f>IF(BB$3=0,0,INDEX(Sheet1!RawDataCols,$C28,BB$5)*$R28)</f>
        <v>0</v>
      </c>
      <c r="BC28" s="3">
        <f>IF(BC$3=0,0,INDEX(Sheet1!RawDataCols,$C28,BC$5)*$R28)</f>
        <v>0</v>
      </c>
      <c r="BD28" s="3">
        <f>IF(BD$3=0,0,INDEX(Sheet1!RawDataCols,$C28,BD$5)*$R28)</f>
        <v>0</v>
      </c>
      <c r="BE28" s="3">
        <f>IF(BE$3=0,0,INDEX(Sheet1!RawDataCols,$C28,BE$5)*$R28)</f>
        <v>0</v>
      </c>
      <c r="BF28" s="3">
        <f>IF(BF$3=0,0,INDEX(Sheet1!RawDataCols,$C28,BF$5)*$R28)</f>
        <v>0</v>
      </c>
      <c r="BG28" s="179">
        <f>IF(BG$3=0,0,INDEX(Sheet1!RawDataCols,$C28,BG$5)*$R28)</f>
        <v>0</v>
      </c>
      <c r="BH28" s="33">
        <f t="shared" si="27"/>
        <v>0</v>
      </c>
      <c r="BI28" s="33">
        <f t="shared" si="28"/>
        <v>0</v>
      </c>
      <c r="BJ28" s="33">
        <f t="shared" si="29"/>
        <v>0</v>
      </c>
      <c r="BK28" s="3">
        <f>IF(BK$3=0,0,INDEX(Sheet1!RawDataCols,$C28,BK$5)*$R28)</f>
        <v>0</v>
      </c>
      <c r="BL28" s="3">
        <f>IF(BL$3=0,0,INDEX(Sheet1!RawDataCols,$C28,BL$5)*$R28)</f>
        <v>0</v>
      </c>
      <c r="BM28" s="3">
        <f>IF(BM$3=0,0,INDEX(Sheet1!RawDataCols,$C28,BM$5)*$R28)</f>
        <v>0</v>
      </c>
      <c r="BN28" s="3">
        <f>IF(BN$3=0,0,INDEX(Sheet1!RawDataCols,$C28,BN$5)*$R28)</f>
        <v>0</v>
      </c>
      <c r="BO28" s="3">
        <f>IF(BO$3=0,0,INDEX(Sheet1!RawDataCols,$C28,BO$5)*$R28)</f>
        <v>0</v>
      </c>
      <c r="BP28" s="3">
        <f>IF(BP$3=0,0,INDEX(Sheet1!RawDataCols,$C28,BP$5)*$R28)</f>
        <v>0</v>
      </c>
      <c r="BQ28" s="3">
        <f t="shared" si="30"/>
        <v>0</v>
      </c>
      <c r="BR28" s="3">
        <f t="shared" si="31"/>
        <v>0</v>
      </c>
      <c r="BS28" s="3">
        <f t="shared" si="32"/>
        <v>0</v>
      </c>
      <c r="BT28" s="3">
        <f t="shared" si="33"/>
        <v>0</v>
      </c>
      <c r="BU28" s="3" t="e">
        <f>INDEX(Sheet1!$BS$2:$BS$1000,MATCH($A28,Sheet1!$A$2:$A$1000,0))</f>
        <v>#N/A</v>
      </c>
      <c r="BV28" s="3" t="e">
        <f>INDEX(Sheet1!$BT$2:$BT$1000,MATCH($A28,Sheet1!$A$2:$A$1000,0))</f>
        <v>#N/A</v>
      </c>
    </row>
    <row r="29" spans="1:74" x14ac:dyDescent="0.2">
      <c r="A29" s="270" t="s">
        <v>537</v>
      </c>
      <c r="B29" s="3" t="e">
        <f>MATCH($A29,Sheet1!ACCOUNTNO,0)</f>
        <v>#N/A</v>
      </c>
      <c r="C29" s="3">
        <f t="shared" si="24"/>
        <v>65000</v>
      </c>
      <c r="D29" s="3">
        <f>IF(D$3=0,0,INDEX(Sheet1!RawDataCols,$C29,D$5))</f>
        <v>0</v>
      </c>
      <c r="E29" s="3">
        <f>IF(E$3=0,0,INDEX(Sheet1!RawDataCols,$C29,E$5))</f>
        <v>0</v>
      </c>
      <c r="F29" s="3">
        <f>IF(F$3=0,0,INDEX(Sheet1!RawDataCols,$C29,F$5))</f>
        <v>0</v>
      </c>
      <c r="G29" s="3">
        <f>IF(G$3=0,0,INDEX(Sheet1!RawDataCols,$C29,G$5))</f>
        <v>0</v>
      </c>
      <c r="H29" s="3">
        <f>IF(H$3=0,0,INDEX(Sheet1!RawDataCols,$C29,H$5))</f>
        <v>0</v>
      </c>
      <c r="I29" s="3">
        <f>IF(I$3=0,0,INDEX(Sheet1!RawDataCols,$C29,I$5))</f>
        <v>0</v>
      </c>
      <c r="J29" s="3">
        <f>IF(J$3=0,0,INDEX(Sheet1!RawDataCols,$C29,J$5))</f>
        <v>0</v>
      </c>
      <c r="K29" s="3">
        <f>IF(K$3=0,0,INDEX(Sheet1!RawDataCols,$C29,K$5))</f>
        <v>0</v>
      </c>
      <c r="L29" s="3">
        <f>IF(L$3=0,0,INDEX(Sheet1!RawDataCols,$C29,L$5))</f>
        <v>0</v>
      </c>
      <c r="M29" s="3">
        <f>IF(M$3=0,0,INDEX(Sheet1!RawDataCols,$C29,M$5))</f>
        <v>0</v>
      </c>
      <c r="N29" s="3">
        <f>IF(N$3=0,0,INDEX(Sheet1!RawDataCols,$C29,N$5))</f>
        <v>0</v>
      </c>
      <c r="O29" s="3">
        <f>INDEX(Sheet1!RawDataCols,$C29,O$5)</f>
        <v>0</v>
      </c>
      <c r="P29" s="3">
        <f>INDEX(Sheet1!RawDataCols,$C29,P$5)</f>
        <v>0</v>
      </c>
      <c r="Q29" s="3">
        <f>IF(Q$3=0,0,INDEX(Sheet1!RawDataCols,$C29,Q$5))</f>
        <v>0</v>
      </c>
      <c r="R29" s="3">
        <f t="shared" si="25"/>
        <v>1</v>
      </c>
      <c r="S29" s="3">
        <f t="shared" si="26"/>
        <v>-1</v>
      </c>
      <c r="T29" s="3">
        <f>IF(T$3=0,0,INDEX(Sheet1!RawDataCols,$C29,T$5)*$R29)</f>
        <v>0</v>
      </c>
      <c r="U29" s="3">
        <f>IF(U$3=0,0,INDEX(Sheet1!RawDataCols,$C29,U$5)*$R29)</f>
        <v>0</v>
      </c>
      <c r="V29" s="3">
        <f>IF(V$3=0,0,INDEX(Sheet1!RawDataCols,$C29,V$5)*$R29)</f>
        <v>0</v>
      </c>
      <c r="W29" s="3">
        <f>IF(W$3=0,0,INDEX(Sheet1!RawDataCols,$C29,W$5)*$R29)</f>
        <v>0</v>
      </c>
      <c r="X29" s="3">
        <f>IF(X$3=0,0,INDEX(Sheet1!RawDataCols,$C29,X$5)*$R29)</f>
        <v>0</v>
      </c>
      <c r="Y29" s="3">
        <f>IF(Y$3=0,0,INDEX(Sheet1!RawDataCols,$C29,Y$5)*$R29)</f>
        <v>0</v>
      </c>
      <c r="Z29" s="3">
        <f>IF(Z$3=0,0,INDEX(Sheet1!RawDataCols,$C29,Z$5)*$R29)</f>
        <v>0</v>
      </c>
      <c r="AA29" s="3">
        <f>IF(AA$3=0,0,INDEX(Sheet1!RawDataCols,$C29,AA$5)*$R29)</f>
        <v>0</v>
      </c>
      <c r="AB29" s="3">
        <f>IF(AB$3=0,0,INDEX(Sheet1!RawDataCols,$C29,AB$5)*$R29)</f>
        <v>0</v>
      </c>
      <c r="AC29" s="3">
        <f>IF(AC$3=0,0,INDEX(Sheet1!RawDataCols,$C29,AC$5)*$R29)</f>
        <v>0</v>
      </c>
      <c r="AD29" s="3">
        <f>IF(AD$3=0,0,INDEX(Sheet1!RawDataCols,$C29,AD$5)*$R29)</f>
        <v>0</v>
      </c>
      <c r="AE29" s="3">
        <f>IF(AE$3=0,0,INDEX(Sheet1!RawDataCols,$C29,AE$5)*$R29)</f>
        <v>0</v>
      </c>
      <c r="AF29" s="3">
        <f>IF(AF$3=0,0,INDEX(Sheet1!RawDataCols,$C29,AF$5)*$R29)</f>
        <v>0</v>
      </c>
      <c r="AG29" s="3">
        <f>IF(AG$3=0,0,INDEX(Sheet1!RawDataCols,$C29,AG$5)*$R29)</f>
        <v>0</v>
      </c>
      <c r="AH29" s="3">
        <f>IF(AH$3=0,0,INDEX(Sheet1!RawDataCols,$C29,AH$5)*$R29)</f>
        <v>0</v>
      </c>
      <c r="AI29" s="3">
        <f>IF(AI$3=0,0,INDEX(Sheet1!RawDataCols,$C29,AI$5)*$R29)</f>
        <v>0</v>
      </c>
      <c r="AJ29" s="3">
        <f>IF(AJ$3=0,0,INDEX(Sheet1!RawDataCols,$C29,AJ$5)*$R29)</f>
        <v>0</v>
      </c>
      <c r="AK29" s="3">
        <f>IF(AK$3=0,0,INDEX(Sheet1!RawDataCols,$C29,AK$5)*$R29)</f>
        <v>0</v>
      </c>
      <c r="AL29" s="3">
        <f>IF(AL$3=0,0,INDEX(Sheet1!RawDataCols,$C29,AL$5)*$R29)</f>
        <v>0</v>
      </c>
      <c r="AM29" s="3">
        <f>IF(AM$3=0,0,INDEX(Sheet1!RawDataCols,$C29,AM$5)*$R29)</f>
        <v>0</v>
      </c>
      <c r="AN29" s="3">
        <f>IF(AN$3=0,0,INDEX(Sheet1!RawDataCols,$C29,AN$5)*$R29)</f>
        <v>0</v>
      </c>
      <c r="AO29" s="3">
        <f>IF(AO$3=0,0,INDEX(Sheet1!RawDataCols,$C29,AO$5)*$R29)</f>
        <v>0</v>
      </c>
      <c r="AP29" s="3">
        <f>IF(AP$3=0,0,INDEX(Sheet1!RawDataCols,$C29,AP$5)*$R29)</f>
        <v>0</v>
      </c>
      <c r="AQ29" s="3">
        <f>IF(AQ$3=0,0,INDEX(Sheet1!RawDataCols,$C29,AQ$5)*$R29)</f>
        <v>0</v>
      </c>
      <c r="AR29" s="3">
        <f>IF(AR$3=0,0,INDEX(Sheet1!RawDataCols,$C29,AR$5)*$R29)</f>
        <v>0</v>
      </c>
      <c r="AS29" s="3">
        <f>IF(AS$3=0,0,INDEX(Sheet1!RawDataCols,$C29,AS$5)*$R29)</f>
        <v>0</v>
      </c>
      <c r="AT29" s="3">
        <f>IF(AT$3=0,0,INDEX(Sheet1!RawDataCols,$C29,AT$5)*$R29)</f>
        <v>0</v>
      </c>
      <c r="AU29" s="3">
        <f>IF(AU$3=0,0,INDEX(Sheet1!RawDataCols,$C29,AU$5)*$R29)</f>
        <v>0</v>
      </c>
      <c r="AV29" s="3">
        <f>IF(AV$3=0,0,INDEX(Sheet1!RawDataCols,$C29,AV$5)*$R29)</f>
        <v>0</v>
      </c>
      <c r="AW29" s="3">
        <f>IF(AW$3=0,0,INDEX(Sheet1!RawDataCols,$C29,AW$5)*$R29)</f>
        <v>0</v>
      </c>
      <c r="AX29" s="3">
        <f>IF(AX$3=0,0,INDEX(Sheet1!RawDataCols,$C29,AX$5)*$R29)</f>
        <v>0</v>
      </c>
      <c r="AY29" s="3">
        <f>IF(AY$3=0,0,INDEX(Sheet1!RawDataCols,$C29,AY$5)*$R29)</f>
        <v>0</v>
      </c>
      <c r="AZ29" s="3">
        <f>IF(AZ$3=0,0,INDEX(Sheet1!RawDataCols,$C29,AZ$5)*$R29)</f>
        <v>0</v>
      </c>
      <c r="BA29" s="3">
        <f>IF(BA$3=0,0,INDEX(Sheet1!RawDataCols,$C29,BA$5)*$R29)</f>
        <v>0</v>
      </c>
      <c r="BB29" s="3">
        <f>IF(BB$3=0,0,INDEX(Sheet1!RawDataCols,$C29,BB$5)*$R29)</f>
        <v>0</v>
      </c>
      <c r="BC29" s="3">
        <f>IF(BC$3=0,0,INDEX(Sheet1!RawDataCols,$C29,BC$5)*$R29)</f>
        <v>0</v>
      </c>
      <c r="BD29" s="3">
        <f>IF(BD$3=0,0,INDEX(Sheet1!RawDataCols,$C29,BD$5)*$R29)</f>
        <v>0</v>
      </c>
      <c r="BE29" s="3">
        <f>IF(BE$3=0,0,INDEX(Sheet1!RawDataCols,$C29,BE$5)*$R29)</f>
        <v>0</v>
      </c>
      <c r="BF29" s="3">
        <f>IF(BF$3=0,0,INDEX(Sheet1!RawDataCols,$C29,BF$5)*$R29)</f>
        <v>0</v>
      </c>
      <c r="BG29" s="179">
        <f>IF(BG$3=0,0,INDEX(Sheet1!RawDataCols,$C29,BG$5)*$R29)</f>
        <v>0</v>
      </c>
      <c r="BH29" s="33">
        <f t="shared" si="27"/>
        <v>0</v>
      </c>
      <c r="BI29" s="33">
        <f t="shared" si="28"/>
        <v>0</v>
      </c>
      <c r="BJ29" s="33">
        <f t="shared" si="29"/>
        <v>0</v>
      </c>
      <c r="BK29" s="3">
        <f>IF(BK$3=0,0,INDEX(Sheet1!RawDataCols,$C29,BK$5)*$R29)</f>
        <v>0</v>
      </c>
      <c r="BL29" s="3">
        <f>IF(BL$3=0,0,INDEX(Sheet1!RawDataCols,$C29,BL$5)*$R29)</f>
        <v>0</v>
      </c>
      <c r="BM29" s="3">
        <f>IF(BM$3=0,0,INDEX(Sheet1!RawDataCols,$C29,BM$5)*$R29)</f>
        <v>0</v>
      </c>
      <c r="BN29" s="3">
        <f>IF(BN$3=0,0,INDEX(Sheet1!RawDataCols,$C29,BN$5)*$R29)</f>
        <v>0</v>
      </c>
      <c r="BO29" s="3">
        <f>IF(BO$3=0,0,INDEX(Sheet1!RawDataCols,$C29,BO$5)*$R29)</f>
        <v>0</v>
      </c>
      <c r="BP29" s="3">
        <f>IF(BP$3=0,0,INDEX(Sheet1!RawDataCols,$C29,BP$5)*$R29)</f>
        <v>0</v>
      </c>
      <c r="BQ29" s="3">
        <f t="shared" si="30"/>
        <v>0</v>
      </c>
      <c r="BR29" s="3">
        <f t="shared" si="31"/>
        <v>0</v>
      </c>
      <c r="BS29" s="3">
        <f t="shared" si="32"/>
        <v>0</v>
      </c>
      <c r="BT29" s="3">
        <f t="shared" si="33"/>
        <v>0</v>
      </c>
      <c r="BU29" s="3" t="e">
        <f>INDEX(Sheet1!$BS$2:$BS$1000,MATCH($A29,Sheet1!$A$2:$A$1000,0))</f>
        <v>#N/A</v>
      </c>
      <c r="BV29" s="3" t="e">
        <f>INDEX(Sheet1!$BT$2:$BT$1000,MATCH($A29,Sheet1!$A$2:$A$1000,0))</f>
        <v>#N/A</v>
      </c>
    </row>
    <row r="30" spans="1:74" x14ac:dyDescent="0.2">
      <c r="A30" s="270" t="s">
        <v>538</v>
      </c>
      <c r="B30" s="3" t="e">
        <f>MATCH($A30,Sheet1!ACCOUNTNO,0)</f>
        <v>#N/A</v>
      </c>
      <c r="C30" s="3">
        <f t="shared" si="24"/>
        <v>65000</v>
      </c>
      <c r="D30" s="3">
        <f>IF(D$3=0,0,INDEX(Sheet1!RawDataCols,$C30,D$5))</f>
        <v>0</v>
      </c>
      <c r="E30" s="3">
        <f>IF(E$3=0,0,INDEX(Sheet1!RawDataCols,$C30,E$5))</f>
        <v>0</v>
      </c>
      <c r="F30" s="3">
        <f>IF(F$3=0,0,INDEX(Sheet1!RawDataCols,$C30,F$5))</f>
        <v>0</v>
      </c>
      <c r="G30" s="3">
        <f>IF(G$3=0,0,INDEX(Sheet1!RawDataCols,$C30,G$5))</f>
        <v>0</v>
      </c>
      <c r="H30" s="3">
        <f>IF(H$3=0,0,INDEX(Sheet1!RawDataCols,$C30,H$5))</f>
        <v>0</v>
      </c>
      <c r="I30" s="3">
        <f>IF(I$3=0,0,INDEX(Sheet1!RawDataCols,$C30,I$5))</f>
        <v>0</v>
      </c>
      <c r="J30" s="3">
        <f>IF(J$3=0,0,INDEX(Sheet1!RawDataCols,$C30,J$5))</f>
        <v>0</v>
      </c>
      <c r="K30" s="3">
        <f>IF(K$3=0,0,INDEX(Sheet1!RawDataCols,$C30,K$5))</f>
        <v>0</v>
      </c>
      <c r="L30" s="3">
        <f>IF(L$3=0,0,INDEX(Sheet1!RawDataCols,$C30,L$5))</f>
        <v>0</v>
      </c>
      <c r="M30" s="3">
        <f>IF(M$3=0,0,INDEX(Sheet1!RawDataCols,$C30,M$5))</f>
        <v>0</v>
      </c>
      <c r="N30" s="3">
        <f>IF(N$3=0,0,INDEX(Sheet1!RawDataCols,$C30,N$5))</f>
        <v>0</v>
      </c>
      <c r="O30" s="3">
        <f>INDEX(Sheet1!RawDataCols,$C30,O$5)</f>
        <v>0</v>
      </c>
      <c r="P30" s="3">
        <f>INDEX(Sheet1!RawDataCols,$C30,P$5)</f>
        <v>0</v>
      </c>
      <c r="Q30" s="3">
        <f>IF(Q$3=0,0,INDEX(Sheet1!RawDataCols,$C30,Q$5))</f>
        <v>0</v>
      </c>
      <c r="R30" s="3">
        <f t="shared" si="25"/>
        <v>1</v>
      </c>
      <c r="S30" s="3">
        <f t="shared" si="26"/>
        <v>-1</v>
      </c>
      <c r="T30" s="3">
        <f>IF(T$3=0,0,INDEX(Sheet1!RawDataCols,$C30,T$5)*$R30)</f>
        <v>0</v>
      </c>
      <c r="U30" s="3">
        <f>IF(U$3=0,0,INDEX(Sheet1!RawDataCols,$C30,U$5)*$R30)</f>
        <v>0</v>
      </c>
      <c r="V30" s="3">
        <f>IF(V$3=0,0,INDEX(Sheet1!RawDataCols,$C30,V$5)*$R30)</f>
        <v>0</v>
      </c>
      <c r="W30" s="3">
        <f>IF(W$3=0,0,INDEX(Sheet1!RawDataCols,$C30,W$5)*$R30)</f>
        <v>0</v>
      </c>
      <c r="X30" s="3">
        <f>IF(X$3=0,0,INDEX(Sheet1!RawDataCols,$C30,X$5)*$R30)</f>
        <v>0</v>
      </c>
      <c r="Y30" s="3">
        <f>IF(Y$3=0,0,INDEX(Sheet1!RawDataCols,$C30,Y$5)*$R30)</f>
        <v>0</v>
      </c>
      <c r="Z30" s="3">
        <f>IF(Z$3=0,0,INDEX(Sheet1!RawDataCols,$C30,Z$5)*$R30)</f>
        <v>0</v>
      </c>
      <c r="AA30" s="3">
        <f>IF(AA$3=0,0,INDEX(Sheet1!RawDataCols,$C30,AA$5)*$R30)</f>
        <v>0</v>
      </c>
      <c r="AB30" s="3">
        <f>IF(AB$3=0,0,INDEX(Sheet1!RawDataCols,$C30,AB$5)*$R30)</f>
        <v>0</v>
      </c>
      <c r="AC30" s="3">
        <f>IF(AC$3=0,0,INDEX(Sheet1!RawDataCols,$C30,AC$5)*$R30)</f>
        <v>0</v>
      </c>
      <c r="AD30" s="3">
        <f>IF(AD$3=0,0,INDEX(Sheet1!RawDataCols,$C30,AD$5)*$R30)</f>
        <v>0</v>
      </c>
      <c r="AE30" s="3">
        <f>IF(AE$3=0,0,INDEX(Sheet1!RawDataCols,$C30,AE$5)*$R30)</f>
        <v>0</v>
      </c>
      <c r="AF30" s="3">
        <f>IF(AF$3=0,0,INDEX(Sheet1!RawDataCols,$C30,AF$5)*$R30)</f>
        <v>0</v>
      </c>
      <c r="AG30" s="3">
        <f>IF(AG$3=0,0,INDEX(Sheet1!RawDataCols,$C30,AG$5)*$R30)</f>
        <v>0</v>
      </c>
      <c r="AH30" s="3">
        <f>IF(AH$3=0,0,INDEX(Sheet1!RawDataCols,$C30,AH$5)*$R30)</f>
        <v>0</v>
      </c>
      <c r="AI30" s="3">
        <f>IF(AI$3=0,0,INDEX(Sheet1!RawDataCols,$C30,AI$5)*$R30)</f>
        <v>0</v>
      </c>
      <c r="AJ30" s="3">
        <f>IF(AJ$3=0,0,INDEX(Sheet1!RawDataCols,$C30,AJ$5)*$R30)</f>
        <v>0</v>
      </c>
      <c r="AK30" s="3">
        <f>IF(AK$3=0,0,INDEX(Sheet1!RawDataCols,$C30,AK$5)*$R30)</f>
        <v>0</v>
      </c>
      <c r="AL30" s="3">
        <f>IF(AL$3=0,0,INDEX(Sheet1!RawDataCols,$C30,AL$5)*$R30)</f>
        <v>0</v>
      </c>
      <c r="AM30" s="3">
        <f>IF(AM$3=0,0,INDEX(Sheet1!RawDataCols,$C30,AM$5)*$R30)</f>
        <v>0</v>
      </c>
      <c r="AN30" s="3">
        <f>IF(AN$3=0,0,INDEX(Sheet1!RawDataCols,$C30,AN$5)*$R30)</f>
        <v>0</v>
      </c>
      <c r="AO30" s="3">
        <f>IF(AO$3=0,0,INDEX(Sheet1!RawDataCols,$C30,AO$5)*$R30)</f>
        <v>0</v>
      </c>
      <c r="AP30" s="3">
        <f>IF(AP$3=0,0,INDEX(Sheet1!RawDataCols,$C30,AP$5)*$R30)</f>
        <v>0</v>
      </c>
      <c r="AQ30" s="3">
        <f>IF(AQ$3=0,0,INDEX(Sheet1!RawDataCols,$C30,AQ$5)*$R30)</f>
        <v>0</v>
      </c>
      <c r="AR30" s="3">
        <f>IF(AR$3=0,0,INDEX(Sheet1!RawDataCols,$C30,AR$5)*$R30)</f>
        <v>0</v>
      </c>
      <c r="AS30" s="3">
        <f>IF(AS$3=0,0,INDEX(Sheet1!RawDataCols,$C30,AS$5)*$R30)</f>
        <v>0</v>
      </c>
      <c r="AT30" s="3">
        <f>IF(AT$3=0,0,INDEX(Sheet1!RawDataCols,$C30,AT$5)*$R30)</f>
        <v>0</v>
      </c>
      <c r="AU30" s="3">
        <f>IF(AU$3=0,0,INDEX(Sheet1!RawDataCols,$C30,AU$5)*$R30)</f>
        <v>0</v>
      </c>
      <c r="AV30" s="3">
        <f>IF(AV$3=0,0,INDEX(Sheet1!RawDataCols,$C30,AV$5)*$R30)</f>
        <v>0</v>
      </c>
      <c r="AW30" s="3">
        <f>IF(AW$3=0,0,INDEX(Sheet1!RawDataCols,$C30,AW$5)*$R30)</f>
        <v>0</v>
      </c>
      <c r="AX30" s="3">
        <f>IF(AX$3=0,0,INDEX(Sheet1!RawDataCols,$C30,AX$5)*$R30)</f>
        <v>0</v>
      </c>
      <c r="AY30" s="3">
        <f>IF(AY$3=0,0,INDEX(Sheet1!RawDataCols,$C30,AY$5)*$R30)</f>
        <v>0</v>
      </c>
      <c r="AZ30" s="3">
        <f>IF(AZ$3=0,0,INDEX(Sheet1!RawDataCols,$C30,AZ$5)*$R30)</f>
        <v>0</v>
      </c>
      <c r="BA30" s="3">
        <f>IF(BA$3=0,0,INDEX(Sheet1!RawDataCols,$C30,BA$5)*$R30)</f>
        <v>0</v>
      </c>
      <c r="BB30" s="3">
        <f>IF(BB$3=0,0,INDEX(Sheet1!RawDataCols,$C30,BB$5)*$R30)</f>
        <v>0</v>
      </c>
      <c r="BC30" s="3">
        <f>IF(BC$3=0,0,INDEX(Sheet1!RawDataCols,$C30,BC$5)*$R30)</f>
        <v>0</v>
      </c>
      <c r="BD30" s="3">
        <f>IF(BD$3=0,0,INDEX(Sheet1!RawDataCols,$C30,BD$5)*$R30)</f>
        <v>0</v>
      </c>
      <c r="BE30" s="3">
        <f>IF(BE$3=0,0,INDEX(Sheet1!RawDataCols,$C30,BE$5)*$R30)</f>
        <v>0</v>
      </c>
      <c r="BF30" s="3">
        <f>IF(BF$3=0,0,INDEX(Sheet1!RawDataCols,$C30,BF$5)*$R30)</f>
        <v>0</v>
      </c>
      <c r="BG30" s="179">
        <f>IF(BG$3=0,0,INDEX(Sheet1!RawDataCols,$C30,BG$5)*$R30)</f>
        <v>0</v>
      </c>
      <c r="BH30" s="33">
        <f t="shared" si="27"/>
        <v>0</v>
      </c>
      <c r="BI30" s="33">
        <f t="shared" si="28"/>
        <v>0</v>
      </c>
      <c r="BJ30" s="33">
        <f t="shared" si="29"/>
        <v>0</v>
      </c>
      <c r="BK30" s="3">
        <f>IF(BK$3=0,0,INDEX(Sheet1!RawDataCols,$C30,BK$5)*$R30)</f>
        <v>0</v>
      </c>
      <c r="BL30" s="3">
        <f>IF(BL$3=0,0,INDEX(Sheet1!RawDataCols,$C30,BL$5)*$R30)</f>
        <v>0</v>
      </c>
      <c r="BM30" s="3">
        <f>IF(BM$3=0,0,INDEX(Sheet1!RawDataCols,$C30,BM$5)*$R30)</f>
        <v>0</v>
      </c>
      <c r="BN30" s="3">
        <f>IF(BN$3=0,0,INDEX(Sheet1!RawDataCols,$C30,BN$5)*$R30)</f>
        <v>0</v>
      </c>
      <c r="BO30" s="3">
        <f>IF(BO$3=0,0,INDEX(Sheet1!RawDataCols,$C30,BO$5)*$R30)</f>
        <v>0</v>
      </c>
      <c r="BP30" s="3">
        <f>IF(BP$3=0,0,INDEX(Sheet1!RawDataCols,$C30,BP$5)*$R30)</f>
        <v>0</v>
      </c>
      <c r="BQ30" s="3">
        <f t="shared" si="30"/>
        <v>0</v>
      </c>
      <c r="BR30" s="3">
        <f t="shared" si="31"/>
        <v>0</v>
      </c>
      <c r="BS30" s="3">
        <f t="shared" si="32"/>
        <v>0</v>
      </c>
      <c r="BT30" s="3">
        <f t="shared" si="33"/>
        <v>0</v>
      </c>
      <c r="BU30" s="3" t="e">
        <f>INDEX(Sheet1!$BS$2:$BS$1000,MATCH($A30,Sheet1!$A$2:$A$1000,0))</f>
        <v>#N/A</v>
      </c>
      <c r="BV30" s="3" t="e">
        <f>INDEX(Sheet1!$BT$2:$BT$1000,MATCH($A30,Sheet1!$A$2:$A$1000,0))</f>
        <v>#N/A</v>
      </c>
    </row>
    <row r="31" spans="1:74" x14ac:dyDescent="0.2">
      <c r="A31" s="270" t="s">
        <v>539</v>
      </c>
      <c r="B31" s="3" t="e">
        <f>MATCH($A31,Sheet1!ACCOUNTNO,0)</f>
        <v>#N/A</v>
      </c>
      <c r="C31" s="3">
        <f t="shared" si="24"/>
        <v>65000</v>
      </c>
      <c r="D31" s="3">
        <f>IF(D$3=0,0,INDEX(Sheet1!RawDataCols,$C31,D$5))</f>
        <v>0</v>
      </c>
      <c r="E31" s="3">
        <f>IF(E$3=0,0,INDEX(Sheet1!RawDataCols,$C31,E$5))</f>
        <v>0</v>
      </c>
      <c r="F31" s="3">
        <f>IF(F$3=0,0,INDEX(Sheet1!RawDataCols,$C31,F$5))</f>
        <v>0</v>
      </c>
      <c r="G31" s="3">
        <f>IF(G$3=0,0,INDEX(Sheet1!RawDataCols,$C31,G$5))</f>
        <v>0</v>
      </c>
      <c r="H31" s="3">
        <f>IF(H$3=0,0,INDEX(Sheet1!RawDataCols,$C31,H$5))</f>
        <v>0</v>
      </c>
      <c r="I31" s="3">
        <f>IF(I$3=0,0,INDEX(Sheet1!RawDataCols,$C31,I$5))</f>
        <v>0</v>
      </c>
      <c r="J31" s="3">
        <f>IF(J$3=0,0,INDEX(Sheet1!RawDataCols,$C31,J$5))</f>
        <v>0</v>
      </c>
      <c r="K31" s="3">
        <f>IF(K$3=0,0,INDEX(Sheet1!RawDataCols,$C31,K$5))</f>
        <v>0</v>
      </c>
      <c r="L31" s="3">
        <f>IF(L$3=0,0,INDEX(Sheet1!RawDataCols,$C31,L$5))</f>
        <v>0</v>
      </c>
      <c r="M31" s="3">
        <f>IF(M$3=0,0,INDEX(Sheet1!RawDataCols,$C31,M$5))</f>
        <v>0</v>
      </c>
      <c r="N31" s="3">
        <f>IF(N$3=0,0,INDEX(Sheet1!RawDataCols,$C31,N$5))</f>
        <v>0</v>
      </c>
      <c r="O31" s="3">
        <f>INDEX(Sheet1!RawDataCols,$C31,O$5)</f>
        <v>0</v>
      </c>
      <c r="P31" s="3">
        <f>INDEX(Sheet1!RawDataCols,$C31,P$5)</f>
        <v>0</v>
      </c>
      <c r="Q31" s="3">
        <f>IF(Q$3=0,0,INDEX(Sheet1!RawDataCols,$C31,Q$5))</f>
        <v>0</v>
      </c>
      <c r="R31" s="3">
        <f t="shared" si="25"/>
        <v>1</v>
      </c>
      <c r="S31" s="3">
        <f t="shared" si="26"/>
        <v>-1</v>
      </c>
      <c r="T31" s="3">
        <f>IF(T$3=0,0,INDEX(Sheet1!RawDataCols,$C31,T$5)*$R31)</f>
        <v>0</v>
      </c>
      <c r="U31" s="3">
        <f>IF(U$3=0,0,INDEX(Sheet1!RawDataCols,$C31,U$5)*$R31)</f>
        <v>0</v>
      </c>
      <c r="V31" s="3">
        <f>IF(V$3=0,0,INDEX(Sheet1!RawDataCols,$C31,V$5)*$R31)</f>
        <v>0</v>
      </c>
      <c r="W31" s="3">
        <f>IF(W$3=0,0,INDEX(Sheet1!RawDataCols,$C31,W$5)*$R31)</f>
        <v>0</v>
      </c>
      <c r="X31" s="3">
        <f>IF(X$3=0,0,INDEX(Sheet1!RawDataCols,$C31,X$5)*$R31)</f>
        <v>0</v>
      </c>
      <c r="Y31" s="3">
        <f>IF(Y$3=0,0,INDEX(Sheet1!RawDataCols,$C31,Y$5)*$R31)</f>
        <v>0</v>
      </c>
      <c r="Z31" s="3">
        <f>IF(Z$3=0,0,INDEX(Sheet1!RawDataCols,$C31,Z$5)*$R31)</f>
        <v>0</v>
      </c>
      <c r="AA31" s="3">
        <f>IF(AA$3=0,0,INDEX(Sheet1!RawDataCols,$C31,AA$5)*$R31)</f>
        <v>0</v>
      </c>
      <c r="AB31" s="3">
        <f>IF(AB$3=0,0,INDEX(Sheet1!RawDataCols,$C31,AB$5)*$R31)</f>
        <v>0</v>
      </c>
      <c r="AC31" s="3">
        <f>IF(AC$3=0,0,INDEX(Sheet1!RawDataCols,$C31,AC$5)*$R31)</f>
        <v>0</v>
      </c>
      <c r="AD31" s="3">
        <f>IF(AD$3=0,0,INDEX(Sheet1!RawDataCols,$C31,AD$5)*$R31)</f>
        <v>0</v>
      </c>
      <c r="AE31" s="3">
        <f>IF(AE$3=0,0,INDEX(Sheet1!RawDataCols,$C31,AE$5)*$R31)</f>
        <v>0</v>
      </c>
      <c r="AF31" s="3">
        <f>IF(AF$3=0,0,INDEX(Sheet1!RawDataCols,$C31,AF$5)*$R31)</f>
        <v>0</v>
      </c>
      <c r="AG31" s="3">
        <f>IF(AG$3=0,0,INDEX(Sheet1!RawDataCols,$C31,AG$5)*$R31)</f>
        <v>0</v>
      </c>
      <c r="AH31" s="3">
        <f>IF(AH$3=0,0,INDEX(Sheet1!RawDataCols,$C31,AH$5)*$R31)</f>
        <v>0</v>
      </c>
      <c r="AI31" s="3">
        <f>IF(AI$3=0,0,INDEX(Sheet1!RawDataCols,$C31,AI$5)*$R31)</f>
        <v>0</v>
      </c>
      <c r="AJ31" s="3">
        <f>IF(AJ$3=0,0,INDEX(Sheet1!RawDataCols,$C31,AJ$5)*$R31)</f>
        <v>0</v>
      </c>
      <c r="AK31" s="3">
        <f>IF(AK$3=0,0,INDEX(Sheet1!RawDataCols,$C31,AK$5)*$R31)</f>
        <v>0</v>
      </c>
      <c r="AL31" s="3">
        <f>IF(AL$3=0,0,INDEX(Sheet1!RawDataCols,$C31,AL$5)*$R31)</f>
        <v>0</v>
      </c>
      <c r="AM31" s="3">
        <f>IF(AM$3=0,0,INDEX(Sheet1!RawDataCols,$C31,AM$5)*$R31)</f>
        <v>0</v>
      </c>
      <c r="AN31" s="3">
        <f>IF(AN$3=0,0,INDEX(Sheet1!RawDataCols,$C31,AN$5)*$R31)</f>
        <v>0</v>
      </c>
      <c r="AO31" s="3">
        <f>IF(AO$3=0,0,INDEX(Sheet1!RawDataCols,$C31,AO$5)*$R31)</f>
        <v>0</v>
      </c>
      <c r="AP31" s="3">
        <f>IF(AP$3=0,0,INDEX(Sheet1!RawDataCols,$C31,AP$5)*$R31)</f>
        <v>0</v>
      </c>
      <c r="AQ31" s="3">
        <f>IF(AQ$3=0,0,INDEX(Sheet1!RawDataCols,$C31,AQ$5)*$R31)</f>
        <v>0</v>
      </c>
      <c r="AR31" s="3">
        <f>IF(AR$3=0,0,INDEX(Sheet1!RawDataCols,$C31,AR$5)*$R31)</f>
        <v>0</v>
      </c>
      <c r="AS31" s="3">
        <f>IF(AS$3=0,0,INDEX(Sheet1!RawDataCols,$C31,AS$5)*$R31)</f>
        <v>0</v>
      </c>
      <c r="AT31" s="3">
        <f>IF(AT$3=0,0,INDEX(Sheet1!RawDataCols,$C31,AT$5)*$R31)</f>
        <v>0</v>
      </c>
      <c r="AU31" s="3">
        <f>IF(AU$3=0,0,INDEX(Sheet1!RawDataCols,$C31,AU$5)*$R31)</f>
        <v>0</v>
      </c>
      <c r="AV31" s="3">
        <f>IF(AV$3=0,0,INDEX(Sheet1!RawDataCols,$C31,AV$5)*$R31)</f>
        <v>0</v>
      </c>
      <c r="AW31" s="3">
        <f>IF(AW$3=0,0,INDEX(Sheet1!RawDataCols,$C31,AW$5)*$R31)</f>
        <v>0</v>
      </c>
      <c r="AX31" s="3">
        <f>IF(AX$3=0,0,INDEX(Sheet1!RawDataCols,$C31,AX$5)*$R31)</f>
        <v>0</v>
      </c>
      <c r="AY31" s="3">
        <f>IF(AY$3=0,0,INDEX(Sheet1!RawDataCols,$C31,AY$5)*$R31)</f>
        <v>0</v>
      </c>
      <c r="AZ31" s="3">
        <f>IF(AZ$3=0,0,INDEX(Sheet1!RawDataCols,$C31,AZ$5)*$R31)</f>
        <v>0</v>
      </c>
      <c r="BA31" s="3">
        <f>IF(BA$3=0,0,INDEX(Sheet1!RawDataCols,$C31,BA$5)*$R31)</f>
        <v>0</v>
      </c>
      <c r="BB31" s="3">
        <f>IF(BB$3=0,0,INDEX(Sheet1!RawDataCols,$C31,BB$5)*$R31)</f>
        <v>0</v>
      </c>
      <c r="BC31" s="3">
        <f>IF(BC$3=0,0,INDEX(Sheet1!RawDataCols,$C31,BC$5)*$R31)</f>
        <v>0</v>
      </c>
      <c r="BD31" s="3">
        <f>IF(BD$3=0,0,INDEX(Sheet1!RawDataCols,$C31,BD$5)*$R31)</f>
        <v>0</v>
      </c>
      <c r="BE31" s="3">
        <f>IF(BE$3=0,0,INDEX(Sheet1!RawDataCols,$C31,BE$5)*$R31)</f>
        <v>0</v>
      </c>
      <c r="BF31" s="3">
        <f>IF(BF$3=0,0,INDEX(Sheet1!RawDataCols,$C31,BF$5)*$R31)</f>
        <v>0</v>
      </c>
      <c r="BG31" s="179">
        <f>IF(BG$3=0,0,INDEX(Sheet1!RawDataCols,$C31,BG$5)*$R31)</f>
        <v>0</v>
      </c>
      <c r="BH31" s="33">
        <f t="shared" si="27"/>
        <v>0</v>
      </c>
      <c r="BI31" s="33">
        <f t="shared" si="28"/>
        <v>0</v>
      </c>
      <c r="BJ31" s="33">
        <f t="shared" si="29"/>
        <v>0</v>
      </c>
      <c r="BK31" s="3">
        <f>IF(BK$3=0,0,INDEX(Sheet1!RawDataCols,$C31,BK$5)*$R31)</f>
        <v>0</v>
      </c>
      <c r="BL31" s="3">
        <f>IF(BL$3=0,0,INDEX(Sheet1!RawDataCols,$C31,BL$5)*$R31)</f>
        <v>0</v>
      </c>
      <c r="BM31" s="3">
        <f>IF(BM$3=0,0,INDEX(Sheet1!RawDataCols,$C31,BM$5)*$R31)</f>
        <v>0</v>
      </c>
      <c r="BN31" s="3">
        <f>IF(BN$3=0,0,INDEX(Sheet1!RawDataCols,$C31,BN$5)*$R31)</f>
        <v>0</v>
      </c>
      <c r="BO31" s="3">
        <f>IF(BO$3=0,0,INDEX(Sheet1!RawDataCols,$C31,BO$5)*$R31)</f>
        <v>0</v>
      </c>
      <c r="BP31" s="3">
        <f>IF(BP$3=0,0,INDEX(Sheet1!RawDataCols,$C31,BP$5)*$R31)</f>
        <v>0</v>
      </c>
      <c r="BQ31" s="3">
        <f t="shared" si="30"/>
        <v>0</v>
      </c>
      <c r="BR31" s="3">
        <f t="shared" si="31"/>
        <v>0</v>
      </c>
      <c r="BS31" s="3">
        <f t="shared" si="32"/>
        <v>0</v>
      </c>
      <c r="BT31" s="3">
        <f t="shared" si="33"/>
        <v>0</v>
      </c>
      <c r="BU31" s="3" t="e">
        <f>INDEX(Sheet1!$BS$2:$BS$1000,MATCH($A31,Sheet1!$A$2:$A$1000,0))</f>
        <v>#N/A</v>
      </c>
      <c r="BV31" s="3" t="e">
        <f>INDEX(Sheet1!$BT$2:$BT$1000,MATCH($A31,Sheet1!$A$2:$A$1000,0))</f>
        <v>#N/A</v>
      </c>
    </row>
    <row r="32" spans="1:74" x14ac:dyDescent="0.2">
      <c r="A32" s="270" t="s">
        <v>540</v>
      </c>
      <c r="B32" s="3" t="e">
        <f>MATCH($A32,Sheet1!ACCOUNTNO,0)</f>
        <v>#N/A</v>
      </c>
      <c r="C32" s="3">
        <f t="shared" si="24"/>
        <v>65000</v>
      </c>
      <c r="D32" s="3">
        <f>IF(D$3=0,0,INDEX(Sheet1!RawDataCols,$C32,D$5))</f>
        <v>0</v>
      </c>
      <c r="E32" s="3">
        <f>IF(E$3=0,0,INDEX(Sheet1!RawDataCols,$C32,E$5))</f>
        <v>0</v>
      </c>
      <c r="F32" s="3">
        <f>IF(F$3=0,0,INDEX(Sheet1!RawDataCols,$C32,F$5))</f>
        <v>0</v>
      </c>
      <c r="G32" s="3">
        <f>IF(G$3=0,0,INDEX(Sheet1!RawDataCols,$C32,G$5))</f>
        <v>0</v>
      </c>
      <c r="H32" s="3">
        <f>IF(H$3=0,0,INDEX(Sheet1!RawDataCols,$C32,H$5))</f>
        <v>0</v>
      </c>
      <c r="I32" s="3">
        <f>IF(I$3=0,0,INDEX(Sheet1!RawDataCols,$C32,I$5))</f>
        <v>0</v>
      </c>
      <c r="J32" s="3">
        <f>IF(J$3=0,0,INDEX(Sheet1!RawDataCols,$C32,J$5))</f>
        <v>0</v>
      </c>
      <c r="K32" s="3">
        <f>IF(K$3=0,0,INDEX(Sheet1!RawDataCols,$C32,K$5))</f>
        <v>0</v>
      </c>
      <c r="L32" s="3">
        <f>IF(L$3=0,0,INDEX(Sheet1!RawDataCols,$C32,L$5))</f>
        <v>0</v>
      </c>
      <c r="M32" s="3">
        <f>IF(M$3=0,0,INDEX(Sheet1!RawDataCols,$C32,M$5))</f>
        <v>0</v>
      </c>
      <c r="N32" s="3">
        <f>IF(N$3=0,0,INDEX(Sheet1!RawDataCols,$C32,N$5))</f>
        <v>0</v>
      </c>
      <c r="O32" s="3">
        <f>INDEX(Sheet1!RawDataCols,$C32,O$5)</f>
        <v>0</v>
      </c>
      <c r="P32" s="3">
        <f>INDEX(Sheet1!RawDataCols,$C32,P$5)</f>
        <v>0</v>
      </c>
      <c r="Q32" s="3">
        <f>IF(Q$3=0,0,INDEX(Sheet1!RawDataCols,$C32,Q$5))</f>
        <v>0</v>
      </c>
      <c r="R32" s="3">
        <f t="shared" si="25"/>
        <v>1</v>
      </c>
      <c r="S32" s="3">
        <f t="shared" si="26"/>
        <v>-1</v>
      </c>
      <c r="T32" s="3">
        <f>IF(T$3=0,0,INDEX(Sheet1!RawDataCols,$C32,T$5)*$R32)</f>
        <v>0</v>
      </c>
      <c r="U32" s="3">
        <f>IF(U$3=0,0,INDEX(Sheet1!RawDataCols,$C32,U$5)*$R32)</f>
        <v>0</v>
      </c>
      <c r="V32" s="3">
        <f>IF(V$3=0,0,INDEX(Sheet1!RawDataCols,$C32,V$5)*$R32)</f>
        <v>0</v>
      </c>
      <c r="W32" s="3">
        <f>IF(W$3=0,0,INDEX(Sheet1!RawDataCols,$C32,W$5)*$R32)</f>
        <v>0</v>
      </c>
      <c r="X32" s="3">
        <f>IF(X$3=0,0,INDEX(Sheet1!RawDataCols,$C32,X$5)*$R32)</f>
        <v>0</v>
      </c>
      <c r="Y32" s="3">
        <f>IF(Y$3=0,0,INDEX(Sheet1!RawDataCols,$C32,Y$5)*$R32)</f>
        <v>0</v>
      </c>
      <c r="Z32" s="3">
        <f>IF(Z$3=0,0,INDEX(Sheet1!RawDataCols,$C32,Z$5)*$R32)</f>
        <v>0</v>
      </c>
      <c r="AA32" s="3">
        <f>IF(AA$3=0,0,INDEX(Sheet1!RawDataCols,$C32,AA$5)*$R32)</f>
        <v>0</v>
      </c>
      <c r="AB32" s="3">
        <f>IF(AB$3=0,0,INDEX(Sheet1!RawDataCols,$C32,AB$5)*$R32)</f>
        <v>0</v>
      </c>
      <c r="AC32" s="3">
        <f>IF(AC$3=0,0,INDEX(Sheet1!RawDataCols,$C32,AC$5)*$R32)</f>
        <v>0</v>
      </c>
      <c r="AD32" s="3">
        <f>IF(AD$3=0,0,INDEX(Sheet1!RawDataCols,$C32,AD$5)*$R32)</f>
        <v>0</v>
      </c>
      <c r="AE32" s="3">
        <f>IF(AE$3=0,0,INDEX(Sheet1!RawDataCols,$C32,AE$5)*$R32)</f>
        <v>0</v>
      </c>
      <c r="AF32" s="3">
        <f>IF(AF$3=0,0,INDEX(Sheet1!RawDataCols,$C32,AF$5)*$R32)</f>
        <v>0</v>
      </c>
      <c r="AG32" s="3">
        <f>IF(AG$3=0,0,INDEX(Sheet1!RawDataCols,$C32,AG$5)*$R32)</f>
        <v>0</v>
      </c>
      <c r="AH32" s="3">
        <f>IF(AH$3=0,0,INDEX(Sheet1!RawDataCols,$C32,AH$5)*$R32)</f>
        <v>0</v>
      </c>
      <c r="AI32" s="3">
        <f>IF(AI$3=0,0,INDEX(Sheet1!RawDataCols,$C32,AI$5)*$R32)</f>
        <v>0</v>
      </c>
      <c r="AJ32" s="3">
        <f>IF(AJ$3=0,0,INDEX(Sheet1!RawDataCols,$C32,AJ$5)*$R32)</f>
        <v>0</v>
      </c>
      <c r="AK32" s="3">
        <f>IF(AK$3=0,0,INDEX(Sheet1!RawDataCols,$C32,AK$5)*$R32)</f>
        <v>0</v>
      </c>
      <c r="AL32" s="3">
        <f>IF(AL$3=0,0,INDEX(Sheet1!RawDataCols,$C32,AL$5)*$R32)</f>
        <v>0</v>
      </c>
      <c r="AM32" s="3">
        <f>IF(AM$3=0,0,INDEX(Sheet1!RawDataCols,$C32,AM$5)*$R32)</f>
        <v>0</v>
      </c>
      <c r="AN32" s="3">
        <f>IF(AN$3=0,0,INDEX(Sheet1!RawDataCols,$C32,AN$5)*$R32)</f>
        <v>0</v>
      </c>
      <c r="AO32" s="3">
        <f>IF(AO$3=0,0,INDEX(Sheet1!RawDataCols,$C32,AO$5)*$R32)</f>
        <v>0</v>
      </c>
      <c r="AP32" s="3">
        <f>IF(AP$3=0,0,INDEX(Sheet1!RawDataCols,$C32,AP$5)*$R32)</f>
        <v>0</v>
      </c>
      <c r="AQ32" s="3">
        <f>IF(AQ$3=0,0,INDEX(Sheet1!RawDataCols,$C32,AQ$5)*$R32)</f>
        <v>0</v>
      </c>
      <c r="AR32" s="3">
        <f>IF(AR$3=0,0,INDEX(Sheet1!RawDataCols,$C32,AR$5)*$R32)</f>
        <v>0</v>
      </c>
      <c r="AS32" s="3">
        <f>IF(AS$3=0,0,INDEX(Sheet1!RawDataCols,$C32,AS$5)*$R32)</f>
        <v>0</v>
      </c>
      <c r="AT32" s="3">
        <f>IF(AT$3=0,0,INDEX(Sheet1!RawDataCols,$C32,AT$5)*$R32)</f>
        <v>0</v>
      </c>
      <c r="AU32" s="3">
        <f>IF(AU$3=0,0,INDEX(Sheet1!RawDataCols,$C32,AU$5)*$R32)</f>
        <v>0</v>
      </c>
      <c r="AV32" s="3">
        <f>IF(AV$3=0,0,INDEX(Sheet1!RawDataCols,$C32,AV$5)*$R32)</f>
        <v>0</v>
      </c>
      <c r="AW32" s="3">
        <f>IF(AW$3=0,0,INDEX(Sheet1!RawDataCols,$C32,AW$5)*$R32)</f>
        <v>0</v>
      </c>
      <c r="AX32" s="3">
        <f>IF(AX$3=0,0,INDEX(Sheet1!RawDataCols,$C32,AX$5)*$R32)</f>
        <v>0</v>
      </c>
      <c r="AY32" s="3">
        <f>IF(AY$3=0,0,INDEX(Sheet1!RawDataCols,$C32,AY$5)*$R32)</f>
        <v>0</v>
      </c>
      <c r="AZ32" s="3">
        <f>IF(AZ$3=0,0,INDEX(Sheet1!RawDataCols,$C32,AZ$5)*$R32)</f>
        <v>0</v>
      </c>
      <c r="BA32" s="3">
        <f>IF(BA$3=0,0,INDEX(Sheet1!RawDataCols,$C32,BA$5)*$R32)</f>
        <v>0</v>
      </c>
      <c r="BB32" s="3">
        <f>IF(BB$3=0,0,INDEX(Sheet1!RawDataCols,$C32,BB$5)*$R32)</f>
        <v>0</v>
      </c>
      <c r="BC32" s="3">
        <f>IF(BC$3=0,0,INDEX(Sheet1!RawDataCols,$C32,BC$5)*$R32)</f>
        <v>0</v>
      </c>
      <c r="BD32" s="3">
        <f>IF(BD$3=0,0,INDEX(Sheet1!RawDataCols,$C32,BD$5)*$R32)</f>
        <v>0</v>
      </c>
      <c r="BE32" s="3">
        <f>IF(BE$3=0,0,INDEX(Sheet1!RawDataCols,$C32,BE$5)*$R32)</f>
        <v>0</v>
      </c>
      <c r="BF32" s="3">
        <f>IF(BF$3=0,0,INDEX(Sheet1!RawDataCols,$C32,BF$5)*$R32)</f>
        <v>0</v>
      </c>
      <c r="BG32" s="179">
        <f>IF(BG$3=0,0,INDEX(Sheet1!RawDataCols,$C32,BG$5)*$R32)</f>
        <v>0</v>
      </c>
      <c r="BH32" s="33">
        <f t="shared" si="27"/>
        <v>0</v>
      </c>
      <c r="BI32" s="33">
        <f t="shared" si="28"/>
        <v>0</v>
      </c>
      <c r="BJ32" s="33">
        <f t="shared" si="29"/>
        <v>0</v>
      </c>
      <c r="BK32" s="3">
        <f>IF(BK$3=0,0,INDEX(Sheet1!RawDataCols,$C32,BK$5)*$R32)</f>
        <v>0</v>
      </c>
      <c r="BL32" s="3">
        <f>IF(BL$3=0,0,INDEX(Sheet1!RawDataCols,$C32,BL$5)*$R32)</f>
        <v>0</v>
      </c>
      <c r="BM32" s="3">
        <f>IF(BM$3=0,0,INDEX(Sheet1!RawDataCols,$C32,BM$5)*$R32)</f>
        <v>0</v>
      </c>
      <c r="BN32" s="3">
        <f>IF(BN$3=0,0,INDEX(Sheet1!RawDataCols,$C32,BN$5)*$R32)</f>
        <v>0</v>
      </c>
      <c r="BO32" s="3">
        <f>IF(BO$3=0,0,INDEX(Sheet1!RawDataCols,$C32,BO$5)*$R32)</f>
        <v>0</v>
      </c>
      <c r="BP32" s="3">
        <f>IF(BP$3=0,0,INDEX(Sheet1!RawDataCols,$C32,BP$5)*$R32)</f>
        <v>0</v>
      </c>
      <c r="BQ32" s="3">
        <f t="shared" si="30"/>
        <v>0</v>
      </c>
      <c r="BR32" s="3">
        <f t="shared" si="31"/>
        <v>0</v>
      </c>
      <c r="BS32" s="3">
        <f t="shared" si="32"/>
        <v>0</v>
      </c>
      <c r="BT32" s="3">
        <f t="shared" si="33"/>
        <v>0</v>
      </c>
      <c r="BU32" s="3" t="e">
        <f>INDEX(Sheet1!$BS$2:$BS$1000,MATCH($A32,Sheet1!$A$2:$A$1000,0))</f>
        <v>#N/A</v>
      </c>
      <c r="BV32" s="3" t="e">
        <f>INDEX(Sheet1!$BT$2:$BT$1000,MATCH($A32,Sheet1!$A$2:$A$1000,0))</f>
        <v>#N/A</v>
      </c>
    </row>
    <row r="33" spans="1:74" x14ac:dyDescent="0.2">
      <c r="A33" s="270" t="s">
        <v>541</v>
      </c>
      <c r="B33" s="3" t="e">
        <f>MATCH($A33,Sheet1!ACCOUNTNO,0)</f>
        <v>#N/A</v>
      </c>
      <c r="C33" s="3">
        <f t="shared" si="24"/>
        <v>65000</v>
      </c>
      <c r="D33" s="3">
        <f>IF(D$3=0,0,INDEX(Sheet1!RawDataCols,$C33,D$5))</f>
        <v>0</v>
      </c>
      <c r="E33" s="3">
        <f>IF(E$3=0,0,INDEX(Sheet1!RawDataCols,$C33,E$5))</f>
        <v>0</v>
      </c>
      <c r="F33" s="3">
        <f>IF(F$3=0,0,INDEX(Sheet1!RawDataCols,$C33,F$5))</f>
        <v>0</v>
      </c>
      <c r="G33" s="3">
        <f>IF(G$3=0,0,INDEX(Sheet1!RawDataCols,$C33,G$5))</f>
        <v>0</v>
      </c>
      <c r="H33" s="3">
        <f>IF(H$3=0,0,INDEX(Sheet1!RawDataCols,$C33,H$5))</f>
        <v>0</v>
      </c>
      <c r="I33" s="3">
        <f>IF(I$3=0,0,INDEX(Sheet1!RawDataCols,$C33,I$5))</f>
        <v>0</v>
      </c>
      <c r="J33" s="3">
        <f>IF(J$3=0,0,INDEX(Sheet1!RawDataCols,$C33,J$5))</f>
        <v>0</v>
      </c>
      <c r="K33" s="3">
        <f>IF(K$3=0,0,INDEX(Sheet1!RawDataCols,$C33,K$5))</f>
        <v>0</v>
      </c>
      <c r="L33" s="3">
        <f>IF(L$3=0,0,INDEX(Sheet1!RawDataCols,$C33,L$5))</f>
        <v>0</v>
      </c>
      <c r="M33" s="3">
        <f>IF(M$3=0,0,INDEX(Sheet1!RawDataCols,$C33,M$5))</f>
        <v>0</v>
      </c>
      <c r="N33" s="3">
        <f>IF(N$3=0,0,INDEX(Sheet1!RawDataCols,$C33,N$5))</f>
        <v>0</v>
      </c>
      <c r="O33" s="3">
        <f>INDEX(Sheet1!RawDataCols,$C33,O$5)</f>
        <v>0</v>
      </c>
      <c r="P33" s="3">
        <f>INDEX(Sheet1!RawDataCols,$C33,P$5)</f>
        <v>0</v>
      </c>
      <c r="Q33" s="3">
        <f>IF(Q$3=0,0,INDEX(Sheet1!RawDataCols,$C33,Q$5))</f>
        <v>0</v>
      </c>
      <c r="R33" s="3">
        <f t="shared" si="25"/>
        <v>1</v>
      </c>
      <c r="S33" s="3">
        <f t="shared" si="26"/>
        <v>-1</v>
      </c>
      <c r="T33" s="3">
        <f>IF(T$3=0,0,INDEX(Sheet1!RawDataCols,$C33,T$5)*$R33)</f>
        <v>0</v>
      </c>
      <c r="U33" s="3">
        <f>IF(U$3=0,0,INDEX(Sheet1!RawDataCols,$C33,U$5)*$R33)</f>
        <v>0</v>
      </c>
      <c r="V33" s="3">
        <f>IF(V$3=0,0,INDEX(Sheet1!RawDataCols,$C33,V$5)*$R33)</f>
        <v>0</v>
      </c>
      <c r="W33" s="3">
        <f>IF(W$3=0,0,INDEX(Sheet1!RawDataCols,$C33,W$5)*$R33)</f>
        <v>0</v>
      </c>
      <c r="X33" s="3">
        <f>IF(X$3=0,0,INDEX(Sheet1!RawDataCols,$C33,X$5)*$R33)</f>
        <v>0</v>
      </c>
      <c r="Y33" s="3">
        <f>IF(Y$3=0,0,INDEX(Sheet1!RawDataCols,$C33,Y$5)*$R33)</f>
        <v>0</v>
      </c>
      <c r="Z33" s="3">
        <f>IF(Z$3=0,0,INDEX(Sheet1!RawDataCols,$C33,Z$5)*$R33)</f>
        <v>0</v>
      </c>
      <c r="AA33" s="3">
        <f>IF(AA$3=0,0,INDEX(Sheet1!RawDataCols,$C33,AA$5)*$R33)</f>
        <v>0</v>
      </c>
      <c r="AB33" s="3">
        <f>IF(AB$3=0,0,INDEX(Sheet1!RawDataCols,$C33,AB$5)*$R33)</f>
        <v>0</v>
      </c>
      <c r="AC33" s="3">
        <f>IF(AC$3=0,0,INDEX(Sheet1!RawDataCols,$C33,AC$5)*$R33)</f>
        <v>0</v>
      </c>
      <c r="AD33" s="3">
        <f>IF(AD$3=0,0,INDEX(Sheet1!RawDataCols,$C33,AD$5)*$R33)</f>
        <v>0</v>
      </c>
      <c r="AE33" s="3">
        <f>IF(AE$3=0,0,INDEX(Sheet1!RawDataCols,$C33,AE$5)*$R33)</f>
        <v>0</v>
      </c>
      <c r="AF33" s="3">
        <f>IF(AF$3=0,0,INDEX(Sheet1!RawDataCols,$C33,AF$5)*$R33)</f>
        <v>0</v>
      </c>
      <c r="AG33" s="3">
        <f>IF(AG$3=0,0,INDEX(Sheet1!RawDataCols,$C33,AG$5)*$R33)</f>
        <v>0</v>
      </c>
      <c r="AH33" s="3">
        <f>IF(AH$3=0,0,INDEX(Sheet1!RawDataCols,$C33,AH$5)*$R33)</f>
        <v>0</v>
      </c>
      <c r="AI33" s="3">
        <f>IF(AI$3=0,0,INDEX(Sheet1!RawDataCols,$C33,AI$5)*$R33)</f>
        <v>0</v>
      </c>
      <c r="AJ33" s="3">
        <f>IF(AJ$3=0,0,INDEX(Sheet1!RawDataCols,$C33,AJ$5)*$R33)</f>
        <v>0</v>
      </c>
      <c r="AK33" s="3">
        <f>IF(AK$3=0,0,INDEX(Sheet1!RawDataCols,$C33,AK$5)*$R33)</f>
        <v>0</v>
      </c>
      <c r="AL33" s="3">
        <f>IF(AL$3=0,0,INDEX(Sheet1!RawDataCols,$C33,AL$5)*$R33)</f>
        <v>0</v>
      </c>
      <c r="AM33" s="3">
        <f>IF(AM$3=0,0,INDEX(Sheet1!RawDataCols,$C33,AM$5)*$R33)</f>
        <v>0</v>
      </c>
      <c r="AN33" s="3">
        <f>IF(AN$3=0,0,INDEX(Sheet1!RawDataCols,$C33,AN$5)*$R33)</f>
        <v>0</v>
      </c>
      <c r="AO33" s="3">
        <f>IF(AO$3=0,0,INDEX(Sheet1!RawDataCols,$C33,AO$5)*$R33)</f>
        <v>0</v>
      </c>
      <c r="AP33" s="3">
        <f>IF(AP$3=0,0,INDEX(Sheet1!RawDataCols,$C33,AP$5)*$R33)</f>
        <v>0</v>
      </c>
      <c r="AQ33" s="3">
        <f>IF(AQ$3=0,0,INDEX(Sheet1!RawDataCols,$C33,AQ$5)*$R33)</f>
        <v>0</v>
      </c>
      <c r="AR33" s="3">
        <f>IF(AR$3=0,0,INDEX(Sheet1!RawDataCols,$C33,AR$5)*$R33)</f>
        <v>0</v>
      </c>
      <c r="AS33" s="3">
        <f>IF(AS$3=0,0,INDEX(Sheet1!RawDataCols,$C33,AS$5)*$R33)</f>
        <v>0</v>
      </c>
      <c r="AT33" s="3">
        <f>IF(AT$3=0,0,INDEX(Sheet1!RawDataCols,$C33,AT$5)*$R33)</f>
        <v>0</v>
      </c>
      <c r="AU33" s="3">
        <f>IF(AU$3=0,0,INDEX(Sheet1!RawDataCols,$C33,AU$5)*$R33)</f>
        <v>0</v>
      </c>
      <c r="AV33" s="3">
        <f>IF(AV$3=0,0,INDEX(Sheet1!RawDataCols,$C33,AV$5)*$R33)</f>
        <v>0</v>
      </c>
      <c r="AW33" s="3">
        <f>IF(AW$3=0,0,INDEX(Sheet1!RawDataCols,$C33,AW$5)*$R33)</f>
        <v>0</v>
      </c>
      <c r="AX33" s="3">
        <f>IF(AX$3=0,0,INDEX(Sheet1!RawDataCols,$C33,AX$5)*$R33)</f>
        <v>0</v>
      </c>
      <c r="AY33" s="3">
        <f>IF(AY$3=0,0,INDEX(Sheet1!RawDataCols,$C33,AY$5)*$R33)</f>
        <v>0</v>
      </c>
      <c r="AZ33" s="3">
        <f>IF(AZ$3=0,0,INDEX(Sheet1!RawDataCols,$C33,AZ$5)*$R33)</f>
        <v>0</v>
      </c>
      <c r="BA33" s="3">
        <f>IF(BA$3=0,0,INDEX(Sheet1!RawDataCols,$C33,BA$5)*$R33)</f>
        <v>0</v>
      </c>
      <c r="BB33" s="3">
        <f>IF(BB$3=0,0,INDEX(Sheet1!RawDataCols,$C33,BB$5)*$R33)</f>
        <v>0</v>
      </c>
      <c r="BC33" s="3">
        <f>IF(BC$3=0,0,INDEX(Sheet1!RawDataCols,$C33,BC$5)*$R33)</f>
        <v>0</v>
      </c>
      <c r="BD33" s="3">
        <f>IF(BD$3=0,0,INDEX(Sheet1!RawDataCols,$C33,BD$5)*$R33)</f>
        <v>0</v>
      </c>
      <c r="BE33" s="3">
        <f>IF(BE$3=0,0,INDEX(Sheet1!RawDataCols,$C33,BE$5)*$R33)</f>
        <v>0</v>
      </c>
      <c r="BF33" s="3">
        <f>IF(BF$3=0,0,INDEX(Sheet1!RawDataCols,$C33,BF$5)*$R33)</f>
        <v>0</v>
      </c>
      <c r="BG33" s="179">
        <f>IF(BG$3=0,0,INDEX(Sheet1!RawDataCols,$C33,BG$5)*$R33)</f>
        <v>0</v>
      </c>
      <c r="BH33" s="33">
        <f t="shared" si="27"/>
        <v>0</v>
      </c>
      <c r="BI33" s="33">
        <f t="shared" si="28"/>
        <v>0</v>
      </c>
      <c r="BJ33" s="33">
        <f t="shared" si="29"/>
        <v>0</v>
      </c>
      <c r="BK33" s="3">
        <f>IF(BK$3=0,0,INDEX(Sheet1!RawDataCols,$C33,BK$5)*$R33)</f>
        <v>0</v>
      </c>
      <c r="BL33" s="3">
        <f>IF(BL$3=0,0,INDEX(Sheet1!RawDataCols,$C33,BL$5)*$R33)</f>
        <v>0</v>
      </c>
      <c r="BM33" s="3">
        <f>IF(BM$3=0,0,INDEX(Sheet1!RawDataCols,$C33,BM$5)*$R33)</f>
        <v>0</v>
      </c>
      <c r="BN33" s="3">
        <f>IF(BN$3=0,0,INDEX(Sheet1!RawDataCols,$C33,BN$5)*$R33)</f>
        <v>0</v>
      </c>
      <c r="BO33" s="3">
        <f>IF(BO$3=0,0,INDEX(Sheet1!RawDataCols,$C33,BO$5)*$R33)</f>
        <v>0</v>
      </c>
      <c r="BP33" s="3">
        <f>IF(BP$3=0,0,INDEX(Sheet1!RawDataCols,$C33,BP$5)*$R33)</f>
        <v>0</v>
      </c>
      <c r="BQ33" s="3">
        <f t="shared" si="30"/>
        <v>0</v>
      </c>
      <c r="BR33" s="3">
        <f t="shared" si="31"/>
        <v>0</v>
      </c>
      <c r="BS33" s="3">
        <f t="shared" si="32"/>
        <v>0</v>
      </c>
      <c r="BT33" s="3">
        <f t="shared" si="33"/>
        <v>0</v>
      </c>
      <c r="BU33" s="3" t="e">
        <f>INDEX(Sheet1!$BS$2:$BS$1000,MATCH($A33,Sheet1!$A$2:$A$1000,0))</f>
        <v>#N/A</v>
      </c>
      <c r="BV33" s="3" t="e">
        <f>INDEX(Sheet1!$BT$2:$BT$1000,MATCH($A33,Sheet1!$A$2:$A$1000,0))</f>
        <v>#N/A</v>
      </c>
    </row>
    <row r="34" spans="1:74" x14ac:dyDescent="0.2">
      <c r="A34" s="270" t="s">
        <v>542</v>
      </c>
      <c r="B34" s="3" t="e">
        <f>MATCH($A34,Sheet1!ACCOUNTNO,0)</f>
        <v>#N/A</v>
      </c>
      <c r="C34" s="3">
        <f t="shared" si="24"/>
        <v>65000</v>
      </c>
      <c r="D34" s="3">
        <f>IF(D$3=0,0,INDEX(Sheet1!RawDataCols,$C34,D$5))</f>
        <v>0</v>
      </c>
      <c r="E34" s="3">
        <f>IF(E$3=0,0,INDEX(Sheet1!RawDataCols,$C34,E$5))</f>
        <v>0</v>
      </c>
      <c r="F34" s="3">
        <f>IF(F$3=0,0,INDEX(Sheet1!RawDataCols,$C34,F$5))</f>
        <v>0</v>
      </c>
      <c r="G34" s="3">
        <f>IF(G$3=0,0,INDEX(Sheet1!RawDataCols,$C34,G$5))</f>
        <v>0</v>
      </c>
      <c r="H34" s="3">
        <f>IF(H$3=0,0,INDEX(Sheet1!RawDataCols,$C34,H$5))</f>
        <v>0</v>
      </c>
      <c r="I34" s="3">
        <f>IF(I$3=0,0,INDEX(Sheet1!RawDataCols,$C34,I$5))</f>
        <v>0</v>
      </c>
      <c r="J34" s="3">
        <f>IF(J$3=0,0,INDEX(Sheet1!RawDataCols,$C34,J$5))</f>
        <v>0</v>
      </c>
      <c r="K34" s="3">
        <f>IF(K$3=0,0,INDEX(Sheet1!RawDataCols,$C34,K$5))</f>
        <v>0</v>
      </c>
      <c r="L34" s="3">
        <f>IF(L$3=0,0,INDEX(Sheet1!RawDataCols,$C34,L$5))</f>
        <v>0</v>
      </c>
      <c r="M34" s="3">
        <f>IF(M$3=0,0,INDEX(Sheet1!RawDataCols,$C34,M$5))</f>
        <v>0</v>
      </c>
      <c r="N34" s="3">
        <f>IF(N$3=0,0,INDEX(Sheet1!RawDataCols,$C34,N$5))</f>
        <v>0</v>
      </c>
      <c r="O34" s="3">
        <f>INDEX(Sheet1!RawDataCols,$C34,O$5)</f>
        <v>0</v>
      </c>
      <c r="P34" s="3">
        <f>INDEX(Sheet1!RawDataCols,$C34,P$5)</f>
        <v>0</v>
      </c>
      <c r="Q34" s="3">
        <f>IF(Q$3=0,0,INDEX(Sheet1!RawDataCols,$C34,Q$5))</f>
        <v>0</v>
      </c>
      <c r="R34" s="3">
        <f t="shared" si="25"/>
        <v>1</v>
      </c>
      <c r="S34" s="3">
        <f t="shared" si="26"/>
        <v>-1</v>
      </c>
      <c r="T34" s="3">
        <f>IF(T$3=0,0,INDEX(Sheet1!RawDataCols,$C34,T$5)*$R34)</f>
        <v>0</v>
      </c>
      <c r="U34" s="3">
        <f>IF(U$3=0,0,INDEX(Sheet1!RawDataCols,$C34,U$5)*$R34)</f>
        <v>0</v>
      </c>
      <c r="V34" s="3">
        <f>IF(V$3=0,0,INDEX(Sheet1!RawDataCols,$C34,V$5)*$R34)</f>
        <v>0</v>
      </c>
      <c r="W34" s="3">
        <f>IF(W$3=0,0,INDEX(Sheet1!RawDataCols,$C34,W$5)*$R34)</f>
        <v>0</v>
      </c>
      <c r="X34" s="3">
        <f>IF(X$3=0,0,INDEX(Sheet1!RawDataCols,$C34,X$5)*$R34)</f>
        <v>0</v>
      </c>
      <c r="Y34" s="3">
        <f>IF(Y$3=0,0,INDEX(Sheet1!RawDataCols,$C34,Y$5)*$R34)</f>
        <v>0</v>
      </c>
      <c r="Z34" s="3">
        <f>IF(Z$3=0,0,INDEX(Sheet1!RawDataCols,$C34,Z$5)*$R34)</f>
        <v>0</v>
      </c>
      <c r="AA34" s="3">
        <f>IF(AA$3=0,0,INDEX(Sheet1!RawDataCols,$C34,AA$5)*$R34)</f>
        <v>0</v>
      </c>
      <c r="AB34" s="3">
        <f>IF(AB$3=0,0,INDEX(Sheet1!RawDataCols,$C34,AB$5)*$R34)</f>
        <v>0</v>
      </c>
      <c r="AC34" s="3">
        <f>IF(AC$3=0,0,INDEX(Sheet1!RawDataCols,$C34,AC$5)*$R34)</f>
        <v>0</v>
      </c>
      <c r="AD34" s="3">
        <f>IF(AD$3=0,0,INDEX(Sheet1!RawDataCols,$C34,AD$5)*$R34)</f>
        <v>0</v>
      </c>
      <c r="AE34" s="3">
        <f>IF(AE$3=0,0,INDEX(Sheet1!RawDataCols,$C34,AE$5)*$R34)</f>
        <v>0</v>
      </c>
      <c r="AF34" s="3">
        <f>IF(AF$3=0,0,INDEX(Sheet1!RawDataCols,$C34,AF$5)*$R34)</f>
        <v>0</v>
      </c>
      <c r="AG34" s="3">
        <f>IF(AG$3=0,0,INDEX(Sheet1!RawDataCols,$C34,AG$5)*$R34)</f>
        <v>0</v>
      </c>
      <c r="AH34" s="3">
        <f>IF(AH$3=0,0,INDEX(Sheet1!RawDataCols,$C34,AH$5)*$R34)</f>
        <v>0</v>
      </c>
      <c r="AI34" s="3">
        <f>IF(AI$3=0,0,INDEX(Sheet1!RawDataCols,$C34,AI$5)*$R34)</f>
        <v>0</v>
      </c>
      <c r="AJ34" s="3">
        <f>IF(AJ$3=0,0,INDEX(Sheet1!RawDataCols,$C34,AJ$5)*$R34)</f>
        <v>0</v>
      </c>
      <c r="AK34" s="3">
        <f>IF(AK$3=0,0,INDEX(Sheet1!RawDataCols,$C34,AK$5)*$R34)</f>
        <v>0</v>
      </c>
      <c r="AL34" s="3">
        <f>IF(AL$3=0,0,INDEX(Sheet1!RawDataCols,$C34,AL$5)*$R34)</f>
        <v>0</v>
      </c>
      <c r="AM34" s="3">
        <f>IF(AM$3=0,0,INDEX(Sheet1!RawDataCols,$C34,AM$5)*$R34)</f>
        <v>0</v>
      </c>
      <c r="AN34" s="3">
        <f>IF(AN$3=0,0,INDEX(Sheet1!RawDataCols,$C34,AN$5)*$R34)</f>
        <v>0</v>
      </c>
      <c r="AO34" s="3">
        <f>IF(AO$3=0,0,INDEX(Sheet1!RawDataCols,$C34,AO$5)*$R34)</f>
        <v>0</v>
      </c>
      <c r="AP34" s="3">
        <f>IF(AP$3=0,0,INDEX(Sheet1!RawDataCols,$C34,AP$5)*$R34)</f>
        <v>0</v>
      </c>
      <c r="AQ34" s="3">
        <f>IF(AQ$3=0,0,INDEX(Sheet1!RawDataCols,$C34,AQ$5)*$R34)</f>
        <v>0</v>
      </c>
      <c r="AR34" s="3">
        <f>IF(AR$3=0,0,INDEX(Sheet1!RawDataCols,$C34,AR$5)*$R34)</f>
        <v>0</v>
      </c>
      <c r="AS34" s="3">
        <f>IF(AS$3=0,0,INDEX(Sheet1!RawDataCols,$C34,AS$5)*$R34)</f>
        <v>0</v>
      </c>
      <c r="AT34" s="3">
        <f>IF(AT$3=0,0,INDEX(Sheet1!RawDataCols,$C34,AT$5)*$R34)</f>
        <v>0</v>
      </c>
      <c r="AU34" s="3">
        <f>IF(AU$3=0,0,INDEX(Sheet1!RawDataCols,$C34,AU$5)*$R34)</f>
        <v>0</v>
      </c>
      <c r="AV34" s="3">
        <f>IF(AV$3=0,0,INDEX(Sheet1!RawDataCols,$C34,AV$5)*$R34)</f>
        <v>0</v>
      </c>
      <c r="AW34" s="3">
        <f>IF(AW$3=0,0,INDEX(Sheet1!RawDataCols,$C34,AW$5)*$R34)</f>
        <v>0</v>
      </c>
      <c r="AX34" s="3">
        <f>IF(AX$3=0,0,INDEX(Sheet1!RawDataCols,$C34,AX$5)*$R34)</f>
        <v>0</v>
      </c>
      <c r="AY34" s="3">
        <f>IF(AY$3=0,0,INDEX(Sheet1!RawDataCols,$C34,AY$5)*$R34)</f>
        <v>0</v>
      </c>
      <c r="AZ34" s="3">
        <f>IF(AZ$3=0,0,INDEX(Sheet1!RawDataCols,$C34,AZ$5)*$R34)</f>
        <v>0</v>
      </c>
      <c r="BA34" s="3">
        <f>IF(BA$3=0,0,INDEX(Sheet1!RawDataCols,$C34,BA$5)*$R34)</f>
        <v>0</v>
      </c>
      <c r="BB34" s="3">
        <f>IF(BB$3=0,0,INDEX(Sheet1!RawDataCols,$C34,BB$5)*$R34)</f>
        <v>0</v>
      </c>
      <c r="BC34" s="3">
        <f>IF(BC$3=0,0,INDEX(Sheet1!RawDataCols,$C34,BC$5)*$R34)</f>
        <v>0</v>
      </c>
      <c r="BD34" s="3">
        <f>IF(BD$3=0,0,INDEX(Sheet1!RawDataCols,$C34,BD$5)*$R34)</f>
        <v>0</v>
      </c>
      <c r="BE34" s="3">
        <f>IF(BE$3=0,0,INDEX(Sheet1!RawDataCols,$C34,BE$5)*$R34)</f>
        <v>0</v>
      </c>
      <c r="BF34" s="3">
        <f>IF(BF$3=0,0,INDEX(Sheet1!RawDataCols,$C34,BF$5)*$R34)</f>
        <v>0</v>
      </c>
      <c r="BG34" s="179">
        <f>IF(BG$3=0,0,INDEX(Sheet1!RawDataCols,$C34,BG$5)*$R34)</f>
        <v>0</v>
      </c>
      <c r="BH34" s="33">
        <f t="shared" si="27"/>
        <v>0</v>
      </c>
      <c r="BI34" s="33">
        <f t="shared" si="28"/>
        <v>0</v>
      </c>
      <c r="BJ34" s="33">
        <f t="shared" si="29"/>
        <v>0</v>
      </c>
      <c r="BK34" s="3">
        <f>IF(BK$3=0,0,INDEX(Sheet1!RawDataCols,$C34,BK$5)*$R34)</f>
        <v>0</v>
      </c>
      <c r="BL34" s="3">
        <f>IF(BL$3=0,0,INDEX(Sheet1!RawDataCols,$C34,BL$5)*$R34)</f>
        <v>0</v>
      </c>
      <c r="BM34" s="3">
        <f>IF(BM$3=0,0,INDEX(Sheet1!RawDataCols,$C34,BM$5)*$R34)</f>
        <v>0</v>
      </c>
      <c r="BN34" s="3">
        <f>IF(BN$3=0,0,INDEX(Sheet1!RawDataCols,$C34,BN$5)*$R34)</f>
        <v>0</v>
      </c>
      <c r="BO34" s="3">
        <f>IF(BO$3=0,0,INDEX(Sheet1!RawDataCols,$C34,BO$5)*$R34)</f>
        <v>0</v>
      </c>
      <c r="BP34" s="3">
        <f>IF(BP$3=0,0,INDEX(Sheet1!RawDataCols,$C34,BP$5)*$R34)</f>
        <v>0</v>
      </c>
      <c r="BQ34" s="3">
        <f t="shared" si="30"/>
        <v>0</v>
      </c>
      <c r="BR34" s="3">
        <f t="shared" si="31"/>
        <v>0</v>
      </c>
      <c r="BS34" s="3">
        <f t="shared" si="32"/>
        <v>0</v>
      </c>
      <c r="BT34" s="3">
        <f t="shared" si="33"/>
        <v>0</v>
      </c>
      <c r="BU34" s="3" t="e">
        <f>INDEX(Sheet1!$BS$2:$BS$1000,MATCH($A34,Sheet1!$A$2:$A$1000,0))</f>
        <v>#N/A</v>
      </c>
      <c r="BV34" s="3" t="e">
        <f>INDEX(Sheet1!$BT$2:$BT$1000,MATCH($A34,Sheet1!$A$2:$A$1000,0))</f>
        <v>#N/A</v>
      </c>
    </row>
    <row r="35" spans="1:74" x14ac:dyDescent="0.2">
      <c r="A35" s="270" t="s">
        <v>543</v>
      </c>
      <c r="B35" s="3" t="e">
        <f>MATCH($A35,Sheet1!ACCOUNTNO,0)</f>
        <v>#N/A</v>
      </c>
      <c r="C35" s="3">
        <f t="shared" si="24"/>
        <v>65000</v>
      </c>
      <c r="D35" s="3">
        <f>IF(D$3=0,0,INDEX(Sheet1!RawDataCols,$C35,D$5))</f>
        <v>0</v>
      </c>
      <c r="E35" s="3">
        <f>IF(E$3=0,0,INDEX(Sheet1!RawDataCols,$C35,E$5))</f>
        <v>0</v>
      </c>
      <c r="F35" s="3">
        <f>IF(F$3=0,0,INDEX(Sheet1!RawDataCols,$C35,F$5))</f>
        <v>0</v>
      </c>
      <c r="G35" s="3">
        <f>IF(G$3=0,0,INDEX(Sheet1!RawDataCols,$C35,G$5))</f>
        <v>0</v>
      </c>
      <c r="H35" s="3">
        <f>IF(H$3=0,0,INDEX(Sheet1!RawDataCols,$C35,H$5))</f>
        <v>0</v>
      </c>
      <c r="I35" s="3">
        <f>IF(I$3=0,0,INDEX(Sheet1!RawDataCols,$C35,I$5))</f>
        <v>0</v>
      </c>
      <c r="J35" s="3">
        <f>IF(J$3=0,0,INDEX(Sheet1!RawDataCols,$C35,J$5))</f>
        <v>0</v>
      </c>
      <c r="K35" s="3">
        <f>IF(K$3=0,0,INDEX(Sheet1!RawDataCols,$C35,K$5))</f>
        <v>0</v>
      </c>
      <c r="L35" s="3">
        <f>IF(L$3=0,0,INDEX(Sheet1!RawDataCols,$C35,L$5))</f>
        <v>0</v>
      </c>
      <c r="M35" s="3">
        <f>IF(M$3=0,0,INDEX(Sheet1!RawDataCols,$C35,M$5))</f>
        <v>0</v>
      </c>
      <c r="N35" s="3">
        <f>IF(N$3=0,0,INDEX(Sheet1!RawDataCols,$C35,N$5))</f>
        <v>0</v>
      </c>
      <c r="O35" s="3">
        <f>INDEX(Sheet1!RawDataCols,$C35,O$5)</f>
        <v>0</v>
      </c>
      <c r="P35" s="3">
        <f>INDEX(Sheet1!RawDataCols,$C35,P$5)</f>
        <v>0</v>
      </c>
      <c r="Q35" s="3">
        <f>IF(Q$3=0,0,INDEX(Sheet1!RawDataCols,$C35,Q$5))</f>
        <v>0</v>
      </c>
      <c r="R35" s="3">
        <f t="shared" si="25"/>
        <v>1</v>
      </c>
      <c r="S35" s="3">
        <f t="shared" si="26"/>
        <v>-1</v>
      </c>
      <c r="T35" s="3">
        <f>IF(T$3=0,0,INDEX(Sheet1!RawDataCols,$C35,T$5)*$R35)</f>
        <v>0</v>
      </c>
      <c r="U35" s="3">
        <f>IF(U$3=0,0,INDEX(Sheet1!RawDataCols,$C35,U$5)*$R35)</f>
        <v>0</v>
      </c>
      <c r="V35" s="3">
        <f>IF(V$3=0,0,INDEX(Sheet1!RawDataCols,$C35,V$5)*$R35)</f>
        <v>0</v>
      </c>
      <c r="W35" s="3">
        <f>IF(W$3=0,0,INDEX(Sheet1!RawDataCols,$C35,W$5)*$R35)</f>
        <v>0</v>
      </c>
      <c r="X35" s="3">
        <f>IF(X$3=0,0,INDEX(Sheet1!RawDataCols,$C35,X$5)*$R35)</f>
        <v>0</v>
      </c>
      <c r="Y35" s="3">
        <f>IF(Y$3=0,0,INDEX(Sheet1!RawDataCols,$C35,Y$5)*$R35)</f>
        <v>0</v>
      </c>
      <c r="Z35" s="3">
        <f>IF(Z$3=0,0,INDEX(Sheet1!RawDataCols,$C35,Z$5)*$R35)</f>
        <v>0</v>
      </c>
      <c r="AA35" s="3">
        <f>IF(AA$3=0,0,INDEX(Sheet1!RawDataCols,$C35,AA$5)*$R35)</f>
        <v>0</v>
      </c>
      <c r="AB35" s="3">
        <f>IF(AB$3=0,0,INDEX(Sheet1!RawDataCols,$C35,AB$5)*$R35)</f>
        <v>0</v>
      </c>
      <c r="AC35" s="3">
        <f>IF(AC$3=0,0,INDEX(Sheet1!RawDataCols,$C35,AC$5)*$R35)</f>
        <v>0</v>
      </c>
      <c r="AD35" s="3">
        <f>IF(AD$3=0,0,INDEX(Sheet1!RawDataCols,$C35,AD$5)*$R35)</f>
        <v>0</v>
      </c>
      <c r="AE35" s="3">
        <f>IF(AE$3=0,0,INDEX(Sheet1!RawDataCols,$C35,AE$5)*$R35)</f>
        <v>0</v>
      </c>
      <c r="AF35" s="3">
        <f>IF(AF$3=0,0,INDEX(Sheet1!RawDataCols,$C35,AF$5)*$R35)</f>
        <v>0</v>
      </c>
      <c r="AG35" s="3">
        <f>IF(AG$3=0,0,INDEX(Sheet1!RawDataCols,$C35,AG$5)*$R35)</f>
        <v>0</v>
      </c>
      <c r="AH35" s="3">
        <f>IF(AH$3=0,0,INDEX(Sheet1!RawDataCols,$C35,AH$5)*$R35)</f>
        <v>0</v>
      </c>
      <c r="AI35" s="3">
        <f>IF(AI$3=0,0,INDEX(Sheet1!RawDataCols,$C35,AI$5)*$R35)</f>
        <v>0</v>
      </c>
      <c r="AJ35" s="3">
        <f>IF(AJ$3=0,0,INDEX(Sheet1!RawDataCols,$C35,AJ$5)*$R35)</f>
        <v>0</v>
      </c>
      <c r="AK35" s="3">
        <f>IF(AK$3=0,0,INDEX(Sheet1!RawDataCols,$C35,AK$5)*$R35)</f>
        <v>0</v>
      </c>
      <c r="AL35" s="3">
        <f>IF(AL$3=0,0,INDEX(Sheet1!RawDataCols,$C35,AL$5)*$R35)</f>
        <v>0</v>
      </c>
      <c r="AM35" s="3">
        <f>IF(AM$3=0,0,INDEX(Sheet1!RawDataCols,$C35,AM$5)*$R35)</f>
        <v>0</v>
      </c>
      <c r="AN35" s="3">
        <f>IF(AN$3=0,0,INDEX(Sheet1!RawDataCols,$C35,AN$5)*$R35)</f>
        <v>0</v>
      </c>
      <c r="AO35" s="3">
        <f>IF(AO$3=0,0,INDEX(Sheet1!RawDataCols,$C35,AO$5)*$R35)</f>
        <v>0</v>
      </c>
      <c r="AP35" s="3">
        <f>IF(AP$3=0,0,INDEX(Sheet1!RawDataCols,$C35,AP$5)*$R35)</f>
        <v>0</v>
      </c>
      <c r="AQ35" s="3">
        <f>IF(AQ$3=0,0,INDEX(Sheet1!RawDataCols,$C35,AQ$5)*$R35)</f>
        <v>0</v>
      </c>
      <c r="AR35" s="3">
        <f>IF(AR$3=0,0,INDEX(Sheet1!RawDataCols,$C35,AR$5)*$R35)</f>
        <v>0</v>
      </c>
      <c r="AS35" s="3">
        <f>IF(AS$3=0,0,INDEX(Sheet1!RawDataCols,$C35,AS$5)*$R35)</f>
        <v>0</v>
      </c>
      <c r="AT35" s="3">
        <f>IF(AT$3=0,0,INDEX(Sheet1!RawDataCols,$C35,AT$5)*$R35)</f>
        <v>0</v>
      </c>
      <c r="AU35" s="3">
        <f>IF(AU$3=0,0,INDEX(Sheet1!RawDataCols,$C35,AU$5)*$R35)</f>
        <v>0</v>
      </c>
      <c r="AV35" s="3">
        <f>IF(AV$3=0,0,INDEX(Sheet1!RawDataCols,$C35,AV$5)*$R35)</f>
        <v>0</v>
      </c>
      <c r="AW35" s="3">
        <f>IF(AW$3=0,0,INDEX(Sheet1!RawDataCols,$C35,AW$5)*$R35)</f>
        <v>0</v>
      </c>
      <c r="AX35" s="3">
        <f>IF(AX$3=0,0,INDEX(Sheet1!RawDataCols,$C35,AX$5)*$R35)</f>
        <v>0</v>
      </c>
      <c r="AY35" s="3">
        <f>IF(AY$3=0,0,INDEX(Sheet1!RawDataCols,$C35,AY$5)*$R35)</f>
        <v>0</v>
      </c>
      <c r="AZ35" s="3">
        <f>IF(AZ$3=0,0,INDEX(Sheet1!RawDataCols,$C35,AZ$5)*$R35)</f>
        <v>0</v>
      </c>
      <c r="BA35" s="3">
        <f>IF(BA$3=0,0,INDEX(Sheet1!RawDataCols,$C35,BA$5)*$R35)</f>
        <v>0</v>
      </c>
      <c r="BB35" s="3">
        <f>IF(BB$3=0,0,INDEX(Sheet1!RawDataCols,$C35,BB$5)*$R35)</f>
        <v>0</v>
      </c>
      <c r="BC35" s="3">
        <f>IF(BC$3=0,0,INDEX(Sheet1!RawDataCols,$C35,BC$5)*$R35)</f>
        <v>0</v>
      </c>
      <c r="BD35" s="3">
        <f>IF(BD$3=0,0,INDEX(Sheet1!RawDataCols,$C35,BD$5)*$R35)</f>
        <v>0</v>
      </c>
      <c r="BE35" s="3">
        <f>IF(BE$3=0,0,INDEX(Sheet1!RawDataCols,$C35,BE$5)*$R35)</f>
        <v>0</v>
      </c>
      <c r="BF35" s="3">
        <f>IF(BF$3=0,0,INDEX(Sheet1!RawDataCols,$C35,BF$5)*$R35)</f>
        <v>0</v>
      </c>
      <c r="BG35" s="179">
        <f>IF(BG$3=0,0,INDEX(Sheet1!RawDataCols,$C35,BG$5)*$R35)</f>
        <v>0</v>
      </c>
      <c r="BH35" s="33">
        <f t="shared" si="27"/>
        <v>0</v>
      </c>
      <c r="BI35" s="33">
        <f t="shared" si="28"/>
        <v>0</v>
      </c>
      <c r="BJ35" s="33">
        <f t="shared" si="29"/>
        <v>0</v>
      </c>
      <c r="BK35" s="3">
        <f>IF(BK$3=0,0,INDEX(Sheet1!RawDataCols,$C35,BK$5)*$R35)</f>
        <v>0</v>
      </c>
      <c r="BL35" s="3">
        <f>IF(BL$3=0,0,INDEX(Sheet1!RawDataCols,$C35,BL$5)*$R35)</f>
        <v>0</v>
      </c>
      <c r="BM35" s="3">
        <f>IF(BM$3=0,0,INDEX(Sheet1!RawDataCols,$C35,BM$5)*$R35)</f>
        <v>0</v>
      </c>
      <c r="BN35" s="3">
        <f>IF(BN$3=0,0,INDEX(Sheet1!RawDataCols,$C35,BN$5)*$R35)</f>
        <v>0</v>
      </c>
      <c r="BO35" s="3">
        <f>IF(BO$3=0,0,INDEX(Sheet1!RawDataCols,$C35,BO$5)*$R35)</f>
        <v>0</v>
      </c>
      <c r="BP35" s="3">
        <f>IF(BP$3=0,0,INDEX(Sheet1!RawDataCols,$C35,BP$5)*$R35)</f>
        <v>0</v>
      </c>
      <c r="BQ35" s="3">
        <f t="shared" si="30"/>
        <v>0</v>
      </c>
      <c r="BR35" s="3">
        <f t="shared" si="31"/>
        <v>0</v>
      </c>
      <c r="BS35" s="3">
        <f t="shared" si="32"/>
        <v>0</v>
      </c>
      <c r="BT35" s="3">
        <f t="shared" si="33"/>
        <v>0</v>
      </c>
      <c r="BU35" s="3" t="e">
        <f>INDEX(Sheet1!$BS$2:$BS$1000,MATCH($A35,Sheet1!$A$2:$A$1000,0))</f>
        <v>#N/A</v>
      </c>
      <c r="BV35" s="3" t="e">
        <f>INDEX(Sheet1!$BT$2:$BT$1000,MATCH($A35,Sheet1!$A$2:$A$1000,0))</f>
        <v>#N/A</v>
      </c>
    </row>
    <row r="36" spans="1:74" x14ac:dyDescent="0.2">
      <c r="A36" s="270" t="s">
        <v>544</v>
      </c>
      <c r="B36" s="3" t="e">
        <f>MATCH($A36,Sheet1!ACCOUNTNO,0)</f>
        <v>#N/A</v>
      </c>
      <c r="C36" s="3">
        <f t="shared" si="24"/>
        <v>65000</v>
      </c>
      <c r="D36" s="3">
        <f>IF(D$3=0,0,INDEX(Sheet1!RawDataCols,$C36,D$5))</f>
        <v>0</v>
      </c>
      <c r="E36" s="3">
        <f>IF(E$3=0,0,INDEX(Sheet1!RawDataCols,$C36,E$5))</f>
        <v>0</v>
      </c>
      <c r="F36" s="3">
        <f>IF(F$3=0,0,INDEX(Sheet1!RawDataCols,$C36,F$5))</f>
        <v>0</v>
      </c>
      <c r="G36" s="3">
        <f>IF(G$3=0,0,INDEX(Sheet1!RawDataCols,$C36,G$5))</f>
        <v>0</v>
      </c>
      <c r="H36" s="3">
        <f>IF(H$3=0,0,INDEX(Sheet1!RawDataCols,$C36,H$5))</f>
        <v>0</v>
      </c>
      <c r="I36" s="3">
        <f>IF(I$3=0,0,INDEX(Sheet1!RawDataCols,$C36,I$5))</f>
        <v>0</v>
      </c>
      <c r="J36" s="3">
        <f>IF(J$3=0,0,INDEX(Sheet1!RawDataCols,$C36,J$5))</f>
        <v>0</v>
      </c>
      <c r="K36" s="3">
        <f>IF(K$3=0,0,INDEX(Sheet1!RawDataCols,$C36,K$5))</f>
        <v>0</v>
      </c>
      <c r="L36" s="3">
        <f>IF(L$3=0,0,INDEX(Sheet1!RawDataCols,$C36,L$5))</f>
        <v>0</v>
      </c>
      <c r="M36" s="3">
        <f>IF(M$3=0,0,INDEX(Sheet1!RawDataCols,$C36,M$5))</f>
        <v>0</v>
      </c>
      <c r="N36" s="3">
        <f>IF(N$3=0,0,INDEX(Sheet1!RawDataCols,$C36,N$5))</f>
        <v>0</v>
      </c>
      <c r="O36" s="3">
        <f>INDEX(Sheet1!RawDataCols,$C36,O$5)</f>
        <v>0</v>
      </c>
      <c r="P36" s="3">
        <f>INDEX(Sheet1!RawDataCols,$C36,P$5)</f>
        <v>0</v>
      </c>
      <c r="Q36" s="3">
        <f>IF(Q$3=0,0,INDEX(Sheet1!RawDataCols,$C36,Q$5))</f>
        <v>0</v>
      </c>
      <c r="R36" s="3">
        <f t="shared" si="25"/>
        <v>1</v>
      </c>
      <c r="S36" s="3">
        <f t="shared" si="26"/>
        <v>-1</v>
      </c>
      <c r="T36" s="3">
        <f>IF(T$3=0,0,INDEX(Sheet1!RawDataCols,$C36,T$5)*$R36)</f>
        <v>0</v>
      </c>
      <c r="U36" s="3">
        <f>IF(U$3=0,0,INDEX(Sheet1!RawDataCols,$C36,U$5)*$R36)</f>
        <v>0</v>
      </c>
      <c r="V36" s="3">
        <f>IF(V$3=0,0,INDEX(Sheet1!RawDataCols,$C36,V$5)*$R36)</f>
        <v>0</v>
      </c>
      <c r="W36" s="3">
        <f>IF(W$3=0,0,INDEX(Sheet1!RawDataCols,$C36,W$5)*$R36)</f>
        <v>0</v>
      </c>
      <c r="X36" s="3">
        <f>IF(X$3=0,0,INDEX(Sheet1!RawDataCols,$C36,X$5)*$R36)</f>
        <v>0</v>
      </c>
      <c r="Y36" s="3">
        <f>IF(Y$3=0,0,INDEX(Sheet1!RawDataCols,$C36,Y$5)*$R36)</f>
        <v>0</v>
      </c>
      <c r="Z36" s="3">
        <f>IF(Z$3=0,0,INDEX(Sheet1!RawDataCols,$C36,Z$5)*$R36)</f>
        <v>0</v>
      </c>
      <c r="AA36" s="3">
        <f>IF(AA$3=0,0,INDEX(Sheet1!RawDataCols,$C36,AA$5)*$R36)</f>
        <v>0</v>
      </c>
      <c r="AB36" s="3">
        <f>IF(AB$3=0,0,INDEX(Sheet1!RawDataCols,$C36,AB$5)*$R36)</f>
        <v>0</v>
      </c>
      <c r="AC36" s="3">
        <f>IF(AC$3=0,0,INDEX(Sheet1!RawDataCols,$C36,AC$5)*$R36)</f>
        <v>0</v>
      </c>
      <c r="AD36" s="3">
        <f>IF(AD$3=0,0,INDEX(Sheet1!RawDataCols,$C36,AD$5)*$R36)</f>
        <v>0</v>
      </c>
      <c r="AE36" s="3">
        <f>IF(AE$3=0,0,INDEX(Sheet1!RawDataCols,$C36,AE$5)*$R36)</f>
        <v>0</v>
      </c>
      <c r="AF36" s="3">
        <f>IF(AF$3=0,0,INDEX(Sheet1!RawDataCols,$C36,AF$5)*$R36)</f>
        <v>0</v>
      </c>
      <c r="AG36" s="3">
        <f>IF(AG$3=0,0,INDEX(Sheet1!RawDataCols,$C36,AG$5)*$R36)</f>
        <v>0</v>
      </c>
      <c r="AH36" s="3">
        <f>IF(AH$3=0,0,INDEX(Sheet1!RawDataCols,$C36,AH$5)*$R36)</f>
        <v>0</v>
      </c>
      <c r="AI36" s="3">
        <f>IF(AI$3=0,0,INDEX(Sheet1!RawDataCols,$C36,AI$5)*$R36)</f>
        <v>0</v>
      </c>
      <c r="AJ36" s="3">
        <f>IF(AJ$3=0,0,INDEX(Sheet1!RawDataCols,$C36,AJ$5)*$R36)</f>
        <v>0</v>
      </c>
      <c r="AK36" s="3">
        <f>IF(AK$3=0,0,INDEX(Sheet1!RawDataCols,$C36,AK$5)*$R36)</f>
        <v>0</v>
      </c>
      <c r="AL36" s="3">
        <f>IF(AL$3=0,0,INDEX(Sheet1!RawDataCols,$C36,AL$5)*$R36)</f>
        <v>0</v>
      </c>
      <c r="AM36" s="3">
        <f>IF(AM$3=0,0,INDEX(Sheet1!RawDataCols,$C36,AM$5)*$R36)</f>
        <v>0</v>
      </c>
      <c r="AN36" s="3">
        <f>IF(AN$3=0,0,INDEX(Sheet1!RawDataCols,$C36,AN$5)*$R36)</f>
        <v>0</v>
      </c>
      <c r="AO36" s="3">
        <f>IF(AO$3=0,0,INDEX(Sheet1!RawDataCols,$C36,AO$5)*$R36)</f>
        <v>0</v>
      </c>
      <c r="AP36" s="3">
        <f>IF(AP$3=0,0,INDEX(Sheet1!RawDataCols,$C36,AP$5)*$R36)</f>
        <v>0</v>
      </c>
      <c r="AQ36" s="3">
        <f>IF(AQ$3=0,0,INDEX(Sheet1!RawDataCols,$C36,AQ$5)*$R36)</f>
        <v>0</v>
      </c>
      <c r="AR36" s="3">
        <f>IF(AR$3=0,0,INDEX(Sheet1!RawDataCols,$C36,AR$5)*$R36)</f>
        <v>0</v>
      </c>
      <c r="AS36" s="3">
        <f>IF(AS$3=0,0,INDEX(Sheet1!RawDataCols,$C36,AS$5)*$R36)</f>
        <v>0</v>
      </c>
      <c r="AT36" s="3">
        <f>IF(AT$3=0,0,INDEX(Sheet1!RawDataCols,$C36,AT$5)*$R36)</f>
        <v>0</v>
      </c>
      <c r="AU36" s="3">
        <f>IF(AU$3=0,0,INDEX(Sheet1!RawDataCols,$C36,AU$5)*$R36)</f>
        <v>0</v>
      </c>
      <c r="AV36" s="3">
        <f>IF(AV$3=0,0,INDEX(Sheet1!RawDataCols,$C36,AV$5)*$R36)</f>
        <v>0</v>
      </c>
      <c r="AW36" s="3">
        <f>IF(AW$3=0,0,INDEX(Sheet1!RawDataCols,$C36,AW$5)*$R36)</f>
        <v>0</v>
      </c>
      <c r="AX36" s="3">
        <f>IF(AX$3=0,0,INDEX(Sheet1!RawDataCols,$C36,AX$5)*$R36)</f>
        <v>0</v>
      </c>
      <c r="AY36" s="3">
        <f>IF(AY$3=0,0,INDEX(Sheet1!RawDataCols,$C36,AY$5)*$R36)</f>
        <v>0</v>
      </c>
      <c r="AZ36" s="3">
        <f>IF(AZ$3=0,0,INDEX(Sheet1!RawDataCols,$C36,AZ$5)*$R36)</f>
        <v>0</v>
      </c>
      <c r="BA36" s="3">
        <f>IF(BA$3=0,0,INDEX(Sheet1!RawDataCols,$C36,BA$5)*$R36)</f>
        <v>0</v>
      </c>
      <c r="BB36" s="3">
        <f>IF(BB$3=0,0,INDEX(Sheet1!RawDataCols,$C36,BB$5)*$R36)</f>
        <v>0</v>
      </c>
      <c r="BC36" s="3">
        <f>IF(BC$3=0,0,INDEX(Sheet1!RawDataCols,$C36,BC$5)*$R36)</f>
        <v>0</v>
      </c>
      <c r="BD36" s="3">
        <f>IF(BD$3=0,0,INDEX(Sheet1!RawDataCols,$C36,BD$5)*$R36)</f>
        <v>0</v>
      </c>
      <c r="BE36" s="3">
        <f>IF(BE$3=0,0,INDEX(Sheet1!RawDataCols,$C36,BE$5)*$R36)</f>
        <v>0</v>
      </c>
      <c r="BF36" s="3">
        <f>IF(BF$3=0,0,INDEX(Sheet1!RawDataCols,$C36,BF$5)*$R36)</f>
        <v>0</v>
      </c>
      <c r="BG36" s="179">
        <f>IF(BG$3=0,0,INDEX(Sheet1!RawDataCols,$C36,BG$5)*$R36)</f>
        <v>0</v>
      </c>
      <c r="BH36" s="33">
        <f t="shared" si="27"/>
        <v>0</v>
      </c>
      <c r="BI36" s="33">
        <f t="shared" si="28"/>
        <v>0</v>
      </c>
      <c r="BJ36" s="33">
        <f t="shared" si="29"/>
        <v>0</v>
      </c>
      <c r="BK36" s="3">
        <f>IF(BK$3=0,0,INDEX(Sheet1!RawDataCols,$C36,BK$5)*$R36)</f>
        <v>0</v>
      </c>
      <c r="BL36" s="3">
        <f>IF(BL$3=0,0,INDEX(Sheet1!RawDataCols,$C36,BL$5)*$R36)</f>
        <v>0</v>
      </c>
      <c r="BM36" s="3">
        <f>IF(BM$3=0,0,INDEX(Sheet1!RawDataCols,$C36,BM$5)*$R36)</f>
        <v>0</v>
      </c>
      <c r="BN36" s="3">
        <f>IF(BN$3=0,0,INDEX(Sheet1!RawDataCols,$C36,BN$5)*$R36)</f>
        <v>0</v>
      </c>
      <c r="BO36" s="3">
        <f>IF(BO$3=0,0,INDEX(Sheet1!RawDataCols,$C36,BO$5)*$R36)</f>
        <v>0</v>
      </c>
      <c r="BP36" s="3">
        <f>IF(BP$3=0,0,INDEX(Sheet1!RawDataCols,$C36,BP$5)*$R36)</f>
        <v>0</v>
      </c>
      <c r="BQ36" s="3">
        <f t="shared" si="30"/>
        <v>0</v>
      </c>
      <c r="BR36" s="3">
        <f t="shared" si="31"/>
        <v>0</v>
      </c>
      <c r="BS36" s="3">
        <f t="shared" si="32"/>
        <v>0</v>
      </c>
      <c r="BT36" s="3">
        <f t="shared" si="33"/>
        <v>0</v>
      </c>
      <c r="BU36" s="3" t="e">
        <f>INDEX(Sheet1!$BS$2:$BS$1000,MATCH($A36,Sheet1!$A$2:$A$1000,0))</f>
        <v>#N/A</v>
      </c>
      <c r="BV36" s="3" t="e">
        <f>INDEX(Sheet1!$BT$2:$BT$1000,MATCH($A36,Sheet1!$A$2:$A$1000,0))</f>
        <v>#N/A</v>
      </c>
    </row>
    <row r="37" spans="1:74" x14ac:dyDescent="0.2">
      <c r="A37" s="270" t="s">
        <v>545</v>
      </c>
      <c r="B37" s="3" t="e">
        <f>MATCH($A37,Sheet1!ACCOUNTNO,0)</f>
        <v>#N/A</v>
      </c>
      <c r="C37" s="3">
        <f t="shared" si="24"/>
        <v>65000</v>
      </c>
      <c r="D37" s="3">
        <f>IF(D$3=0,0,INDEX(Sheet1!RawDataCols,$C37,D$5))</f>
        <v>0</v>
      </c>
      <c r="E37" s="3">
        <f>IF(E$3=0,0,INDEX(Sheet1!RawDataCols,$C37,E$5))</f>
        <v>0</v>
      </c>
      <c r="F37" s="3">
        <f>IF(F$3=0,0,INDEX(Sheet1!RawDataCols,$C37,F$5))</f>
        <v>0</v>
      </c>
      <c r="G37" s="3">
        <f>IF(G$3=0,0,INDEX(Sheet1!RawDataCols,$C37,G$5))</f>
        <v>0</v>
      </c>
      <c r="H37" s="3">
        <f>IF(H$3=0,0,INDEX(Sheet1!RawDataCols,$C37,H$5))</f>
        <v>0</v>
      </c>
      <c r="I37" s="3">
        <f>IF(I$3=0,0,INDEX(Sheet1!RawDataCols,$C37,I$5))</f>
        <v>0</v>
      </c>
      <c r="J37" s="3">
        <f>IF(J$3=0,0,INDEX(Sheet1!RawDataCols,$C37,J$5))</f>
        <v>0</v>
      </c>
      <c r="K37" s="3">
        <f>IF(K$3=0,0,INDEX(Sheet1!RawDataCols,$C37,K$5))</f>
        <v>0</v>
      </c>
      <c r="L37" s="3">
        <f>IF(L$3=0,0,INDEX(Sheet1!RawDataCols,$C37,L$5))</f>
        <v>0</v>
      </c>
      <c r="M37" s="3">
        <f>IF(M$3=0,0,INDEX(Sheet1!RawDataCols,$C37,M$5))</f>
        <v>0</v>
      </c>
      <c r="N37" s="3">
        <f>IF(N$3=0,0,INDEX(Sheet1!RawDataCols,$C37,N$5))</f>
        <v>0</v>
      </c>
      <c r="O37" s="3">
        <f>INDEX(Sheet1!RawDataCols,$C37,O$5)</f>
        <v>0</v>
      </c>
      <c r="P37" s="3">
        <f>INDEX(Sheet1!RawDataCols,$C37,P$5)</f>
        <v>0</v>
      </c>
      <c r="Q37" s="3">
        <f>IF(Q$3=0,0,INDEX(Sheet1!RawDataCols,$C37,Q$5))</f>
        <v>0</v>
      </c>
      <c r="R37" s="3">
        <f t="shared" si="25"/>
        <v>1</v>
      </c>
      <c r="S37" s="3">
        <f t="shared" si="26"/>
        <v>-1</v>
      </c>
      <c r="T37" s="3">
        <f>IF(T$3=0,0,INDEX(Sheet1!RawDataCols,$C37,T$5)*$R37)</f>
        <v>0</v>
      </c>
      <c r="U37" s="3">
        <f>IF(U$3=0,0,INDEX(Sheet1!RawDataCols,$C37,U$5)*$R37)</f>
        <v>0</v>
      </c>
      <c r="V37" s="3">
        <f>IF(V$3=0,0,INDEX(Sheet1!RawDataCols,$C37,V$5)*$R37)</f>
        <v>0</v>
      </c>
      <c r="W37" s="3">
        <f>IF(W$3=0,0,INDEX(Sheet1!RawDataCols,$C37,W$5)*$R37)</f>
        <v>0</v>
      </c>
      <c r="X37" s="3">
        <f>IF(X$3=0,0,INDEX(Sheet1!RawDataCols,$C37,X$5)*$R37)</f>
        <v>0</v>
      </c>
      <c r="Y37" s="3">
        <f>IF(Y$3=0,0,INDEX(Sheet1!RawDataCols,$C37,Y$5)*$R37)</f>
        <v>0</v>
      </c>
      <c r="Z37" s="3">
        <f>IF(Z$3=0,0,INDEX(Sheet1!RawDataCols,$C37,Z$5)*$R37)</f>
        <v>0</v>
      </c>
      <c r="AA37" s="3">
        <f>IF(AA$3=0,0,INDEX(Sheet1!RawDataCols,$C37,AA$5)*$R37)</f>
        <v>0</v>
      </c>
      <c r="AB37" s="3">
        <f>IF(AB$3=0,0,INDEX(Sheet1!RawDataCols,$C37,AB$5)*$R37)</f>
        <v>0</v>
      </c>
      <c r="AC37" s="3">
        <f>IF(AC$3=0,0,INDEX(Sheet1!RawDataCols,$C37,AC$5)*$R37)</f>
        <v>0</v>
      </c>
      <c r="AD37" s="3">
        <f>IF(AD$3=0,0,INDEX(Sheet1!RawDataCols,$C37,AD$5)*$R37)</f>
        <v>0</v>
      </c>
      <c r="AE37" s="3">
        <f>IF(AE$3=0,0,INDEX(Sheet1!RawDataCols,$C37,AE$5)*$R37)</f>
        <v>0</v>
      </c>
      <c r="AF37" s="3">
        <f>IF(AF$3=0,0,INDEX(Sheet1!RawDataCols,$C37,AF$5)*$R37)</f>
        <v>0</v>
      </c>
      <c r="AG37" s="3">
        <f>IF(AG$3=0,0,INDEX(Sheet1!RawDataCols,$C37,AG$5)*$R37)</f>
        <v>0</v>
      </c>
      <c r="AH37" s="3">
        <f>IF(AH$3=0,0,INDEX(Sheet1!RawDataCols,$C37,AH$5)*$R37)</f>
        <v>0</v>
      </c>
      <c r="AI37" s="3">
        <f>IF(AI$3=0,0,INDEX(Sheet1!RawDataCols,$C37,AI$5)*$R37)</f>
        <v>0</v>
      </c>
      <c r="AJ37" s="3">
        <f>IF(AJ$3=0,0,INDEX(Sheet1!RawDataCols,$C37,AJ$5)*$R37)</f>
        <v>0</v>
      </c>
      <c r="AK37" s="3">
        <f>IF(AK$3=0,0,INDEX(Sheet1!RawDataCols,$C37,AK$5)*$R37)</f>
        <v>0</v>
      </c>
      <c r="AL37" s="3">
        <f>IF(AL$3=0,0,INDEX(Sheet1!RawDataCols,$C37,AL$5)*$R37)</f>
        <v>0</v>
      </c>
      <c r="AM37" s="3">
        <f>IF(AM$3=0,0,INDEX(Sheet1!RawDataCols,$C37,AM$5)*$R37)</f>
        <v>0</v>
      </c>
      <c r="AN37" s="3">
        <f>IF(AN$3=0,0,INDEX(Sheet1!RawDataCols,$C37,AN$5)*$R37)</f>
        <v>0</v>
      </c>
      <c r="AO37" s="3">
        <f>IF(AO$3=0,0,INDEX(Sheet1!RawDataCols,$C37,AO$5)*$R37)</f>
        <v>0</v>
      </c>
      <c r="AP37" s="3">
        <f>IF(AP$3=0,0,INDEX(Sheet1!RawDataCols,$C37,AP$5)*$R37)</f>
        <v>0</v>
      </c>
      <c r="AQ37" s="3">
        <f>IF(AQ$3=0,0,INDEX(Sheet1!RawDataCols,$C37,AQ$5)*$R37)</f>
        <v>0</v>
      </c>
      <c r="AR37" s="3">
        <f>IF(AR$3=0,0,INDEX(Sheet1!RawDataCols,$C37,AR$5)*$R37)</f>
        <v>0</v>
      </c>
      <c r="AS37" s="3">
        <f>IF(AS$3=0,0,INDEX(Sheet1!RawDataCols,$C37,AS$5)*$R37)</f>
        <v>0</v>
      </c>
      <c r="AT37" s="3">
        <f>IF(AT$3=0,0,INDEX(Sheet1!RawDataCols,$C37,AT$5)*$R37)</f>
        <v>0</v>
      </c>
      <c r="AU37" s="3">
        <f>IF(AU$3=0,0,INDEX(Sheet1!RawDataCols,$C37,AU$5)*$R37)</f>
        <v>0</v>
      </c>
      <c r="AV37" s="3">
        <f>IF(AV$3=0,0,INDEX(Sheet1!RawDataCols,$C37,AV$5)*$R37)</f>
        <v>0</v>
      </c>
      <c r="AW37" s="3">
        <f>IF(AW$3=0,0,INDEX(Sheet1!RawDataCols,$C37,AW$5)*$R37)</f>
        <v>0</v>
      </c>
      <c r="AX37" s="3">
        <f>IF(AX$3=0,0,INDEX(Sheet1!RawDataCols,$C37,AX$5)*$R37)</f>
        <v>0</v>
      </c>
      <c r="AY37" s="3">
        <f>IF(AY$3=0,0,INDEX(Sheet1!RawDataCols,$C37,AY$5)*$R37)</f>
        <v>0</v>
      </c>
      <c r="AZ37" s="3">
        <f>IF(AZ$3=0,0,INDEX(Sheet1!RawDataCols,$C37,AZ$5)*$R37)</f>
        <v>0</v>
      </c>
      <c r="BA37" s="3">
        <f>IF(BA$3=0,0,INDEX(Sheet1!RawDataCols,$C37,BA$5)*$R37)</f>
        <v>0</v>
      </c>
      <c r="BB37" s="3">
        <f>IF(BB$3=0,0,INDEX(Sheet1!RawDataCols,$C37,BB$5)*$R37)</f>
        <v>0</v>
      </c>
      <c r="BC37" s="3">
        <f>IF(BC$3=0,0,INDEX(Sheet1!RawDataCols,$C37,BC$5)*$R37)</f>
        <v>0</v>
      </c>
      <c r="BD37" s="3">
        <f>IF(BD$3=0,0,INDEX(Sheet1!RawDataCols,$C37,BD$5)*$R37)</f>
        <v>0</v>
      </c>
      <c r="BE37" s="3">
        <f>IF(BE$3=0,0,INDEX(Sheet1!RawDataCols,$C37,BE$5)*$R37)</f>
        <v>0</v>
      </c>
      <c r="BF37" s="3">
        <f>IF(BF$3=0,0,INDEX(Sheet1!RawDataCols,$C37,BF$5)*$R37)</f>
        <v>0</v>
      </c>
      <c r="BG37" s="179">
        <f>IF(BG$3=0,0,INDEX(Sheet1!RawDataCols,$C37,BG$5)*$R37)</f>
        <v>0</v>
      </c>
      <c r="BH37" s="33">
        <f t="shared" si="27"/>
        <v>0</v>
      </c>
      <c r="BI37" s="33">
        <f t="shared" si="28"/>
        <v>0</v>
      </c>
      <c r="BJ37" s="33">
        <f t="shared" si="29"/>
        <v>0</v>
      </c>
      <c r="BK37" s="3">
        <f>IF(BK$3=0,0,INDEX(Sheet1!RawDataCols,$C37,BK$5)*$R37)</f>
        <v>0</v>
      </c>
      <c r="BL37" s="3">
        <f>IF(BL$3=0,0,INDEX(Sheet1!RawDataCols,$C37,BL$5)*$R37)</f>
        <v>0</v>
      </c>
      <c r="BM37" s="3">
        <f>IF(BM$3=0,0,INDEX(Sheet1!RawDataCols,$C37,BM$5)*$R37)</f>
        <v>0</v>
      </c>
      <c r="BN37" s="3">
        <f>IF(BN$3=0,0,INDEX(Sheet1!RawDataCols,$C37,BN$5)*$R37)</f>
        <v>0</v>
      </c>
      <c r="BO37" s="3">
        <f>IF(BO$3=0,0,INDEX(Sheet1!RawDataCols,$C37,BO$5)*$R37)</f>
        <v>0</v>
      </c>
      <c r="BP37" s="3">
        <f>IF(BP$3=0,0,INDEX(Sheet1!RawDataCols,$C37,BP$5)*$R37)</f>
        <v>0</v>
      </c>
      <c r="BQ37" s="3">
        <f t="shared" si="30"/>
        <v>0</v>
      </c>
      <c r="BR37" s="3">
        <f t="shared" si="31"/>
        <v>0</v>
      </c>
      <c r="BS37" s="3">
        <f t="shared" si="32"/>
        <v>0</v>
      </c>
      <c r="BT37" s="3">
        <f t="shared" si="33"/>
        <v>0</v>
      </c>
      <c r="BU37" s="3" t="e">
        <f>INDEX(Sheet1!$BS$2:$BS$1000,MATCH($A37,Sheet1!$A$2:$A$1000,0))</f>
        <v>#N/A</v>
      </c>
      <c r="BV37" s="3" t="e">
        <f>INDEX(Sheet1!$BT$2:$BT$1000,MATCH($A37,Sheet1!$A$2:$A$1000,0))</f>
        <v>#N/A</v>
      </c>
    </row>
    <row r="38" spans="1:74" x14ac:dyDescent="0.2">
      <c r="A38" s="270" t="s">
        <v>546</v>
      </c>
      <c r="B38" s="3" t="e">
        <f>MATCH($A38,Sheet1!ACCOUNTNO,0)</f>
        <v>#N/A</v>
      </c>
      <c r="C38" s="3">
        <f t="shared" si="24"/>
        <v>65000</v>
      </c>
      <c r="D38" s="3">
        <f>IF(D$3=0,0,INDEX(Sheet1!RawDataCols,$C38,D$5))</f>
        <v>0</v>
      </c>
      <c r="E38" s="3">
        <f>IF(E$3=0,0,INDEX(Sheet1!RawDataCols,$C38,E$5))</f>
        <v>0</v>
      </c>
      <c r="F38" s="3">
        <f>IF(F$3=0,0,INDEX(Sheet1!RawDataCols,$C38,F$5))</f>
        <v>0</v>
      </c>
      <c r="G38" s="3">
        <f>IF(G$3=0,0,INDEX(Sheet1!RawDataCols,$C38,G$5))</f>
        <v>0</v>
      </c>
      <c r="H38" s="3">
        <f>IF(H$3=0,0,INDEX(Sheet1!RawDataCols,$C38,H$5))</f>
        <v>0</v>
      </c>
      <c r="I38" s="3">
        <f>IF(I$3=0,0,INDEX(Sheet1!RawDataCols,$C38,I$5))</f>
        <v>0</v>
      </c>
      <c r="J38" s="3">
        <f>IF(J$3=0,0,INDEX(Sheet1!RawDataCols,$C38,J$5))</f>
        <v>0</v>
      </c>
      <c r="K38" s="3">
        <f>IF(K$3=0,0,INDEX(Sheet1!RawDataCols,$C38,K$5))</f>
        <v>0</v>
      </c>
      <c r="L38" s="3">
        <f>IF(L$3=0,0,INDEX(Sheet1!RawDataCols,$C38,L$5))</f>
        <v>0</v>
      </c>
      <c r="M38" s="3">
        <f>IF(M$3=0,0,INDEX(Sheet1!RawDataCols,$C38,M$5))</f>
        <v>0</v>
      </c>
      <c r="N38" s="3">
        <f>IF(N$3=0,0,INDEX(Sheet1!RawDataCols,$C38,N$5))</f>
        <v>0</v>
      </c>
      <c r="O38" s="3">
        <f>INDEX(Sheet1!RawDataCols,$C38,O$5)</f>
        <v>0</v>
      </c>
      <c r="P38" s="3">
        <f>INDEX(Sheet1!RawDataCols,$C38,P$5)</f>
        <v>0</v>
      </c>
      <c r="Q38" s="3">
        <f>IF(Q$3=0,0,INDEX(Sheet1!RawDataCols,$C38,Q$5))</f>
        <v>0</v>
      </c>
      <c r="R38" s="3">
        <f t="shared" si="25"/>
        <v>1</v>
      </c>
      <c r="S38" s="3">
        <f t="shared" si="26"/>
        <v>-1</v>
      </c>
      <c r="T38" s="3">
        <f>IF(T$3=0,0,INDEX(Sheet1!RawDataCols,$C38,T$5)*$R38)</f>
        <v>0</v>
      </c>
      <c r="U38" s="3">
        <f>IF(U$3=0,0,INDEX(Sheet1!RawDataCols,$C38,U$5)*$R38)</f>
        <v>0</v>
      </c>
      <c r="V38" s="3">
        <f>IF(V$3=0,0,INDEX(Sheet1!RawDataCols,$C38,V$5)*$R38)</f>
        <v>0</v>
      </c>
      <c r="W38" s="3">
        <f>IF(W$3=0,0,INDEX(Sheet1!RawDataCols,$C38,W$5)*$R38)</f>
        <v>0</v>
      </c>
      <c r="X38" s="3">
        <f>IF(X$3=0,0,INDEX(Sheet1!RawDataCols,$C38,X$5)*$R38)</f>
        <v>0</v>
      </c>
      <c r="Y38" s="3">
        <f>IF(Y$3=0,0,INDEX(Sheet1!RawDataCols,$C38,Y$5)*$R38)</f>
        <v>0</v>
      </c>
      <c r="Z38" s="3">
        <f>IF(Z$3=0,0,INDEX(Sheet1!RawDataCols,$C38,Z$5)*$R38)</f>
        <v>0</v>
      </c>
      <c r="AA38" s="3">
        <f>IF(AA$3=0,0,INDEX(Sheet1!RawDataCols,$C38,AA$5)*$R38)</f>
        <v>0</v>
      </c>
      <c r="AB38" s="3">
        <f>IF(AB$3=0,0,INDEX(Sheet1!RawDataCols,$C38,AB$5)*$R38)</f>
        <v>0</v>
      </c>
      <c r="AC38" s="3">
        <f>IF(AC$3=0,0,INDEX(Sheet1!RawDataCols,$C38,AC$5)*$R38)</f>
        <v>0</v>
      </c>
      <c r="AD38" s="3">
        <f>IF(AD$3=0,0,INDEX(Sheet1!RawDataCols,$C38,AD$5)*$R38)</f>
        <v>0</v>
      </c>
      <c r="AE38" s="3">
        <f>IF(AE$3=0,0,INDEX(Sheet1!RawDataCols,$C38,AE$5)*$R38)</f>
        <v>0</v>
      </c>
      <c r="AF38" s="3">
        <f>IF(AF$3=0,0,INDEX(Sheet1!RawDataCols,$C38,AF$5)*$R38)</f>
        <v>0</v>
      </c>
      <c r="AG38" s="3">
        <f>IF(AG$3=0,0,INDEX(Sheet1!RawDataCols,$C38,AG$5)*$R38)</f>
        <v>0</v>
      </c>
      <c r="AH38" s="3">
        <f>IF(AH$3=0,0,INDEX(Sheet1!RawDataCols,$C38,AH$5)*$R38)</f>
        <v>0</v>
      </c>
      <c r="AI38" s="3">
        <f>IF(AI$3=0,0,INDEX(Sheet1!RawDataCols,$C38,AI$5)*$R38)</f>
        <v>0</v>
      </c>
      <c r="AJ38" s="3">
        <f>IF(AJ$3=0,0,INDEX(Sheet1!RawDataCols,$C38,AJ$5)*$R38)</f>
        <v>0</v>
      </c>
      <c r="AK38" s="3">
        <f>IF(AK$3=0,0,INDEX(Sheet1!RawDataCols,$C38,AK$5)*$R38)</f>
        <v>0</v>
      </c>
      <c r="AL38" s="3">
        <f>IF(AL$3=0,0,INDEX(Sheet1!RawDataCols,$C38,AL$5)*$R38)</f>
        <v>0</v>
      </c>
      <c r="AM38" s="3">
        <f>IF(AM$3=0,0,INDEX(Sheet1!RawDataCols,$C38,AM$5)*$R38)</f>
        <v>0</v>
      </c>
      <c r="AN38" s="3">
        <f>IF(AN$3=0,0,INDEX(Sheet1!RawDataCols,$C38,AN$5)*$R38)</f>
        <v>0</v>
      </c>
      <c r="AO38" s="3">
        <f>IF(AO$3=0,0,INDEX(Sheet1!RawDataCols,$C38,AO$5)*$R38)</f>
        <v>0</v>
      </c>
      <c r="AP38" s="3">
        <f>IF(AP$3=0,0,INDEX(Sheet1!RawDataCols,$C38,AP$5)*$R38)</f>
        <v>0</v>
      </c>
      <c r="AQ38" s="3">
        <f>IF(AQ$3=0,0,INDEX(Sheet1!RawDataCols,$C38,AQ$5)*$R38)</f>
        <v>0</v>
      </c>
      <c r="AR38" s="3">
        <f>IF(AR$3=0,0,INDEX(Sheet1!RawDataCols,$C38,AR$5)*$R38)</f>
        <v>0</v>
      </c>
      <c r="AS38" s="3">
        <f>IF(AS$3=0,0,INDEX(Sheet1!RawDataCols,$C38,AS$5)*$R38)</f>
        <v>0</v>
      </c>
      <c r="AT38" s="3">
        <f>IF(AT$3=0,0,INDEX(Sheet1!RawDataCols,$C38,AT$5)*$R38)</f>
        <v>0</v>
      </c>
      <c r="AU38" s="3">
        <f>IF(AU$3=0,0,INDEX(Sheet1!RawDataCols,$C38,AU$5)*$R38)</f>
        <v>0</v>
      </c>
      <c r="AV38" s="3">
        <f>IF(AV$3=0,0,INDEX(Sheet1!RawDataCols,$C38,AV$5)*$R38)</f>
        <v>0</v>
      </c>
      <c r="AW38" s="3">
        <f>IF(AW$3=0,0,INDEX(Sheet1!RawDataCols,$C38,AW$5)*$R38)</f>
        <v>0</v>
      </c>
      <c r="AX38" s="3">
        <f>IF(AX$3=0,0,INDEX(Sheet1!RawDataCols,$C38,AX$5)*$R38)</f>
        <v>0</v>
      </c>
      <c r="AY38" s="3">
        <f>IF(AY$3=0,0,INDEX(Sheet1!RawDataCols,$C38,AY$5)*$R38)</f>
        <v>0</v>
      </c>
      <c r="AZ38" s="3">
        <f>IF(AZ$3=0,0,INDEX(Sheet1!RawDataCols,$C38,AZ$5)*$R38)</f>
        <v>0</v>
      </c>
      <c r="BA38" s="3">
        <f>IF(BA$3=0,0,INDEX(Sheet1!RawDataCols,$C38,BA$5)*$R38)</f>
        <v>0</v>
      </c>
      <c r="BB38" s="3">
        <f>IF(BB$3=0,0,INDEX(Sheet1!RawDataCols,$C38,BB$5)*$R38)</f>
        <v>0</v>
      </c>
      <c r="BC38" s="3">
        <f>IF(BC$3=0,0,INDEX(Sheet1!RawDataCols,$C38,BC$5)*$R38)</f>
        <v>0</v>
      </c>
      <c r="BD38" s="3">
        <f>IF(BD$3=0,0,INDEX(Sheet1!RawDataCols,$C38,BD$5)*$R38)</f>
        <v>0</v>
      </c>
      <c r="BE38" s="3">
        <f>IF(BE$3=0,0,INDEX(Sheet1!RawDataCols,$C38,BE$5)*$R38)</f>
        <v>0</v>
      </c>
      <c r="BF38" s="3">
        <f>IF(BF$3=0,0,INDEX(Sheet1!RawDataCols,$C38,BF$5)*$R38)</f>
        <v>0</v>
      </c>
      <c r="BG38" s="179">
        <f>IF(BG$3=0,0,INDEX(Sheet1!RawDataCols,$C38,BG$5)*$R38)</f>
        <v>0</v>
      </c>
      <c r="BH38" s="33">
        <f t="shared" si="27"/>
        <v>0</v>
      </c>
      <c r="BI38" s="33">
        <f t="shared" si="28"/>
        <v>0</v>
      </c>
      <c r="BJ38" s="33">
        <f t="shared" si="29"/>
        <v>0</v>
      </c>
      <c r="BK38" s="3">
        <f>IF(BK$3=0,0,INDEX(Sheet1!RawDataCols,$C38,BK$5)*$R38)</f>
        <v>0</v>
      </c>
      <c r="BL38" s="3">
        <f>IF(BL$3=0,0,INDEX(Sheet1!RawDataCols,$C38,BL$5)*$R38)</f>
        <v>0</v>
      </c>
      <c r="BM38" s="3">
        <f>IF(BM$3=0,0,INDEX(Sheet1!RawDataCols,$C38,BM$5)*$R38)</f>
        <v>0</v>
      </c>
      <c r="BN38" s="3">
        <f>IF(BN$3=0,0,INDEX(Sheet1!RawDataCols,$C38,BN$5)*$R38)</f>
        <v>0</v>
      </c>
      <c r="BO38" s="3">
        <f>IF(BO$3=0,0,INDEX(Sheet1!RawDataCols,$C38,BO$5)*$R38)</f>
        <v>0</v>
      </c>
      <c r="BP38" s="3">
        <f>IF(BP$3=0,0,INDEX(Sheet1!RawDataCols,$C38,BP$5)*$R38)</f>
        <v>0</v>
      </c>
      <c r="BQ38" s="3">
        <f t="shared" si="30"/>
        <v>0</v>
      </c>
      <c r="BR38" s="3">
        <f t="shared" si="31"/>
        <v>0</v>
      </c>
      <c r="BS38" s="3">
        <f t="shared" si="32"/>
        <v>0</v>
      </c>
      <c r="BT38" s="3">
        <f t="shared" si="33"/>
        <v>0</v>
      </c>
      <c r="BU38" s="3" t="e">
        <f>INDEX(Sheet1!$BS$2:$BS$1000,MATCH($A38,Sheet1!$A$2:$A$1000,0))</f>
        <v>#N/A</v>
      </c>
      <c r="BV38" s="3" t="e">
        <f>INDEX(Sheet1!$BT$2:$BT$1000,MATCH($A38,Sheet1!$A$2:$A$1000,0))</f>
        <v>#N/A</v>
      </c>
    </row>
    <row r="39" spans="1:74" x14ac:dyDescent="0.2">
      <c r="A39" s="270" t="s">
        <v>547</v>
      </c>
      <c r="B39" s="3" t="e">
        <f>MATCH($A39,Sheet1!ACCOUNTNO,0)</f>
        <v>#N/A</v>
      </c>
      <c r="C39" s="3">
        <f t="shared" si="24"/>
        <v>65000</v>
      </c>
      <c r="D39" s="3">
        <f>IF(D$3=0,0,INDEX(Sheet1!RawDataCols,$C39,D$5))</f>
        <v>0</v>
      </c>
      <c r="E39" s="3">
        <f>IF(E$3=0,0,INDEX(Sheet1!RawDataCols,$C39,E$5))</f>
        <v>0</v>
      </c>
      <c r="F39" s="3">
        <f>IF(F$3=0,0,INDEX(Sheet1!RawDataCols,$C39,F$5))</f>
        <v>0</v>
      </c>
      <c r="G39" s="3">
        <f>IF(G$3=0,0,INDEX(Sheet1!RawDataCols,$C39,G$5))</f>
        <v>0</v>
      </c>
      <c r="H39" s="3">
        <f>IF(H$3=0,0,INDEX(Sheet1!RawDataCols,$C39,H$5))</f>
        <v>0</v>
      </c>
      <c r="I39" s="3">
        <f>IF(I$3=0,0,INDEX(Sheet1!RawDataCols,$C39,I$5))</f>
        <v>0</v>
      </c>
      <c r="J39" s="3">
        <f>IF(J$3=0,0,INDEX(Sheet1!RawDataCols,$C39,J$5))</f>
        <v>0</v>
      </c>
      <c r="K39" s="3">
        <f>IF(K$3=0,0,INDEX(Sheet1!RawDataCols,$C39,K$5))</f>
        <v>0</v>
      </c>
      <c r="L39" s="3">
        <f>IF(L$3=0,0,INDEX(Sheet1!RawDataCols,$C39,L$5))</f>
        <v>0</v>
      </c>
      <c r="M39" s="3">
        <f>IF(M$3=0,0,INDEX(Sheet1!RawDataCols,$C39,M$5))</f>
        <v>0</v>
      </c>
      <c r="N39" s="3">
        <f>IF(N$3=0,0,INDEX(Sheet1!RawDataCols,$C39,N$5))</f>
        <v>0</v>
      </c>
      <c r="O39" s="3">
        <f>INDEX(Sheet1!RawDataCols,$C39,O$5)</f>
        <v>0</v>
      </c>
      <c r="P39" s="3">
        <f>INDEX(Sheet1!RawDataCols,$C39,P$5)</f>
        <v>0</v>
      </c>
      <c r="Q39" s="3">
        <f>IF(Q$3=0,0,INDEX(Sheet1!RawDataCols,$C39,Q$5))</f>
        <v>0</v>
      </c>
      <c r="R39" s="3">
        <f t="shared" si="25"/>
        <v>1</v>
      </c>
      <c r="S39" s="3">
        <f t="shared" si="26"/>
        <v>-1</v>
      </c>
      <c r="T39" s="3">
        <f>IF(T$3=0,0,INDEX(Sheet1!RawDataCols,$C39,T$5)*$R39)</f>
        <v>0</v>
      </c>
      <c r="U39" s="3">
        <f>IF(U$3=0,0,INDEX(Sheet1!RawDataCols,$C39,U$5)*$R39)</f>
        <v>0</v>
      </c>
      <c r="V39" s="3">
        <f>IF(V$3=0,0,INDEX(Sheet1!RawDataCols,$C39,V$5)*$R39)</f>
        <v>0</v>
      </c>
      <c r="W39" s="3">
        <f>IF(W$3=0,0,INDEX(Sheet1!RawDataCols,$C39,W$5)*$R39)</f>
        <v>0</v>
      </c>
      <c r="X39" s="3">
        <f>IF(X$3=0,0,INDEX(Sheet1!RawDataCols,$C39,X$5)*$R39)</f>
        <v>0</v>
      </c>
      <c r="Y39" s="3">
        <f>IF(Y$3=0,0,INDEX(Sheet1!RawDataCols,$C39,Y$5)*$R39)</f>
        <v>0</v>
      </c>
      <c r="Z39" s="3">
        <f>IF(Z$3=0,0,INDEX(Sheet1!RawDataCols,$C39,Z$5)*$R39)</f>
        <v>0</v>
      </c>
      <c r="AA39" s="3">
        <f>IF(AA$3=0,0,INDEX(Sheet1!RawDataCols,$C39,AA$5)*$R39)</f>
        <v>0</v>
      </c>
      <c r="AB39" s="3">
        <f>IF(AB$3=0,0,INDEX(Sheet1!RawDataCols,$C39,AB$5)*$R39)</f>
        <v>0</v>
      </c>
      <c r="AC39" s="3">
        <f>IF(AC$3=0,0,INDEX(Sheet1!RawDataCols,$C39,AC$5)*$R39)</f>
        <v>0</v>
      </c>
      <c r="AD39" s="3">
        <f>IF(AD$3=0,0,INDEX(Sheet1!RawDataCols,$C39,AD$5)*$R39)</f>
        <v>0</v>
      </c>
      <c r="AE39" s="3">
        <f>IF(AE$3=0,0,INDEX(Sheet1!RawDataCols,$C39,AE$5)*$R39)</f>
        <v>0</v>
      </c>
      <c r="AF39" s="3">
        <f>IF(AF$3=0,0,INDEX(Sheet1!RawDataCols,$C39,AF$5)*$R39)</f>
        <v>0</v>
      </c>
      <c r="AG39" s="3">
        <f>IF(AG$3=0,0,INDEX(Sheet1!RawDataCols,$C39,AG$5)*$R39)</f>
        <v>0</v>
      </c>
      <c r="AH39" s="3">
        <f>IF(AH$3=0,0,INDEX(Sheet1!RawDataCols,$C39,AH$5)*$R39)</f>
        <v>0</v>
      </c>
      <c r="AI39" s="3">
        <f>IF(AI$3=0,0,INDEX(Sheet1!RawDataCols,$C39,AI$5)*$R39)</f>
        <v>0</v>
      </c>
      <c r="AJ39" s="3">
        <f>IF(AJ$3=0,0,INDEX(Sheet1!RawDataCols,$C39,AJ$5)*$R39)</f>
        <v>0</v>
      </c>
      <c r="AK39" s="3">
        <f>IF(AK$3=0,0,INDEX(Sheet1!RawDataCols,$C39,AK$5)*$R39)</f>
        <v>0</v>
      </c>
      <c r="AL39" s="3">
        <f>IF(AL$3=0,0,INDEX(Sheet1!RawDataCols,$C39,AL$5)*$R39)</f>
        <v>0</v>
      </c>
      <c r="AM39" s="3">
        <f>IF(AM$3=0,0,INDEX(Sheet1!RawDataCols,$C39,AM$5)*$R39)</f>
        <v>0</v>
      </c>
      <c r="AN39" s="3">
        <f>IF(AN$3=0,0,INDEX(Sheet1!RawDataCols,$C39,AN$5)*$R39)</f>
        <v>0</v>
      </c>
      <c r="AO39" s="3">
        <f>IF(AO$3=0,0,INDEX(Sheet1!RawDataCols,$C39,AO$5)*$R39)</f>
        <v>0</v>
      </c>
      <c r="AP39" s="3">
        <f>IF(AP$3=0,0,INDEX(Sheet1!RawDataCols,$C39,AP$5)*$R39)</f>
        <v>0</v>
      </c>
      <c r="AQ39" s="3">
        <f>IF(AQ$3=0,0,INDEX(Sheet1!RawDataCols,$C39,AQ$5)*$R39)</f>
        <v>0</v>
      </c>
      <c r="AR39" s="3">
        <f>IF(AR$3=0,0,INDEX(Sheet1!RawDataCols,$C39,AR$5)*$R39)</f>
        <v>0</v>
      </c>
      <c r="AS39" s="3">
        <f>IF(AS$3=0,0,INDEX(Sheet1!RawDataCols,$C39,AS$5)*$R39)</f>
        <v>0</v>
      </c>
      <c r="AT39" s="3">
        <f>IF(AT$3=0,0,INDEX(Sheet1!RawDataCols,$C39,AT$5)*$R39)</f>
        <v>0</v>
      </c>
      <c r="AU39" s="3">
        <f>IF(AU$3=0,0,INDEX(Sheet1!RawDataCols,$C39,AU$5)*$R39)</f>
        <v>0</v>
      </c>
      <c r="AV39" s="3">
        <f>IF(AV$3=0,0,INDEX(Sheet1!RawDataCols,$C39,AV$5)*$R39)</f>
        <v>0</v>
      </c>
      <c r="AW39" s="3">
        <f>IF(AW$3=0,0,INDEX(Sheet1!RawDataCols,$C39,AW$5)*$R39)</f>
        <v>0</v>
      </c>
      <c r="AX39" s="3">
        <f>IF(AX$3=0,0,INDEX(Sheet1!RawDataCols,$C39,AX$5)*$R39)</f>
        <v>0</v>
      </c>
      <c r="AY39" s="3">
        <f>IF(AY$3=0,0,INDEX(Sheet1!RawDataCols,$C39,AY$5)*$R39)</f>
        <v>0</v>
      </c>
      <c r="AZ39" s="3">
        <f>IF(AZ$3=0,0,INDEX(Sheet1!RawDataCols,$C39,AZ$5)*$R39)</f>
        <v>0</v>
      </c>
      <c r="BA39" s="3">
        <f>IF(BA$3=0,0,INDEX(Sheet1!RawDataCols,$C39,BA$5)*$R39)</f>
        <v>0</v>
      </c>
      <c r="BB39" s="3">
        <f>IF(BB$3=0,0,INDEX(Sheet1!RawDataCols,$C39,BB$5)*$R39)</f>
        <v>0</v>
      </c>
      <c r="BC39" s="3">
        <f>IF(BC$3=0,0,INDEX(Sheet1!RawDataCols,$C39,BC$5)*$R39)</f>
        <v>0</v>
      </c>
      <c r="BD39" s="3">
        <f>IF(BD$3=0,0,INDEX(Sheet1!RawDataCols,$C39,BD$5)*$R39)</f>
        <v>0</v>
      </c>
      <c r="BE39" s="3">
        <f>IF(BE$3=0,0,INDEX(Sheet1!RawDataCols,$C39,BE$5)*$R39)</f>
        <v>0</v>
      </c>
      <c r="BF39" s="3">
        <f>IF(BF$3=0,0,INDEX(Sheet1!RawDataCols,$C39,BF$5)*$R39)</f>
        <v>0</v>
      </c>
      <c r="BG39" s="179">
        <f>IF(BG$3=0,0,INDEX(Sheet1!RawDataCols,$C39,BG$5)*$R39)</f>
        <v>0</v>
      </c>
      <c r="BH39" s="33">
        <f t="shared" si="27"/>
        <v>0</v>
      </c>
      <c r="BI39" s="33">
        <f t="shared" si="28"/>
        <v>0</v>
      </c>
      <c r="BJ39" s="33">
        <f t="shared" si="29"/>
        <v>0</v>
      </c>
      <c r="BK39" s="3">
        <f>IF(BK$3=0,0,INDEX(Sheet1!RawDataCols,$C39,BK$5)*$R39)</f>
        <v>0</v>
      </c>
      <c r="BL39" s="3">
        <f>IF(BL$3=0,0,INDEX(Sheet1!RawDataCols,$C39,BL$5)*$R39)</f>
        <v>0</v>
      </c>
      <c r="BM39" s="3">
        <f>IF(BM$3=0,0,INDEX(Sheet1!RawDataCols,$C39,BM$5)*$R39)</f>
        <v>0</v>
      </c>
      <c r="BN39" s="3">
        <f>IF(BN$3=0,0,INDEX(Sheet1!RawDataCols,$C39,BN$5)*$R39)</f>
        <v>0</v>
      </c>
      <c r="BO39" s="3">
        <f>IF(BO$3=0,0,INDEX(Sheet1!RawDataCols,$C39,BO$5)*$R39)</f>
        <v>0</v>
      </c>
      <c r="BP39" s="3">
        <f>IF(BP$3=0,0,INDEX(Sheet1!RawDataCols,$C39,BP$5)*$R39)</f>
        <v>0</v>
      </c>
      <c r="BQ39" s="3">
        <f t="shared" si="30"/>
        <v>0</v>
      </c>
      <c r="BR39" s="3">
        <f t="shared" si="31"/>
        <v>0</v>
      </c>
      <c r="BS39" s="3">
        <f t="shared" si="32"/>
        <v>0</v>
      </c>
      <c r="BT39" s="3">
        <f t="shared" si="33"/>
        <v>0</v>
      </c>
      <c r="BU39" s="3" t="e">
        <f>INDEX(Sheet1!$BS$2:$BS$1000,MATCH($A39,Sheet1!$A$2:$A$1000,0))</f>
        <v>#N/A</v>
      </c>
      <c r="BV39" s="3" t="e">
        <f>INDEX(Sheet1!$BT$2:$BT$1000,MATCH($A39,Sheet1!$A$2:$A$1000,0))</f>
        <v>#N/A</v>
      </c>
    </row>
    <row r="40" spans="1:74" x14ac:dyDescent="0.2">
      <c r="A40" s="270" t="s">
        <v>548</v>
      </c>
      <c r="B40" s="3" t="e">
        <f>MATCH($A40,Sheet1!ACCOUNTNO,0)</f>
        <v>#N/A</v>
      </c>
      <c r="C40" s="3">
        <f t="shared" si="24"/>
        <v>65000</v>
      </c>
      <c r="D40" s="3">
        <f>IF(D$3=0,0,INDEX(Sheet1!RawDataCols,$C40,D$5))</f>
        <v>0</v>
      </c>
      <c r="E40" s="3">
        <f>IF(E$3=0,0,INDEX(Sheet1!RawDataCols,$C40,E$5))</f>
        <v>0</v>
      </c>
      <c r="F40" s="3">
        <f>IF(F$3=0,0,INDEX(Sheet1!RawDataCols,$C40,F$5))</f>
        <v>0</v>
      </c>
      <c r="G40" s="3">
        <f>IF(G$3=0,0,INDEX(Sheet1!RawDataCols,$C40,G$5))</f>
        <v>0</v>
      </c>
      <c r="H40" s="3">
        <f>IF(H$3=0,0,INDEX(Sheet1!RawDataCols,$C40,H$5))</f>
        <v>0</v>
      </c>
      <c r="I40" s="3">
        <f>IF(I$3=0,0,INDEX(Sheet1!RawDataCols,$C40,I$5))</f>
        <v>0</v>
      </c>
      <c r="J40" s="3">
        <f>IF(J$3=0,0,INDEX(Sheet1!RawDataCols,$C40,J$5))</f>
        <v>0</v>
      </c>
      <c r="K40" s="3">
        <f>IF(K$3=0,0,INDEX(Sheet1!RawDataCols,$C40,K$5))</f>
        <v>0</v>
      </c>
      <c r="L40" s="3">
        <f>IF(L$3=0,0,INDEX(Sheet1!RawDataCols,$C40,L$5))</f>
        <v>0</v>
      </c>
      <c r="M40" s="3">
        <f>IF(M$3=0,0,INDEX(Sheet1!RawDataCols,$C40,M$5))</f>
        <v>0</v>
      </c>
      <c r="N40" s="3">
        <f>IF(N$3=0,0,INDEX(Sheet1!RawDataCols,$C40,N$5))</f>
        <v>0</v>
      </c>
      <c r="O40" s="3">
        <f>INDEX(Sheet1!RawDataCols,$C40,O$5)</f>
        <v>0</v>
      </c>
      <c r="P40" s="3">
        <f>INDEX(Sheet1!RawDataCols,$C40,P$5)</f>
        <v>0</v>
      </c>
      <c r="Q40" s="3">
        <f>IF(Q$3=0,0,INDEX(Sheet1!RawDataCols,$C40,Q$5))</f>
        <v>0</v>
      </c>
      <c r="R40" s="3">
        <f t="shared" si="25"/>
        <v>1</v>
      </c>
      <c r="S40" s="3">
        <f t="shared" si="26"/>
        <v>-1</v>
      </c>
      <c r="T40" s="3">
        <f>IF(T$3=0,0,INDEX(Sheet1!RawDataCols,$C40,T$5)*$R40)</f>
        <v>0</v>
      </c>
      <c r="U40" s="3">
        <f>IF(U$3=0,0,INDEX(Sheet1!RawDataCols,$C40,U$5)*$R40)</f>
        <v>0</v>
      </c>
      <c r="V40" s="3">
        <f>IF(V$3=0,0,INDEX(Sheet1!RawDataCols,$C40,V$5)*$R40)</f>
        <v>0</v>
      </c>
      <c r="W40" s="3">
        <f>IF(W$3=0,0,INDEX(Sheet1!RawDataCols,$C40,W$5)*$R40)</f>
        <v>0</v>
      </c>
      <c r="X40" s="3">
        <f>IF(X$3=0,0,INDEX(Sheet1!RawDataCols,$C40,X$5)*$R40)</f>
        <v>0</v>
      </c>
      <c r="Y40" s="3">
        <f>IF(Y$3=0,0,INDEX(Sheet1!RawDataCols,$C40,Y$5)*$R40)</f>
        <v>0</v>
      </c>
      <c r="Z40" s="3">
        <f>IF(Z$3=0,0,INDEX(Sheet1!RawDataCols,$C40,Z$5)*$R40)</f>
        <v>0</v>
      </c>
      <c r="AA40" s="3">
        <f>IF(AA$3=0,0,INDEX(Sheet1!RawDataCols,$C40,AA$5)*$R40)</f>
        <v>0</v>
      </c>
      <c r="AB40" s="3">
        <f>IF(AB$3=0,0,INDEX(Sheet1!RawDataCols,$C40,AB$5)*$R40)</f>
        <v>0</v>
      </c>
      <c r="AC40" s="3">
        <f>IF(AC$3=0,0,INDEX(Sheet1!RawDataCols,$C40,AC$5)*$R40)</f>
        <v>0</v>
      </c>
      <c r="AD40" s="3">
        <f>IF(AD$3=0,0,INDEX(Sheet1!RawDataCols,$C40,AD$5)*$R40)</f>
        <v>0</v>
      </c>
      <c r="AE40" s="3">
        <f>IF(AE$3=0,0,INDEX(Sheet1!RawDataCols,$C40,AE$5)*$R40)</f>
        <v>0</v>
      </c>
      <c r="AF40" s="3">
        <f>IF(AF$3=0,0,INDEX(Sheet1!RawDataCols,$C40,AF$5)*$R40)</f>
        <v>0</v>
      </c>
      <c r="AG40" s="3">
        <f>IF(AG$3=0,0,INDEX(Sheet1!RawDataCols,$C40,AG$5)*$R40)</f>
        <v>0</v>
      </c>
      <c r="AH40" s="3">
        <f>IF(AH$3=0,0,INDEX(Sheet1!RawDataCols,$C40,AH$5)*$R40)</f>
        <v>0</v>
      </c>
      <c r="AI40" s="3">
        <f>IF(AI$3=0,0,INDEX(Sheet1!RawDataCols,$C40,AI$5)*$R40)</f>
        <v>0</v>
      </c>
      <c r="AJ40" s="3">
        <f>IF(AJ$3=0,0,INDEX(Sheet1!RawDataCols,$C40,AJ$5)*$R40)</f>
        <v>0</v>
      </c>
      <c r="AK40" s="3">
        <f>IF(AK$3=0,0,INDEX(Sheet1!RawDataCols,$C40,AK$5)*$R40)</f>
        <v>0</v>
      </c>
      <c r="AL40" s="3">
        <f>IF(AL$3=0,0,INDEX(Sheet1!RawDataCols,$C40,AL$5)*$R40)</f>
        <v>0</v>
      </c>
      <c r="AM40" s="3">
        <f>IF(AM$3=0,0,INDEX(Sheet1!RawDataCols,$C40,AM$5)*$R40)</f>
        <v>0</v>
      </c>
      <c r="AN40" s="3">
        <f>IF(AN$3=0,0,INDEX(Sheet1!RawDataCols,$C40,AN$5)*$R40)</f>
        <v>0</v>
      </c>
      <c r="AO40" s="3">
        <f>IF(AO$3=0,0,INDEX(Sheet1!RawDataCols,$C40,AO$5)*$R40)</f>
        <v>0</v>
      </c>
      <c r="AP40" s="3">
        <f>IF(AP$3=0,0,INDEX(Sheet1!RawDataCols,$C40,AP$5)*$R40)</f>
        <v>0</v>
      </c>
      <c r="AQ40" s="3">
        <f>IF(AQ$3=0,0,INDEX(Sheet1!RawDataCols,$C40,AQ$5)*$R40)</f>
        <v>0</v>
      </c>
      <c r="AR40" s="3">
        <f>IF(AR$3=0,0,INDEX(Sheet1!RawDataCols,$C40,AR$5)*$R40)</f>
        <v>0</v>
      </c>
      <c r="AS40" s="3">
        <f>IF(AS$3=0,0,INDEX(Sheet1!RawDataCols,$C40,AS$5)*$R40)</f>
        <v>0</v>
      </c>
      <c r="AT40" s="3">
        <f>IF(AT$3=0,0,INDEX(Sheet1!RawDataCols,$C40,AT$5)*$R40)</f>
        <v>0</v>
      </c>
      <c r="AU40" s="3">
        <f>IF(AU$3=0,0,INDEX(Sheet1!RawDataCols,$C40,AU$5)*$R40)</f>
        <v>0</v>
      </c>
      <c r="AV40" s="3">
        <f>IF(AV$3=0,0,INDEX(Sheet1!RawDataCols,$C40,AV$5)*$R40)</f>
        <v>0</v>
      </c>
      <c r="AW40" s="3">
        <f>IF(AW$3=0,0,INDEX(Sheet1!RawDataCols,$C40,AW$5)*$R40)</f>
        <v>0</v>
      </c>
      <c r="AX40" s="3">
        <f>IF(AX$3=0,0,INDEX(Sheet1!RawDataCols,$C40,AX$5)*$R40)</f>
        <v>0</v>
      </c>
      <c r="AY40" s="3">
        <f>IF(AY$3=0,0,INDEX(Sheet1!RawDataCols,$C40,AY$5)*$R40)</f>
        <v>0</v>
      </c>
      <c r="AZ40" s="3">
        <f>IF(AZ$3=0,0,INDEX(Sheet1!RawDataCols,$C40,AZ$5)*$R40)</f>
        <v>0</v>
      </c>
      <c r="BA40" s="3">
        <f>IF(BA$3=0,0,INDEX(Sheet1!RawDataCols,$C40,BA$5)*$R40)</f>
        <v>0</v>
      </c>
      <c r="BB40" s="3">
        <f>IF(BB$3=0,0,INDEX(Sheet1!RawDataCols,$C40,BB$5)*$R40)</f>
        <v>0</v>
      </c>
      <c r="BC40" s="3">
        <f>IF(BC$3=0,0,INDEX(Sheet1!RawDataCols,$C40,BC$5)*$R40)</f>
        <v>0</v>
      </c>
      <c r="BD40" s="3">
        <f>IF(BD$3=0,0,INDEX(Sheet1!RawDataCols,$C40,BD$5)*$R40)</f>
        <v>0</v>
      </c>
      <c r="BE40" s="3">
        <f>IF(BE$3=0,0,INDEX(Sheet1!RawDataCols,$C40,BE$5)*$R40)</f>
        <v>0</v>
      </c>
      <c r="BF40" s="3">
        <f>IF(BF$3=0,0,INDEX(Sheet1!RawDataCols,$C40,BF$5)*$R40)</f>
        <v>0</v>
      </c>
      <c r="BG40" s="179">
        <f>IF(BG$3=0,0,INDEX(Sheet1!RawDataCols,$C40,BG$5)*$R40)</f>
        <v>0</v>
      </c>
      <c r="BH40" s="33">
        <f t="shared" si="27"/>
        <v>0</v>
      </c>
      <c r="BI40" s="33">
        <f t="shared" si="28"/>
        <v>0</v>
      </c>
      <c r="BJ40" s="33">
        <f t="shared" si="29"/>
        <v>0</v>
      </c>
      <c r="BK40" s="3">
        <f>IF(BK$3=0,0,INDEX(Sheet1!RawDataCols,$C40,BK$5)*$R40)</f>
        <v>0</v>
      </c>
      <c r="BL40" s="3">
        <f>IF(BL$3=0,0,INDEX(Sheet1!RawDataCols,$C40,BL$5)*$R40)</f>
        <v>0</v>
      </c>
      <c r="BM40" s="3">
        <f>IF(BM$3=0,0,INDEX(Sheet1!RawDataCols,$C40,BM$5)*$R40)</f>
        <v>0</v>
      </c>
      <c r="BN40" s="3">
        <f>IF(BN$3=0,0,INDEX(Sheet1!RawDataCols,$C40,BN$5)*$R40)</f>
        <v>0</v>
      </c>
      <c r="BO40" s="3">
        <f>IF(BO$3=0,0,INDEX(Sheet1!RawDataCols,$C40,BO$5)*$R40)</f>
        <v>0</v>
      </c>
      <c r="BP40" s="3">
        <f>IF(BP$3=0,0,INDEX(Sheet1!RawDataCols,$C40,BP$5)*$R40)</f>
        <v>0</v>
      </c>
      <c r="BQ40" s="3">
        <f t="shared" si="30"/>
        <v>0</v>
      </c>
      <c r="BR40" s="3">
        <f t="shared" si="31"/>
        <v>0</v>
      </c>
      <c r="BS40" s="3">
        <f t="shared" si="32"/>
        <v>0</v>
      </c>
      <c r="BT40" s="3">
        <f t="shared" si="33"/>
        <v>0</v>
      </c>
      <c r="BU40" s="3" t="e">
        <f>INDEX(Sheet1!$BS$2:$BS$1000,MATCH($A40,Sheet1!$A$2:$A$1000,0))</f>
        <v>#N/A</v>
      </c>
      <c r="BV40" s="3" t="e">
        <f>INDEX(Sheet1!$BT$2:$BT$1000,MATCH($A40,Sheet1!$A$2:$A$1000,0))</f>
        <v>#N/A</v>
      </c>
    </row>
    <row r="41" spans="1:74" x14ac:dyDescent="0.2">
      <c r="A41" s="270" t="s">
        <v>549</v>
      </c>
      <c r="B41" s="3" t="e">
        <f>MATCH($A41,Sheet1!ACCOUNTNO,0)</f>
        <v>#N/A</v>
      </c>
      <c r="C41" s="3">
        <f t="shared" si="24"/>
        <v>65000</v>
      </c>
      <c r="D41" s="3">
        <f>IF(D$3=0,0,INDEX(Sheet1!RawDataCols,$C41,D$5))</f>
        <v>0</v>
      </c>
      <c r="E41" s="3">
        <f>IF(E$3=0,0,INDEX(Sheet1!RawDataCols,$C41,E$5))</f>
        <v>0</v>
      </c>
      <c r="F41" s="3">
        <f>IF(F$3=0,0,INDEX(Sheet1!RawDataCols,$C41,F$5))</f>
        <v>0</v>
      </c>
      <c r="G41" s="3">
        <f>IF(G$3=0,0,INDEX(Sheet1!RawDataCols,$C41,G$5))</f>
        <v>0</v>
      </c>
      <c r="H41" s="3">
        <f>IF(H$3=0,0,INDEX(Sheet1!RawDataCols,$C41,H$5))</f>
        <v>0</v>
      </c>
      <c r="I41" s="3">
        <f>IF(I$3=0,0,INDEX(Sheet1!RawDataCols,$C41,I$5))</f>
        <v>0</v>
      </c>
      <c r="J41" s="3">
        <f>IF(J$3=0,0,INDEX(Sheet1!RawDataCols,$C41,J$5))</f>
        <v>0</v>
      </c>
      <c r="K41" s="3">
        <f>IF(K$3=0,0,INDEX(Sheet1!RawDataCols,$C41,K$5))</f>
        <v>0</v>
      </c>
      <c r="L41" s="3">
        <f>IF(L$3=0,0,INDEX(Sheet1!RawDataCols,$C41,L$5))</f>
        <v>0</v>
      </c>
      <c r="M41" s="3">
        <f>IF(M$3=0,0,INDEX(Sheet1!RawDataCols,$C41,M$5))</f>
        <v>0</v>
      </c>
      <c r="N41" s="3">
        <f>IF(N$3=0,0,INDEX(Sheet1!RawDataCols,$C41,N$5))</f>
        <v>0</v>
      </c>
      <c r="O41" s="3">
        <f>INDEX(Sheet1!RawDataCols,$C41,O$5)</f>
        <v>0</v>
      </c>
      <c r="P41" s="3">
        <f>INDEX(Sheet1!RawDataCols,$C41,P$5)</f>
        <v>0</v>
      </c>
      <c r="Q41" s="3">
        <f>IF(Q$3=0,0,INDEX(Sheet1!RawDataCols,$C41,Q$5))</f>
        <v>0</v>
      </c>
      <c r="R41" s="3">
        <f t="shared" si="25"/>
        <v>1</v>
      </c>
      <c r="S41" s="3">
        <f t="shared" si="26"/>
        <v>-1</v>
      </c>
      <c r="T41" s="3">
        <f>IF(T$3=0,0,INDEX(Sheet1!RawDataCols,$C41,T$5)*$R41)</f>
        <v>0</v>
      </c>
      <c r="U41" s="3">
        <f>IF(U$3=0,0,INDEX(Sheet1!RawDataCols,$C41,U$5)*$R41)</f>
        <v>0</v>
      </c>
      <c r="V41" s="3">
        <f>IF(V$3=0,0,INDEX(Sheet1!RawDataCols,$C41,V$5)*$R41)</f>
        <v>0</v>
      </c>
      <c r="W41" s="3">
        <f>IF(W$3=0,0,INDEX(Sheet1!RawDataCols,$C41,W$5)*$R41)</f>
        <v>0</v>
      </c>
      <c r="X41" s="3">
        <f>IF(X$3=0,0,INDEX(Sheet1!RawDataCols,$C41,X$5)*$R41)</f>
        <v>0</v>
      </c>
      <c r="Y41" s="3">
        <f>IF(Y$3=0,0,INDEX(Sheet1!RawDataCols,$C41,Y$5)*$R41)</f>
        <v>0</v>
      </c>
      <c r="Z41" s="3">
        <f>IF(Z$3=0,0,INDEX(Sheet1!RawDataCols,$C41,Z$5)*$R41)</f>
        <v>0</v>
      </c>
      <c r="AA41" s="3">
        <f>IF(AA$3=0,0,INDEX(Sheet1!RawDataCols,$C41,AA$5)*$R41)</f>
        <v>0</v>
      </c>
      <c r="AB41" s="3">
        <f>IF(AB$3=0,0,INDEX(Sheet1!RawDataCols,$C41,AB$5)*$R41)</f>
        <v>0</v>
      </c>
      <c r="AC41" s="3">
        <f>IF(AC$3=0,0,INDEX(Sheet1!RawDataCols,$C41,AC$5)*$R41)</f>
        <v>0</v>
      </c>
      <c r="AD41" s="3">
        <f>IF(AD$3=0,0,INDEX(Sheet1!RawDataCols,$C41,AD$5)*$R41)</f>
        <v>0</v>
      </c>
      <c r="AE41" s="3">
        <f>IF(AE$3=0,0,INDEX(Sheet1!RawDataCols,$C41,AE$5)*$R41)</f>
        <v>0</v>
      </c>
      <c r="AF41" s="3">
        <f>IF(AF$3=0,0,INDEX(Sheet1!RawDataCols,$C41,AF$5)*$R41)</f>
        <v>0</v>
      </c>
      <c r="AG41" s="3">
        <f>IF(AG$3=0,0,INDEX(Sheet1!RawDataCols,$C41,AG$5)*$R41)</f>
        <v>0</v>
      </c>
      <c r="AH41" s="3">
        <f>IF(AH$3=0,0,INDEX(Sheet1!RawDataCols,$C41,AH$5)*$R41)</f>
        <v>0</v>
      </c>
      <c r="AI41" s="3">
        <f>IF(AI$3=0,0,INDEX(Sheet1!RawDataCols,$C41,AI$5)*$R41)</f>
        <v>0</v>
      </c>
      <c r="AJ41" s="3">
        <f>IF(AJ$3=0,0,INDEX(Sheet1!RawDataCols,$C41,AJ$5)*$R41)</f>
        <v>0</v>
      </c>
      <c r="AK41" s="3">
        <f>IF(AK$3=0,0,INDEX(Sheet1!RawDataCols,$C41,AK$5)*$R41)</f>
        <v>0</v>
      </c>
      <c r="AL41" s="3">
        <f>IF(AL$3=0,0,INDEX(Sheet1!RawDataCols,$C41,AL$5)*$R41)</f>
        <v>0</v>
      </c>
      <c r="AM41" s="3">
        <f>IF(AM$3=0,0,INDEX(Sheet1!RawDataCols,$C41,AM$5)*$R41)</f>
        <v>0</v>
      </c>
      <c r="AN41" s="3">
        <f>IF(AN$3=0,0,INDEX(Sheet1!RawDataCols,$C41,AN$5)*$R41)</f>
        <v>0</v>
      </c>
      <c r="AO41" s="3">
        <f>IF(AO$3=0,0,INDEX(Sheet1!RawDataCols,$C41,AO$5)*$R41)</f>
        <v>0</v>
      </c>
      <c r="AP41" s="3">
        <f>IF(AP$3=0,0,INDEX(Sheet1!RawDataCols,$C41,AP$5)*$R41)</f>
        <v>0</v>
      </c>
      <c r="AQ41" s="3">
        <f>IF(AQ$3=0,0,INDEX(Sheet1!RawDataCols,$C41,AQ$5)*$R41)</f>
        <v>0</v>
      </c>
      <c r="AR41" s="3">
        <f>IF(AR$3=0,0,INDEX(Sheet1!RawDataCols,$C41,AR$5)*$R41)</f>
        <v>0</v>
      </c>
      <c r="AS41" s="3">
        <f>IF(AS$3=0,0,INDEX(Sheet1!RawDataCols,$C41,AS$5)*$R41)</f>
        <v>0</v>
      </c>
      <c r="AT41" s="3">
        <f>IF(AT$3=0,0,INDEX(Sheet1!RawDataCols,$C41,AT$5)*$R41)</f>
        <v>0</v>
      </c>
      <c r="AU41" s="3">
        <f>IF(AU$3=0,0,INDEX(Sheet1!RawDataCols,$C41,AU$5)*$R41)</f>
        <v>0</v>
      </c>
      <c r="AV41" s="3">
        <f>IF(AV$3=0,0,INDEX(Sheet1!RawDataCols,$C41,AV$5)*$R41)</f>
        <v>0</v>
      </c>
      <c r="AW41" s="3">
        <f>IF(AW$3=0,0,INDEX(Sheet1!RawDataCols,$C41,AW$5)*$R41)</f>
        <v>0</v>
      </c>
      <c r="AX41" s="3">
        <f>IF(AX$3=0,0,INDEX(Sheet1!RawDataCols,$C41,AX$5)*$R41)</f>
        <v>0</v>
      </c>
      <c r="AY41" s="3">
        <f>IF(AY$3=0,0,INDEX(Sheet1!RawDataCols,$C41,AY$5)*$R41)</f>
        <v>0</v>
      </c>
      <c r="AZ41" s="3">
        <f>IF(AZ$3=0,0,INDEX(Sheet1!RawDataCols,$C41,AZ$5)*$R41)</f>
        <v>0</v>
      </c>
      <c r="BA41" s="3">
        <f>IF(BA$3=0,0,INDEX(Sheet1!RawDataCols,$C41,BA$5)*$R41)</f>
        <v>0</v>
      </c>
      <c r="BB41" s="3">
        <f>IF(BB$3=0,0,INDEX(Sheet1!RawDataCols,$C41,BB$5)*$R41)</f>
        <v>0</v>
      </c>
      <c r="BC41" s="3">
        <f>IF(BC$3=0,0,INDEX(Sheet1!RawDataCols,$C41,BC$5)*$R41)</f>
        <v>0</v>
      </c>
      <c r="BD41" s="3">
        <f>IF(BD$3=0,0,INDEX(Sheet1!RawDataCols,$C41,BD$5)*$R41)</f>
        <v>0</v>
      </c>
      <c r="BE41" s="3">
        <f>IF(BE$3=0,0,INDEX(Sheet1!RawDataCols,$C41,BE$5)*$R41)</f>
        <v>0</v>
      </c>
      <c r="BF41" s="3">
        <f>IF(BF$3=0,0,INDEX(Sheet1!RawDataCols,$C41,BF$5)*$R41)</f>
        <v>0</v>
      </c>
      <c r="BG41" s="179">
        <f>IF(BG$3=0,0,INDEX(Sheet1!RawDataCols,$C41,BG$5)*$R41)</f>
        <v>0</v>
      </c>
      <c r="BH41" s="33">
        <f t="shared" si="27"/>
        <v>0</v>
      </c>
      <c r="BI41" s="33">
        <f t="shared" si="28"/>
        <v>0</v>
      </c>
      <c r="BJ41" s="33">
        <f t="shared" si="29"/>
        <v>0</v>
      </c>
      <c r="BK41" s="3">
        <f>IF(BK$3=0,0,INDEX(Sheet1!RawDataCols,$C41,BK$5)*$R41)</f>
        <v>0</v>
      </c>
      <c r="BL41" s="3">
        <f>IF(BL$3=0,0,INDEX(Sheet1!RawDataCols,$C41,BL$5)*$R41)</f>
        <v>0</v>
      </c>
      <c r="BM41" s="3">
        <f>IF(BM$3=0,0,INDEX(Sheet1!RawDataCols,$C41,BM$5)*$R41)</f>
        <v>0</v>
      </c>
      <c r="BN41" s="3">
        <f>IF(BN$3=0,0,INDEX(Sheet1!RawDataCols,$C41,BN$5)*$R41)</f>
        <v>0</v>
      </c>
      <c r="BO41" s="3">
        <f>IF(BO$3=0,0,INDEX(Sheet1!RawDataCols,$C41,BO$5)*$R41)</f>
        <v>0</v>
      </c>
      <c r="BP41" s="3">
        <f>IF(BP$3=0,0,INDEX(Sheet1!RawDataCols,$C41,BP$5)*$R41)</f>
        <v>0</v>
      </c>
      <c r="BQ41" s="3">
        <f t="shared" si="30"/>
        <v>0</v>
      </c>
      <c r="BR41" s="3">
        <f t="shared" si="31"/>
        <v>0</v>
      </c>
      <c r="BS41" s="3">
        <f t="shared" si="32"/>
        <v>0</v>
      </c>
      <c r="BT41" s="3">
        <f t="shared" si="33"/>
        <v>0</v>
      </c>
      <c r="BU41" s="3" t="e">
        <f>INDEX(Sheet1!$BS$2:$BS$1000,MATCH($A41,Sheet1!$A$2:$A$1000,0))</f>
        <v>#N/A</v>
      </c>
      <c r="BV41" s="3" t="e">
        <f>INDEX(Sheet1!$BT$2:$BT$1000,MATCH($A41,Sheet1!$A$2:$A$1000,0))</f>
        <v>#N/A</v>
      </c>
    </row>
    <row r="42" spans="1:74" x14ac:dyDescent="0.2">
      <c r="A42" s="270" t="s">
        <v>550</v>
      </c>
      <c r="B42" s="3" t="e">
        <f>MATCH($A42,Sheet1!ACCOUNTNO,0)</f>
        <v>#N/A</v>
      </c>
      <c r="C42" s="3">
        <f t="shared" si="24"/>
        <v>65000</v>
      </c>
      <c r="D42" s="3">
        <f>IF(D$3=0,0,INDEX(Sheet1!RawDataCols,$C42,D$5))</f>
        <v>0</v>
      </c>
      <c r="E42" s="3">
        <f>IF(E$3=0,0,INDEX(Sheet1!RawDataCols,$C42,E$5))</f>
        <v>0</v>
      </c>
      <c r="F42" s="3">
        <f>IF(F$3=0,0,INDEX(Sheet1!RawDataCols,$C42,F$5))</f>
        <v>0</v>
      </c>
      <c r="G42" s="3">
        <f>IF(G$3=0,0,INDEX(Sheet1!RawDataCols,$C42,G$5))</f>
        <v>0</v>
      </c>
      <c r="H42" s="3">
        <f>IF(H$3=0,0,INDEX(Sheet1!RawDataCols,$C42,H$5))</f>
        <v>0</v>
      </c>
      <c r="I42" s="3">
        <f>IF(I$3=0,0,INDEX(Sheet1!RawDataCols,$C42,I$5))</f>
        <v>0</v>
      </c>
      <c r="J42" s="3">
        <f>IF(J$3=0,0,INDEX(Sheet1!RawDataCols,$C42,J$5))</f>
        <v>0</v>
      </c>
      <c r="K42" s="3">
        <f>IF(K$3=0,0,INDEX(Sheet1!RawDataCols,$C42,K$5))</f>
        <v>0</v>
      </c>
      <c r="L42" s="3">
        <f>IF(L$3=0,0,INDEX(Sheet1!RawDataCols,$C42,L$5))</f>
        <v>0</v>
      </c>
      <c r="M42" s="3">
        <f>IF(M$3=0,0,INDEX(Sheet1!RawDataCols,$C42,M$5))</f>
        <v>0</v>
      </c>
      <c r="N42" s="3">
        <f>IF(N$3=0,0,INDEX(Sheet1!RawDataCols,$C42,N$5))</f>
        <v>0</v>
      </c>
      <c r="O42" s="3">
        <f>INDEX(Sheet1!RawDataCols,$C42,O$5)</f>
        <v>0</v>
      </c>
      <c r="P42" s="3">
        <f>INDEX(Sheet1!RawDataCols,$C42,P$5)</f>
        <v>0</v>
      </c>
      <c r="Q42" s="3">
        <f>IF(Q$3=0,0,INDEX(Sheet1!RawDataCols,$C42,Q$5))</f>
        <v>0</v>
      </c>
      <c r="R42" s="3">
        <f t="shared" si="25"/>
        <v>1</v>
      </c>
      <c r="S42" s="3">
        <f t="shared" si="26"/>
        <v>-1</v>
      </c>
      <c r="T42" s="3">
        <f>IF(T$3=0,0,INDEX(Sheet1!RawDataCols,$C42,T$5)*$R42)</f>
        <v>0</v>
      </c>
      <c r="U42" s="3">
        <f>IF(U$3=0,0,INDEX(Sheet1!RawDataCols,$C42,U$5)*$R42)</f>
        <v>0</v>
      </c>
      <c r="V42" s="3">
        <f>IF(V$3=0,0,INDEX(Sheet1!RawDataCols,$C42,V$5)*$R42)</f>
        <v>0</v>
      </c>
      <c r="W42" s="3">
        <f>IF(W$3=0,0,INDEX(Sheet1!RawDataCols,$C42,W$5)*$R42)</f>
        <v>0</v>
      </c>
      <c r="X42" s="3">
        <f>IF(X$3=0,0,INDEX(Sheet1!RawDataCols,$C42,X$5)*$R42)</f>
        <v>0</v>
      </c>
      <c r="Y42" s="3">
        <f>IF(Y$3=0,0,INDEX(Sheet1!RawDataCols,$C42,Y$5)*$R42)</f>
        <v>0</v>
      </c>
      <c r="Z42" s="3">
        <f>IF(Z$3=0,0,INDEX(Sheet1!RawDataCols,$C42,Z$5)*$R42)</f>
        <v>0</v>
      </c>
      <c r="AA42" s="3">
        <f>IF(AA$3=0,0,INDEX(Sheet1!RawDataCols,$C42,AA$5)*$R42)</f>
        <v>0</v>
      </c>
      <c r="AB42" s="3">
        <f>IF(AB$3=0,0,INDEX(Sheet1!RawDataCols,$C42,AB$5)*$R42)</f>
        <v>0</v>
      </c>
      <c r="AC42" s="3">
        <f>IF(AC$3=0,0,INDEX(Sheet1!RawDataCols,$C42,AC$5)*$R42)</f>
        <v>0</v>
      </c>
      <c r="AD42" s="3">
        <f>IF(AD$3=0,0,INDEX(Sheet1!RawDataCols,$C42,AD$5)*$R42)</f>
        <v>0</v>
      </c>
      <c r="AE42" s="3">
        <f>IF(AE$3=0,0,INDEX(Sheet1!RawDataCols,$C42,AE$5)*$R42)</f>
        <v>0</v>
      </c>
      <c r="AF42" s="3">
        <f>IF(AF$3=0,0,INDEX(Sheet1!RawDataCols,$C42,AF$5)*$R42)</f>
        <v>0</v>
      </c>
      <c r="AG42" s="3">
        <f>IF(AG$3=0,0,INDEX(Sheet1!RawDataCols,$C42,AG$5)*$R42)</f>
        <v>0</v>
      </c>
      <c r="AH42" s="3">
        <f>IF(AH$3=0,0,INDEX(Sheet1!RawDataCols,$C42,AH$5)*$R42)</f>
        <v>0</v>
      </c>
      <c r="AI42" s="3">
        <f>IF(AI$3=0,0,INDEX(Sheet1!RawDataCols,$C42,AI$5)*$R42)</f>
        <v>0</v>
      </c>
      <c r="AJ42" s="3">
        <f>IF(AJ$3=0,0,INDEX(Sheet1!RawDataCols,$C42,AJ$5)*$R42)</f>
        <v>0</v>
      </c>
      <c r="AK42" s="3">
        <f>IF(AK$3=0,0,INDEX(Sheet1!RawDataCols,$C42,AK$5)*$R42)</f>
        <v>0</v>
      </c>
      <c r="AL42" s="3">
        <f>IF(AL$3=0,0,INDEX(Sheet1!RawDataCols,$C42,AL$5)*$R42)</f>
        <v>0</v>
      </c>
      <c r="AM42" s="3">
        <f>IF(AM$3=0,0,INDEX(Sheet1!RawDataCols,$C42,AM$5)*$R42)</f>
        <v>0</v>
      </c>
      <c r="AN42" s="3">
        <f>IF(AN$3=0,0,INDEX(Sheet1!RawDataCols,$C42,AN$5)*$R42)</f>
        <v>0</v>
      </c>
      <c r="AO42" s="3">
        <f>IF(AO$3=0,0,INDEX(Sheet1!RawDataCols,$C42,AO$5)*$R42)</f>
        <v>0</v>
      </c>
      <c r="AP42" s="3">
        <f>IF(AP$3=0,0,INDEX(Sheet1!RawDataCols,$C42,AP$5)*$R42)</f>
        <v>0</v>
      </c>
      <c r="AQ42" s="3">
        <f>IF(AQ$3=0,0,INDEX(Sheet1!RawDataCols,$C42,AQ$5)*$R42)</f>
        <v>0</v>
      </c>
      <c r="AR42" s="3">
        <f>IF(AR$3=0,0,INDEX(Sheet1!RawDataCols,$C42,AR$5)*$R42)</f>
        <v>0</v>
      </c>
      <c r="AS42" s="3">
        <f>IF(AS$3=0,0,INDEX(Sheet1!RawDataCols,$C42,AS$5)*$R42)</f>
        <v>0</v>
      </c>
      <c r="AT42" s="3">
        <f>IF(AT$3=0,0,INDEX(Sheet1!RawDataCols,$C42,AT$5)*$R42)</f>
        <v>0</v>
      </c>
      <c r="AU42" s="3">
        <f>IF(AU$3=0,0,INDEX(Sheet1!RawDataCols,$C42,AU$5)*$R42)</f>
        <v>0</v>
      </c>
      <c r="AV42" s="3">
        <f>IF(AV$3=0,0,INDEX(Sheet1!RawDataCols,$C42,AV$5)*$R42)</f>
        <v>0</v>
      </c>
      <c r="AW42" s="3">
        <f>IF(AW$3=0,0,INDEX(Sheet1!RawDataCols,$C42,AW$5)*$R42)</f>
        <v>0</v>
      </c>
      <c r="AX42" s="3">
        <f>IF(AX$3=0,0,INDEX(Sheet1!RawDataCols,$C42,AX$5)*$R42)</f>
        <v>0</v>
      </c>
      <c r="AY42" s="3">
        <f>IF(AY$3=0,0,INDEX(Sheet1!RawDataCols,$C42,AY$5)*$R42)</f>
        <v>0</v>
      </c>
      <c r="AZ42" s="3">
        <f>IF(AZ$3=0,0,INDEX(Sheet1!RawDataCols,$C42,AZ$5)*$R42)</f>
        <v>0</v>
      </c>
      <c r="BA42" s="3">
        <f>IF(BA$3=0,0,INDEX(Sheet1!RawDataCols,$C42,BA$5)*$R42)</f>
        <v>0</v>
      </c>
      <c r="BB42" s="3">
        <f>IF(BB$3=0,0,INDEX(Sheet1!RawDataCols,$C42,BB$5)*$R42)</f>
        <v>0</v>
      </c>
      <c r="BC42" s="3">
        <f>IF(BC$3=0,0,INDEX(Sheet1!RawDataCols,$C42,BC$5)*$R42)</f>
        <v>0</v>
      </c>
      <c r="BD42" s="3">
        <f>IF(BD$3=0,0,INDEX(Sheet1!RawDataCols,$C42,BD$5)*$R42)</f>
        <v>0</v>
      </c>
      <c r="BE42" s="3">
        <f>IF(BE$3=0,0,INDEX(Sheet1!RawDataCols,$C42,BE$5)*$R42)</f>
        <v>0</v>
      </c>
      <c r="BF42" s="3">
        <f>IF(BF$3=0,0,INDEX(Sheet1!RawDataCols,$C42,BF$5)*$R42)</f>
        <v>0</v>
      </c>
      <c r="BG42" s="179">
        <f>IF(BG$3=0,0,INDEX(Sheet1!RawDataCols,$C42,BG$5)*$R42)</f>
        <v>0</v>
      </c>
      <c r="BH42" s="33">
        <f t="shared" si="27"/>
        <v>0</v>
      </c>
      <c r="BI42" s="33">
        <f t="shared" si="28"/>
        <v>0</v>
      </c>
      <c r="BJ42" s="33">
        <f t="shared" si="29"/>
        <v>0</v>
      </c>
      <c r="BK42" s="3">
        <f>IF(BK$3=0,0,INDEX(Sheet1!RawDataCols,$C42,BK$5)*$R42)</f>
        <v>0</v>
      </c>
      <c r="BL42" s="3">
        <f>IF(BL$3=0,0,INDEX(Sheet1!RawDataCols,$C42,BL$5)*$R42)</f>
        <v>0</v>
      </c>
      <c r="BM42" s="3">
        <f>IF(BM$3=0,0,INDEX(Sheet1!RawDataCols,$C42,BM$5)*$R42)</f>
        <v>0</v>
      </c>
      <c r="BN42" s="3">
        <f>IF(BN$3=0,0,INDEX(Sheet1!RawDataCols,$C42,BN$5)*$R42)</f>
        <v>0</v>
      </c>
      <c r="BO42" s="3">
        <f>IF(BO$3=0,0,INDEX(Sheet1!RawDataCols,$C42,BO$5)*$R42)</f>
        <v>0</v>
      </c>
      <c r="BP42" s="3">
        <f>IF(BP$3=0,0,INDEX(Sheet1!RawDataCols,$C42,BP$5)*$R42)</f>
        <v>0</v>
      </c>
      <c r="BQ42" s="3">
        <f t="shared" si="30"/>
        <v>0</v>
      </c>
      <c r="BR42" s="3">
        <f t="shared" si="31"/>
        <v>0</v>
      </c>
      <c r="BS42" s="3">
        <f t="shared" si="32"/>
        <v>0</v>
      </c>
      <c r="BT42" s="3">
        <f t="shared" si="33"/>
        <v>0</v>
      </c>
      <c r="BU42" s="3" t="e">
        <f>INDEX(Sheet1!$BS$2:$BS$1000,MATCH($A42,Sheet1!$A$2:$A$1000,0))</f>
        <v>#N/A</v>
      </c>
      <c r="BV42" s="3" t="e">
        <f>INDEX(Sheet1!$BT$2:$BT$1000,MATCH($A42,Sheet1!$A$2:$A$1000,0))</f>
        <v>#N/A</v>
      </c>
    </row>
    <row r="43" spans="1:74" x14ac:dyDescent="0.2">
      <c r="A43" s="270" t="s">
        <v>551</v>
      </c>
      <c r="B43" s="3" t="e">
        <f>MATCH($A43,Sheet1!ACCOUNTNO,0)</f>
        <v>#N/A</v>
      </c>
      <c r="C43" s="3">
        <f t="shared" si="24"/>
        <v>65000</v>
      </c>
      <c r="D43" s="3">
        <f>IF(D$3=0,0,INDEX(Sheet1!RawDataCols,$C43,D$5))</f>
        <v>0</v>
      </c>
      <c r="E43" s="3">
        <f>IF(E$3=0,0,INDEX(Sheet1!RawDataCols,$C43,E$5))</f>
        <v>0</v>
      </c>
      <c r="F43" s="3">
        <f>IF(F$3=0,0,INDEX(Sheet1!RawDataCols,$C43,F$5))</f>
        <v>0</v>
      </c>
      <c r="G43" s="3">
        <f>IF(G$3=0,0,INDEX(Sheet1!RawDataCols,$C43,G$5))</f>
        <v>0</v>
      </c>
      <c r="H43" s="3">
        <f>IF(H$3=0,0,INDEX(Sheet1!RawDataCols,$C43,H$5))</f>
        <v>0</v>
      </c>
      <c r="I43" s="3">
        <f>IF(I$3=0,0,INDEX(Sheet1!RawDataCols,$C43,I$5))</f>
        <v>0</v>
      </c>
      <c r="J43" s="3">
        <f>IF(J$3=0,0,INDEX(Sheet1!RawDataCols,$C43,J$5))</f>
        <v>0</v>
      </c>
      <c r="K43" s="3">
        <f>IF(K$3=0,0,INDEX(Sheet1!RawDataCols,$C43,K$5))</f>
        <v>0</v>
      </c>
      <c r="L43" s="3">
        <f>IF(L$3=0,0,INDEX(Sheet1!RawDataCols,$C43,L$5))</f>
        <v>0</v>
      </c>
      <c r="M43" s="3">
        <f>IF(M$3=0,0,INDEX(Sheet1!RawDataCols,$C43,M$5))</f>
        <v>0</v>
      </c>
      <c r="N43" s="3">
        <f>IF(N$3=0,0,INDEX(Sheet1!RawDataCols,$C43,N$5))</f>
        <v>0</v>
      </c>
      <c r="O43" s="3">
        <f>INDEX(Sheet1!RawDataCols,$C43,O$5)</f>
        <v>0</v>
      </c>
      <c r="P43" s="3">
        <f>INDEX(Sheet1!RawDataCols,$C43,P$5)</f>
        <v>0</v>
      </c>
      <c r="Q43" s="3">
        <f>IF(Q$3=0,0,INDEX(Sheet1!RawDataCols,$C43,Q$5))</f>
        <v>0</v>
      </c>
      <c r="R43" s="3">
        <f t="shared" si="25"/>
        <v>1</v>
      </c>
      <c r="S43" s="3">
        <f t="shared" si="26"/>
        <v>-1</v>
      </c>
      <c r="T43" s="3">
        <f>IF(T$3=0,0,INDEX(Sheet1!RawDataCols,$C43,T$5)*$R43)</f>
        <v>0</v>
      </c>
      <c r="U43" s="3">
        <f>IF(U$3=0,0,INDEX(Sheet1!RawDataCols,$C43,U$5)*$R43)</f>
        <v>0</v>
      </c>
      <c r="V43" s="3">
        <f>IF(V$3=0,0,INDEX(Sheet1!RawDataCols,$C43,V$5)*$R43)</f>
        <v>0</v>
      </c>
      <c r="W43" s="3">
        <f>IF(W$3=0,0,INDEX(Sheet1!RawDataCols,$C43,W$5)*$R43)</f>
        <v>0</v>
      </c>
      <c r="X43" s="3">
        <f>IF(X$3=0,0,INDEX(Sheet1!RawDataCols,$C43,X$5)*$R43)</f>
        <v>0</v>
      </c>
      <c r="Y43" s="3">
        <f>IF(Y$3=0,0,INDEX(Sheet1!RawDataCols,$C43,Y$5)*$R43)</f>
        <v>0</v>
      </c>
      <c r="Z43" s="3">
        <f>IF(Z$3=0,0,INDEX(Sheet1!RawDataCols,$C43,Z$5)*$R43)</f>
        <v>0</v>
      </c>
      <c r="AA43" s="3">
        <f>IF(AA$3=0,0,INDEX(Sheet1!RawDataCols,$C43,AA$5)*$R43)</f>
        <v>0</v>
      </c>
      <c r="AB43" s="3">
        <f>IF(AB$3=0,0,INDEX(Sheet1!RawDataCols,$C43,AB$5)*$R43)</f>
        <v>0</v>
      </c>
      <c r="AC43" s="3">
        <f>IF(AC$3=0,0,INDEX(Sheet1!RawDataCols,$C43,AC$5)*$R43)</f>
        <v>0</v>
      </c>
      <c r="AD43" s="3">
        <f>IF(AD$3=0,0,INDEX(Sheet1!RawDataCols,$C43,AD$5)*$R43)</f>
        <v>0</v>
      </c>
      <c r="AE43" s="3">
        <f>IF(AE$3=0,0,INDEX(Sheet1!RawDataCols,$C43,AE$5)*$R43)</f>
        <v>0</v>
      </c>
      <c r="AF43" s="3">
        <f>IF(AF$3=0,0,INDEX(Sheet1!RawDataCols,$C43,AF$5)*$R43)</f>
        <v>0</v>
      </c>
      <c r="AG43" s="3">
        <f>IF(AG$3=0,0,INDEX(Sheet1!RawDataCols,$C43,AG$5)*$R43)</f>
        <v>0</v>
      </c>
      <c r="AH43" s="3">
        <f>IF(AH$3=0,0,INDEX(Sheet1!RawDataCols,$C43,AH$5)*$R43)</f>
        <v>0</v>
      </c>
      <c r="AI43" s="3">
        <f>IF(AI$3=0,0,INDEX(Sheet1!RawDataCols,$C43,AI$5)*$R43)</f>
        <v>0</v>
      </c>
      <c r="AJ43" s="3">
        <f>IF(AJ$3=0,0,INDEX(Sheet1!RawDataCols,$C43,AJ$5)*$R43)</f>
        <v>0</v>
      </c>
      <c r="AK43" s="3">
        <f>IF(AK$3=0,0,INDEX(Sheet1!RawDataCols,$C43,AK$5)*$R43)</f>
        <v>0</v>
      </c>
      <c r="AL43" s="3">
        <f>IF(AL$3=0,0,INDEX(Sheet1!RawDataCols,$C43,AL$5)*$R43)</f>
        <v>0</v>
      </c>
      <c r="AM43" s="3">
        <f>IF(AM$3=0,0,INDEX(Sheet1!RawDataCols,$C43,AM$5)*$R43)</f>
        <v>0</v>
      </c>
      <c r="AN43" s="3">
        <f>IF(AN$3=0,0,INDEX(Sheet1!RawDataCols,$C43,AN$5)*$R43)</f>
        <v>0</v>
      </c>
      <c r="AO43" s="3">
        <f>IF(AO$3=0,0,INDEX(Sheet1!RawDataCols,$C43,AO$5)*$R43)</f>
        <v>0</v>
      </c>
      <c r="AP43" s="3">
        <f>IF(AP$3=0,0,INDEX(Sheet1!RawDataCols,$C43,AP$5)*$R43)</f>
        <v>0</v>
      </c>
      <c r="AQ43" s="3">
        <f>IF(AQ$3=0,0,INDEX(Sheet1!RawDataCols,$C43,AQ$5)*$R43)</f>
        <v>0</v>
      </c>
      <c r="AR43" s="3">
        <f>IF(AR$3=0,0,INDEX(Sheet1!RawDataCols,$C43,AR$5)*$R43)</f>
        <v>0</v>
      </c>
      <c r="AS43" s="3">
        <f>IF(AS$3=0,0,INDEX(Sheet1!RawDataCols,$C43,AS$5)*$R43)</f>
        <v>0</v>
      </c>
      <c r="AT43" s="3">
        <f>IF(AT$3=0,0,INDEX(Sheet1!RawDataCols,$C43,AT$5)*$R43)</f>
        <v>0</v>
      </c>
      <c r="AU43" s="3">
        <f>IF(AU$3=0,0,INDEX(Sheet1!RawDataCols,$C43,AU$5)*$R43)</f>
        <v>0</v>
      </c>
      <c r="AV43" s="3">
        <f>IF(AV$3=0,0,INDEX(Sheet1!RawDataCols,$C43,AV$5)*$R43)</f>
        <v>0</v>
      </c>
      <c r="AW43" s="3">
        <f>IF(AW$3=0,0,INDEX(Sheet1!RawDataCols,$C43,AW$5)*$R43)</f>
        <v>0</v>
      </c>
      <c r="AX43" s="3">
        <f>IF(AX$3=0,0,INDEX(Sheet1!RawDataCols,$C43,AX$5)*$R43)</f>
        <v>0</v>
      </c>
      <c r="AY43" s="3">
        <f>IF(AY$3=0,0,INDEX(Sheet1!RawDataCols,$C43,AY$5)*$R43)</f>
        <v>0</v>
      </c>
      <c r="AZ43" s="3">
        <f>IF(AZ$3=0,0,INDEX(Sheet1!RawDataCols,$C43,AZ$5)*$R43)</f>
        <v>0</v>
      </c>
      <c r="BA43" s="3">
        <f>IF(BA$3=0,0,INDEX(Sheet1!RawDataCols,$C43,BA$5)*$R43)</f>
        <v>0</v>
      </c>
      <c r="BB43" s="3">
        <f>IF(BB$3=0,0,INDEX(Sheet1!RawDataCols,$C43,BB$5)*$R43)</f>
        <v>0</v>
      </c>
      <c r="BC43" s="3">
        <f>IF(BC$3=0,0,INDEX(Sheet1!RawDataCols,$C43,BC$5)*$R43)</f>
        <v>0</v>
      </c>
      <c r="BD43" s="3">
        <f>IF(BD$3=0,0,INDEX(Sheet1!RawDataCols,$C43,BD$5)*$R43)</f>
        <v>0</v>
      </c>
      <c r="BE43" s="3">
        <f>IF(BE$3=0,0,INDEX(Sheet1!RawDataCols,$C43,BE$5)*$R43)</f>
        <v>0</v>
      </c>
      <c r="BF43" s="3">
        <f>IF(BF$3=0,0,INDEX(Sheet1!RawDataCols,$C43,BF$5)*$R43)</f>
        <v>0</v>
      </c>
      <c r="BG43" s="179">
        <f>IF(BG$3=0,0,INDEX(Sheet1!RawDataCols,$C43,BG$5)*$R43)</f>
        <v>0</v>
      </c>
      <c r="BH43" s="33">
        <f t="shared" si="27"/>
        <v>0</v>
      </c>
      <c r="BI43" s="33">
        <f t="shared" si="28"/>
        <v>0</v>
      </c>
      <c r="BJ43" s="33">
        <f t="shared" si="29"/>
        <v>0</v>
      </c>
      <c r="BK43" s="3">
        <f>IF(BK$3=0,0,INDEX(Sheet1!RawDataCols,$C43,BK$5)*$R43)</f>
        <v>0</v>
      </c>
      <c r="BL43" s="3">
        <f>IF(BL$3=0,0,INDEX(Sheet1!RawDataCols,$C43,BL$5)*$R43)</f>
        <v>0</v>
      </c>
      <c r="BM43" s="3">
        <f>IF(BM$3=0,0,INDEX(Sheet1!RawDataCols,$C43,BM$5)*$R43)</f>
        <v>0</v>
      </c>
      <c r="BN43" s="3">
        <f>IF(BN$3=0,0,INDEX(Sheet1!RawDataCols,$C43,BN$5)*$R43)</f>
        <v>0</v>
      </c>
      <c r="BO43" s="3">
        <f>IF(BO$3=0,0,INDEX(Sheet1!RawDataCols,$C43,BO$5)*$R43)</f>
        <v>0</v>
      </c>
      <c r="BP43" s="3">
        <f>IF(BP$3=0,0,INDEX(Sheet1!RawDataCols,$C43,BP$5)*$R43)</f>
        <v>0</v>
      </c>
      <c r="BQ43" s="3">
        <f t="shared" si="30"/>
        <v>0</v>
      </c>
      <c r="BR43" s="3">
        <f t="shared" si="31"/>
        <v>0</v>
      </c>
      <c r="BS43" s="3">
        <f t="shared" si="32"/>
        <v>0</v>
      </c>
      <c r="BT43" s="3">
        <f t="shared" si="33"/>
        <v>0</v>
      </c>
      <c r="BU43" s="3" t="e">
        <f>INDEX(Sheet1!$BS$2:$BS$1000,MATCH($A43,Sheet1!$A$2:$A$1000,0))</f>
        <v>#N/A</v>
      </c>
      <c r="BV43" s="3" t="e">
        <f>INDEX(Sheet1!$BT$2:$BT$1000,MATCH($A43,Sheet1!$A$2:$A$1000,0))</f>
        <v>#N/A</v>
      </c>
    </row>
    <row r="44" spans="1:74" x14ac:dyDescent="0.2">
      <c r="A44" s="270" t="s">
        <v>552</v>
      </c>
      <c r="B44" s="3" t="e">
        <f>MATCH($A44,Sheet1!ACCOUNTNO,0)</f>
        <v>#N/A</v>
      </c>
      <c r="C44" s="3">
        <f t="shared" si="24"/>
        <v>65000</v>
      </c>
      <c r="D44" s="3">
        <f>IF(D$3=0,0,INDEX(Sheet1!RawDataCols,$C44,D$5))</f>
        <v>0</v>
      </c>
      <c r="E44" s="3">
        <f>IF(E$3=0,0,INDEX(Sheet1!RawDataCols,$C44,E$5))</f>
        <v>0</v>
      </c>
      <c r="F44" s="3">
        <f>IF(F$3=0,0,INDEX(Sheet1!RawDataCols,$C44,F$5))</f>
        <v>0</v>
      </c>
      <c r="G44" s="3">
        <f>IF(G$3=0,0,INDEX(Sheet1!RawDataCols,$C44,G$5))</f>
        <v>0</v>
      </c>
      <c r="H44" s="3">
        <f>IF(H$3=0,0,INDEX(Sheet1!RawDataCols,$C44,H$5))</f>
        <v>0</v>
      </c>
      <c r="I44" s="3">
        <f>IF(I$3=0,0,INDEX(Sheet1!RawDataCols,$C44,I$5))</f>
        <v>0</v>
      </c>
      <c r="J44" s="3">
        <f>IF(J$3=0,0,INDEX(Sheet1!RawDataCols,$C44,J$5))</f>
        <v>0</v>
      </c>
      <c r="K44" s="3">
        <f>IF(K$3=0,0,INDEX(Sheet1!RawDataCols,$C44,K$5))</f>
        <v>0</v>
      </c>
      <c r="L44" s="3">
        <f>IF(L$3=0,0,INDEX(Sheet1!RawDataCols,$C44,L$5))</f>
        <v>0</v>
      </c>
      <c r="M44" s="3">
        <f>IF(M$3=0,0,INDEX(Sheet1!RawDataCols,$C44,M$5))</f>
        <v>0</v>
      </c>
      <c r="N44" s="3">
        <f>IF(N$3=0,0,INDEX(Sheet1!RawDataCols,$C44,N$5))</f>
        <v>0</v>
      </c>
      <c r="O44" s="3">
        <f>INDEX(Sheet1!RawDataCols,$C44,O$5)</f>
        <v>0</v>
      </c>
      <c r="P44" s="3">
        <f>INDEX(Sheet1!RawDataCols,$C44,P$5)</f>
        <v>0</v>
      </c>
      <c r="Q44" s="3">
        <f>IF(Q$3=0,0,INDEX(Sheet1!RawDataCols,$C44,Q$5))</f>
        <v>0</v>
      </c>
      <c r="R44" s="3">
        <f t="shared" si="25"/>
        <v>1</v>
      </c>
      <c r="S44" s="3">
        <f t="shared" si="26"/>
        <v>-1</v>
      </c>
      <c r="T44" s="3">
        <f>IF(T$3=0,0,INDEX(Sheet1!RawDataCols,$C44,T$5)*$R44)</f>
        <v>0</v>
      </c>
      <c r="U44" s="3">
        <f>IF(U$3=0,0,INDEX(Sheet1!RawDataCols,$C44,U$5)*$R44)</f>
        <v>0</v>
      </c>
      <c r="V44" s="3">
        <f>IF(V$3=0,0,INDEX(Sheet1!RawDataCols,$C44,V$5)*$R44)</f>
        <v>0</v>
      </c>
      <c r="W44" s="3">
        <f>IF(W$3=0,0,INDEX(Sheet1!RawDataCols,$C44,W$5)*$R44)</f>
        <v>0</v>
      </c>
      <c r="X44" s="3">
        <f>IF(X$3=0,0,INDEX(Sheet1!RawDataCols,$C44,X$5)*$R44)</f>
        <v>0</v>
      </c>
      <c r="Y44" s="3">
        <f>IF(Y$3=0,0,INDEX(Sheet1!RawDataCols,$C44,Y$5)*$R44)</f>
        <v>0</v>
      </c>
      <c r="Z44" s="3">
        <f>IF(Z$3=0,0,INDEX(Sheet1!RawDataCols,$C44,Z$5)*$R44)</f>
        <v>0</v>
      </c>
      <c r="AA44" s="3">
        <f>IF(AA$3=0,0,INDEX(Sheet1!RawDataCols,$C44,AA$5)*$R44)</f>
        <v>0</v>
      </c>
      <c r="AB44" s="3">
        <f>IF(AB$3=0,0,INDEX(Sheet1!RawDataCols,$C44,AB$5)*$R44)</f>
        <v>0</v>
      </c>
      <c r="AC44" s="3">
        <f>IF(AC$3=0,0,INDEX(Sheet1!RawDataCols,$C44,AC$5)*$R44)</f>
        <v>0</v>
      </c>
      <c r="AD44" s="3">
        <f>IF(AD$3=0,0,INDEX(Sheet1!RawDataCols,$C44,AD$5)*$R44)</f>
        <v>0</v>
      </c>
      <c r="AE44" s="3">
        <f>IF(AE$3=0,0,INDEX(Sheet1!RawDataCols,$C44,AE$5)*$R44)</f>
        <v>0</v>
      </c>
      <c r="AF44" s="3">
        <f>IF(AF$3=0,0,INDEX(Sheet1!RawDataCols,$C44,AF$5)*$R44)</f>
        <v>0</v>
      </c>
      <c r="AG44" s="3">
        <f>IF(AG$3=0,0,INDEX(Sheet1!RawDataCols,$C44,AG$5)*$R44)</f>
        <v>0</v>
      </c>
      <c r="AH44" s="3">
        <f>IF(AH$3=0,0,INDEX(Sheet1!RawDataCols,$C44,AH$5)*$R44)</f>
        <v>0</v>
      </c>
      <c r="AI44" s="3">
        <f>IF(AI$3=0,0,INDEX(Sheet1!RawDataCols,$C44,AI$5)*$R44)</f>
        <v>0</v>
      </c>
      <c r="AJ44" s="3">
        <f>IF(AJ$3=0,0,INDEX(Sheet1!RawDataCols,$C44,AJ$5)*$R44)</f>
        <v>0</v>
      </c>
      <c r="AK44" s="3">
        <f>IF(AK$3=0,0,INDEX(Sheet1!RawDataCols,$C44,AK$5)*$R44)</f>
        <v>0</v>
      </c>
      <c r="AL44" s="3">
        <f>IF(AL$3=0,0,INDEX(Sheet1!RawDataCols,$C44,AL$5)*$R44)</f>
        <v>0</v>
      </c>
      <c r="AM44" s="3">
        <f>IF(AM$3=0,0,INDEX(Sheet1!RawDataCols,$C44,AM$5)*$R44)</f>
        <v>0</v>
      </c>
      <c r="AN44" s="3">
        <f>IF(AN$3=0,0,INDEX(Sheet1!RawDataCols,$C44,AN$5)*$R44)</f>
        <v>0</v>
      </c>
      <c r="AO44" s="3">
        <f>IF(AO$3=0,0,INDEX(Sheet1!RawDataCols,$C44,AO$5)*$R44)</f>
        <v>0</v>
      </c>
      <c r="AP44" s="3">
        <f>IF(AP$3=0,0,INDEX(Sheet1!RawDataCols,$C44,AP$5)*$R44)</f>
        <v>0</v>
      </c>
      <c r="AQ44" s="3">
        <f>IF(AQ$3=0,0,INDEX(Sheet1!RawDataCols,$C44,AQ$5)*$R44)</f>
        <v>0</v>
      </c>
      <c r="AR44" s="3">
        <f>IF(AR$3=0,0,INDEX(Sheet1!RawDataCols,$C44,AR$5)*$R44)</f>
        <v>0</v>
      </c>
      <c r="AS44" s="3">
        <f>IF(AS$3=0,0,INDEX(Sheet1!RawDataCols,$C44,AS$5)*$R44)</f>
        <v>0</v>
      </c>
      <c r="AT44" s="3">
        <f>IF(AT$3=0,0,INDEX(Sheet1!RawDataCols,$C44,AT$5)*$R44)</f>
        <v>0</v>
      </c>
      <c r="AU44" s="3">
        <f>IF(AU$3=0,0,INDEX(Sheet1!RawDataCols,$C44,AU$5)*$R44)</f>
        <v>0</v>
      </c>
      <c r="AV44" s="3">
        <f>IF(AV$3=0,0,INDEX(Sheet1!RawDataCols,$C44,AV$5)*$R44)</f>
        <v>0</v>
      </c>
      <c r="AW44" s="3">
        <f>IF(AW$3=0,0,INDEX(Sheet1!RawDataCols,$C44,AW$5)*$R44)</f>
        <v>0</v>
      </c>
      <c r="AX44" s="3">
        <f>IF(AX$3=0,0,INDEX(Sheet1!RawDataCols,$C44,AX$5)*$R44)</f>
        <v>0</v>
      </c>
      <c r="AY44" s="3">
        <f>IF(AY$3=0,0,INDEX(Sheet1!RawDataCols,$C44,AY$5)*$R44)</f>
        <v>0</v>
      </c>
      <c r="AZ44" s="3">
        <f>IF(AZ$3=0,0,INDEX(Sheet1!RawDataCols,$C44,AZ$5)*$R44)</f>
        <v>0</v>
      </c>
      <c r="BA44" s="3">
        <f>IF(BA$3=0,0,INDEX(Sheet1!RawDataCols,$C44,BA$5)*$R44)</f>
        <v>0</v>
      </c>
      <c r="BB44" s="3">
        <f>IF(BB$3=0,0,INDEX(Sheet1!RawDataCols,$C44,BB$5)*$R44)</f>
        <v>0</v>
      </c>
      <c r="BC44" s="3">
        <f>IF(BC$3=0,0,INDEX(Sheet1!RawDataCols,$C44,BC$5)*$R44)</f>
        <v>0</v>
      </c>
      <c r="BD44" s="3">
        <f>IF(BD$3=0,0,INDEX(Sheet1!RawDataCols,$C44,BD$5)*$R44)</f>
        <v>0</v>
      </c>
      <c r="BE44" s="3">
        <f>IF(BE$3=0,0,INDEX(Sheet1!RawDataCols,$C44,BE$5)*$R44)</f>
        <v>0</v>
      </c>
      <c r="BF44" s="3">
        <f>IF(BF$3=0,0,INDEX(Sheet1!RawDataCols,$C44,BF$5)*$R44)</f>
        <v>0</v>
      </c>
      <c r="BG44" s="179">
        <f>IF(BG$3=0,0,INDEX(Sheet1!RawDataCols,$C44,BG$5)*$R44)</f>
        <v>0</v>
      </c>
      <c r="BH44" s="33">
        <f t="shared" si="27"/>
        <v>0</v>
      </c>
      <c r="BI44" s="33">
        <f t="shared" si="28"/>
        <v>0</v>
      </c>
      <c r="BJ44" s="33">
        <f t="shared" si="29"/>
        <v>0</v>
      </c>
      <c r="BK44" s="3">
        <f>IF(BK$3=0,0,INDEX(Sheet1!RawDataCols,$C44,BK$5)*$R44)</f>
        <v>0</v>
      </c>
      <c r="BL44" s="3">
        <f>IF(BL$3=0,0,INDEX(Sheet1!RawDataCols,$C44,BL$5)*$R44)</f>
        <v>0</v>
      </c>
      <c r="BM44" s="3">
        <f>IF(BM$3=0,0,INDEX(Sheet1!RawDataCols,$C44,BM$5)*$R44)</f>
        <v>0</v>
      </c>
      <c r="BN44" s="3">
        <f>IF(BN$3=0,0,INDEX(Sheet1!RawDataCols,$C44,BN$5)*$R44)</f>
        <v>0</v>
      </c>
      <c r="BO44" s="3">
        <f>IF(BO$3=0,0,INDEX(Sheet1!RawDataCols,$C44,BO$5)*$R44)</f>
        <v>0</v>
      </c>
      <c r="BP44" s="3">
        <f>IF(BP$3=0,0,INDEX(Sheet1!RawDataCols,$C44,BP$5)*$R44)</f>
        <v>0</v>
      </c>
      <c r="BQ44" s="3">
        <f t="shared" si="30"/>
        <v>0</v>
      </c>
      <c r="BR44" s="3">
        <f t="shared" si="31"/>
        <v>0</v>
      </c>
      <c r="BS44" s="3">
        <f t="shared" si="32"/>
        <v>0</v>
      </c>
      <c r="BT44" s="3">
        <f t="shared" si="33"/>
        <v>0</v>
      </c>
      <c r="BU44" s="3" t="e">
        <f>INDEX(Sheet1!$BS$2:$BS$1000,MATCH($A44,Sheet1!$A$2:$A$1000,0))</f>
        <v>#N/A</v>
      </c>
      <c r="BV44" s="3" t="e">
        <f>INDEX(Sheet1!$BT$2:$BT$1000,MATCH($A44,Sheet1!$A$2:$A$1000,0))</f>
        <v>#N/A</v>
      </c>
    </row>
    <row r="45" spans="1:74" x14ac:dyDescent="0.2">
      <c r="A45" s="270" t="s">
        <v>553</v>
      </c>
      <c r="B45" s="3" t="e">
        <f>MATCH($A45,Sheet1!ACCOUNTNO,0)</f>
        <v>#N/A</v>
      </c>
      <c r="C45" s="3">
        <f t="shared" si="24"/>
        <v>65000</v>
      </c>
      <c r="D45" s="3">
        <f>IF(D$3=0,0,INDEX(Sheet1!RawDataCols,$C45,D$5))</f>
        <v>0</v>
      </c>
      <c r="E45" s="3">
        <f>IF(E$3=0,0,INDEX(Sheet1!RawDataCols,$C45,E$5))</f>
        <v>0</v>
      </c>
      <c r="F45" s="3">
        <f>IF(F$3=0,0,INDEX(Sheet1!RawDataCols,$C45,F$5))</f>
        <v>0</v>
      </c>
      <c r="G45" s="3">
        <f>IF(G$3=0,0,INDEX(Sheet1!RawDataCols,$C45,G$5))</f>
        <v>0</v>
      </c>
      <c r="H45" s="3">
        <f>IF(H$3=0,0,INDEX(Sheet1!RawDataCols,$C45,H$5))</f>
        <v>0</v>
      </c>
      <c r="I45" s="3">
        <f>IF(I$3=0,0,INDEX(Sheet1!RawDataCols,$C45,I$5))</f>
        <v>0</v>
      </c>
      <c r="J45" s="3">
        <f>IF(J$3=0,0,INDEX(Sheet1!RawDataCols,$C45,J$5))</f>
        <v>0</v>
      </c>
      <c r="K45" s="3">
        <f>IF(K$3=0,0,INDEX(Sheet1!RawDataCols,$C45,K$5))</f>
        <v>0</v>
      </c>
      <c r="L45" s="3">
        <f>IF(L$3=0,0,INDEX(Sheet1!RawDataCols,$C45,L$5))</f>
        <v>0</v>
      </c>
      <c r="M45" s="3">
        <f>IF(M$3=0,0,INDEX(Sheet1!RawDataCols,$C45,M$5))</f>
        <v>0</v>
      </c>
      <c r="N45" s="3">
        <f>IF(N$3=0,0,INDEX(Sheet1!RawDataCols,$C45,N$5))</f>
        <v>0</v>
      </c>
      <c r="O45" s="3">
        <f>INDEX(Sheet1!RawDataCols,$C45,O$5)</f>
        <v>0</v>
      </c>
      <c r="P45" s="3">
        <f>INDEX(Sheet1!RawDataCols,$C45,P$5)</f>
        <v>0</v>
      </c>
      <c r="Q45" s="3">
        <f>IF(Q$3=0,0,INDEX(Sheet1!RawDataCols,$C45,Q$5))</f>
        <v>0</v>
      </c>
      <c r="R45" s="3">
        <f t="shared" si="25"/>
        <v>1</v>
      </c>
      <c r="S45" s="3">
        <f t="shared" si="26"/>
        <v>-1</v>
      </c>
      <c r="T45" s="3">
        <f>IF(T$3=0,0,INDEX(Sheet1!RawDataCols,$C45,T$5)*$R45)</f>
        <v>0</v>
      </c>
      <c r="U45" s="3">
        <f>IF(U$3=0,0,INDEX(Sheet1!RawDataCols,$C45,U$5)*$R45)</f>
        <v>0</v>
      </c>
      <c r="V45" s="3">
        <f>IF(V$3=0,0,INDEX(Sheet1!RawDataCols,$C45,V$5)*$R45)</f>
        <v>0</v>
      </c>
      <c r="W45" s="3">
        <f>IF(W$3=0,0,INDEX(Sheet1!RawDataCols,$C45,W$5)*$R45)</f>
        <v>0</v>
      </c>
      <c r="X45" s="3">
        <f>IF(X$3=0,0,INDEX(Sheet1!RawDataCols,$C45,X$5)*$R45)</f>
        <v>0</v>
      </c>
      <c r="Y45" s="3">
        <f>IF(Y$3=0,0,INDEX(Sheet1!RawDataCols,$C45,Y$5)*$R45)</f>
        <v>0</v>
      </c>
      <c r="Z45" s="3">
        <f>IF(Z$3=0,0,INDEX(Sheet1!RawDataCols,$C45,Z$5)*$R45)</f>
        <v>0</v>
      </c>
      <c r="AA45" s="3">
        <f>IF(AA$3=0,0,INDEX(Sheet1!RawDataCols,$C45,AA$5)*$R45)</f>
        <v>0</v>
      </c>
      <c r="AB45" s="3">
        <f>IF(AB$3=0,0,INDEX(Sheet1!RawDataCols,$C45,AB$5)*$R45)</f>
        <v>0</v>
      </c>
      <c r="AC45" s="3">
        <f>IF(AC$3=0,0,INDEX(Sheet1!RawDataCols,$C45,AC$5)*$R45)</f>
        <v>0</v>
      </c>
      <c r="AD45" s="3">
        <f>IF(AD$3=0,0,INDEX(Sheet1!RawDataCols,$C45,AD$5)*$R45)</f>
        <v>0</v>
      </c>
      <c r="AE45" s="3">
        <f>IF(AE$3=0,0,INDEX(Sheet1!RawDataCols,$C45,AE$5)*$R45)</f>
        <v>0</v>
      </c>
      <c r="AF45" s="3">
        <f>IF(AF$3=0,0,INDEX(Sheet1!RawDataCols,$C45,AF$5)*$R45)</f>
        <v>0</v>
      </c>
      <c r="AG45" s="3">
        <f>IF(AG$3=0,0,INDEX(Sheet1!RawDataCols,$C45,AG$5)*$R45)</f>
        <v>0</v>
      </c>
      <c r="AH45" s="3">
        <f>IF(AH$3=0,0,INDEX(Sheet1!RawDataCols,$C45,AH$5)*$R45)</f>
        <v>0</v>
      </c>
      <c r="AI45" s="3">
        <f>IF(AI$3=0,0,INDEX(Sheet1!RawDataCols,$C45,AI$5)*$R45)</f>
        <v>0</v>
      </c>
      <c r="AJ45" s="3">
        <f>IF(AJ$3=0,0,INDEX(Sheet1!RawDataCols,$C45,AJ$5)*$R45)</f>
        <v>0</v>
      </c>
      <c r="AK45" s="3">
        <f>IF(AK$3=0,0,INDEX(Sheet1!RawDataCols,$C45,AK$5)*$R45)</f>
        <v>0</v>
      </c>
      <c r="AL45" s="3">
        <f>IF(AL$3=0,0,INDEX(Sheet1!RawDataCols,$C45,AL$5)*$R45)</f>
        <v>0</v>
      </c>
      <c r="AM45" s="3">
        <f>IF(AM$3=0,0,INDEX(Sheet1!RawDataCols,$C45,AM$5)*$R45)</f>
        <v>0</v>
      </c>
      <c r="AN45" s="3">
        <f>IF(AN$3=0,0,INDEX(Sheet1!RawDataCols,$C45,AN$5)*$R45)</f>
        <v>0</v>
      </c>
      <c r="AO45" s="3">
        <f>IF(AO$3=0,0,INDEX(Sheet1!RawDataCols,$C45,AO$5)*$R45)</f>
        <v>0</v>
      </c>
      <c r="AP45" s="3">
        <f>IF(AP$3=0,0,INDEX(Sheet1!RawDataCols,$C45,AP$5)*$R45)</f>
        <v>0</v>
      </c>
      <c r="AQ45" s="3">
        <f>IF(AQ$3=0,0,INDEX(Sheet1!RawDataCols,$C45,AQ$5)*$R45)</f>
        <v>0</v>
      </c>
      <c r="AR45" s="3">
        <f>IF(AR$3=0,0,INDEX(Sheet1!RawDataCols,$C45,AR$5)*$R45)</f>
        <v>0</v>
      </c>
      <c r="AS45" s="3">
        <f>IF(AS$3=0,0,INDEX(Sheet1!RawDataCols,$C45,AS$5)*$R45)</f>
        <v>0</v>
      </c>
      <c r="AT45" s="3">
        <f>IF(AT$3=0,0,INDEX(Sheet1!RawDataCols,$C45,AT$5)*$R45)</f>
        <v>0</v>
      </c>
      <c r="AU45" s="3">
        <f>IF(AU$3=0,0,INDEX(Sheet1!RawDataCols,$C45,AU$5)*$R45)</f>
        <v>0</v>
      </c>
      <c r="AV45" s="3">
        <f>IF(AV$3=0,0,INDEX(Sheet1!RawDataCols,$C45,AV$5)*$R45)</f>
        <v>0</v>
      </c>
      <c r="AW45" s="3">
        <f>IF(AW$3=0,0,INDEX(Sheet1!RawDataCols,$C45,AW$5)*$R45)</f>
        <v>0</v>
      </c>
      <c r="AX45" s="3">
        <f>IF(AX$3=0,0,INDEX(Sheet1!RawDataCols,$C45,AX$5)*$R45)</f>
        <v>0</v>
      </c>
      <c r="AY45" s="3">
        <f>IF(AY$3=0,0,INDEX(Sheet1!RawDataCols,$C45,AY$5)*$R45)</f>
        <v>0</v>
      </c>
      <c r="AZ45" s="3">
        <f>IF(AZ$3=0,0,INDEX(Sheet1!RawDataCols,$C45,AZ$5)*$R45)</f>
        <v>0</v>
      </c>
      <c r="BA45" s="3">
        <f>IF(BA$3=0,0,INDEX(Sheet1!RawDataCols,$C45,BA$5)*$R45)</f>
        <v>0</v>
      </c>
      <c r="BB45" s="3">
        <f>IF(BB$3=0,0,INDEX(Sheet1!RawDataCols,$C45,BB$5)*$R45)</f>
        <v>0</v>
      </c>
      <c r="BC45" s="3">
        <f>IF(BC$3=0,0,INDEX(Sheet1!RawDataCols,$C45,BC$5)*$R45)</f>
        <v>0</v>
      </c>
      <c r="BD45" s="3">
        <f>IF(BD$3=0,0,INDEX(Sheet1!RawDataCols,$C45,BD$5)*$R45)</f>
        <v>0</v>
      </c>
      <c r="BE45" s="3">
        <f>IF(BE$3=0,0,INDEX(Sheet1!RawDataCols,$C45,BE$5)*$R45)</f>
        <v>0</v>
      </c>
      <c r="BF45" s="3">
        <f>IF(BF$3=0,0,INDEX(Sheet1!RawDataCols,$C45,BF$5)*$R45)</f>
        <v>0</v>
      </c>
      <c r="BG45" s="179">
        <f>IF(BG$3=0,0,INDEX(Sheet1!RawDataCols,$C45,BG$5)*$R45)</f>
        <v>0</v>
      </c>
      <c r="BH45" s="33">
        <f t="shared" si="27"/>
        <v>0</v>
      </c>
      <c r="BI45" s="33">
        <f t="shared" si="28"/>
        <v>0</v>
      </c>
      <c r="BJ45" s="33">
        <f t="shared" si="29"/>
        <v>0</v>
      </c>
      <c r="BK45" s="3">
        <f>IF(BK$3=0,0,INDEX(Sheet1!RawDataCols,$C45,BK$5)*$R45)</f>
        <v>0</v>
      </c>
      <c r="BL45" s="3">
        <f>IF(BL$3=0,0,INDEX(Sheet1!RawDataCols,$C45,BL$5)*$R45)</f>
        <v>0</v>
      </c>
      <c r="BM45" s="3">
        <f>IF(BM$3=0,0,INDEX(Sheet1!RawDataCols,$C45,BM$5)*$R45)</f>
        <v>0</v>
      </c>
      <c r="BN45" s="3">
        <f>IF(BN$3=0,0,INDEX(Sheet1!RawDataCols,$C45,BN$5)*$R45)</f>
        <v>0</v>
      </c>
      <c r="BO45" s="3">
        <f>IF(BO$3=0,0,INDEX(Sheet1!RawDataCols,$C45,BO$5)*$R45)</f>
        <v>0</v>
      </c>
      <c r="BP45" s="3">
        <f>IF(BP$3=0,0,INDEX(Sheet1!RawDataCols,$C45,BP$5)*$R45)</f>
        <v>0</v>
      </c>
      <c r="BQ45" s="3">
        <f t="shared" si="30"/>
        <v>0</v>
      </c>
      <c r="BR45" s="3">
        <f t="shared" si="31"/>
        <v>0</v>
      </c>
      <c r="BS45" s="3">
        <f t="shared" si="32"/>
        <v>0</v>
      </c>
      <c r="BT45" s="3">
        <f t="shared" si="33"/>
        <v>0</v>
      </c>
      <c r="BU45" s="3" t="e">
        <f>INDEX(Sheet1!$BS$2:$BS$1000,MATCH($A45,Sheet1!$A$2:$A$1000,0))</f>
        <v>#N/A</v>
      </c>
      <c r="BV45" s="3" t="e">
        <f>INDEX(Sheet1!$BT$2:$BT$1000,MATCH($A45,Sheet1!$A$2:$A$1000,0))</f>
        <v>#N/A</v>
      </c>
    </row>
    <row r="46" spans="1:74" x14ac:dyDescent="0.2">
      <c r="A46" s="270" t="s">
        <v>554</v>
      </c>
      <c r="B46" s="3" t="e">
        <f>MATCH($A46,Sheet1!ACCOUNTNO,0)</f>
        <v>#N/A</v>
      </c>
      <c r="C46" s="3">
        <f t="shared" si="24"/>
        <v>65000</v>
      </c>
      <c r="D46" s="3">
        <f>IF(D$3=0,0,INDEX(Sheet1!RawDataCols,$C46,D$5))</f>
        <v>0</v>
      </c>
      <c r="E46" s="3">
        <f>IF(E$3=0,0,INDEX(Sheet1!RawDataCols,$C46,E$5))</f>
        <v>0</v>
      </c>
      <c r="F46" s="3">
        <f>IF(F$3=0,0,INDEX(Sheet1!RawDataCols,$C46,F$5))</f>
        <v>0</v>
      </c>
      <c r="G46" s="3">
        <f>IF(G$3=0,0,INDEX(Sheet1!RawDataCols,$C46,G$5))</f>
        <v>0</v>
      </c>
      <c r="H46" s="3">
        <f>IF(H$3=0,0,INDEX(Sheet1!RawDataCols,$C46,H$5))</f>
        <v>0</v>
      </c>
      <c r="I46" s="3">
        <f>IF(I$3=0,0,INDEX(Sheet1!RawDataCols,$C46,I$5))</f>
        <v>0</v>
      </c>
      <c r="J46" s="3">
        <f>IF(J$3=0,0,INDEX(Sheet1!RawDataCols,$C46,J$5))</f>
        <v>0</v>
      </c>
      <c r="K46" s="3">
        <f>IF(K$3=0,0,INDEX(Sheet1!RawDataCols,$C46,K$5))</f>
        <v>0</v>
      </c>
      <c r="L46" s="3">
        <f>IF(L$3=0,0,INDEX(Sheet1!RawDataCols,$C46,L$5))</f>
        <v>0</v>
      </c>
      <c r="M46" s="3">
        <f>IF(M$3=0,0,INDEX(Sheet1!RawDataCols,$C46,M$5))</f>
        <v>0</v>
      </c>
      <c r="N46" s="3">
        <f>IF(N$3=0,0,INDEX(Sheet1!RawDataCols,$C46,N$5))</f>
        <v>0</v>
      </c>
      <c r="O46" s="3">
        <f>INDEX(Sheet1!RawDataCols,$C46,O$5)</f>
        <v>0</v>
      </c>
      <c r="P46" s="3">
        <f>INDEX(Sheet1!RawDataCols,$C46,P$5)</f>
        <v>0</v>
      </c>
      <c r="Q46" s="3">
        <f>IF(Q$3=0,0,INDEX(Sheet1!RawDataCols,$C46,Q$5))</f>
        <v>0</v>
      </c>
      <c r="R46" s="3">
        <f t="shared" si="25"/>
        <v>1</v>
      </c>
      <c r="S46" s="3">
        <f t="shared" si="26"/>
        <v>-1</v>
      </c>
      <c r="T46" s="3">
        <f>IF(T$3=0,0,INDEX(Sheet1!RawDataCols,$C46,T$5)*$R46)</f>
        <v>0</v>
      </c>
      <c r="U46" s="3">
        <f>IF(U$3=0,0,INDEX(Sheet1!RawDataCols,$C46,U$5)*$R46)</f>
        <v>0</v>
      </c>
      <c r="V46" s="3">
        <f>IF(V$3=0,0,INDEX(Sheet1!RawDataCols,$C46,V$5)*$R46)</f>
        <v>0</v>
      </c>
      <c r="W46" s="3">
        <f>IF(W$3=0,0,INDEX(Sheet1!RawDataCols,$C46,W$5)*$R46)</f>
        <v>0</v>
      </c>
      <c r="X46" s="3">
        <f>IF(X$3=0,0,INDEX(Sheet1!RawDataCols,$C46,X$5)*$R46)</f>
        <v>0</v>
      </c>
      <c r="Y46" s="3">
        <f>IF(Y$3=0,0,INDEX(Sheet1!RawDataCols,$C46,Y$5)*$R46)</f>
        <v>0</v>
      </c>
      <c r="Z46" s="3">
        <f>IF(Z$3=0,0,INDEX(Sheet1!RawDataCols,$C46,Z$5)*$R46)</f>
        <v>0</v>
      </c>
      <c r="AA46" s="3">
        <f>IF(AA$3=0,0,INDEX(Sheet1!RawDataCols,$C46,AA$5)*$R46)</f>
        <v>0</v>
      </c>
      <c r="AB46" s="3">
        <f>IF(AB$3=0,0,INDEX(Sheet1!RawDataCols,$C46,AB$5)*$R46)</f>
        <v>0</v>
      </c>
      <c r="AC46" s="3">
        <f>IF(AC$3=0,0,INDEX(Sheet1!RawDataCols,$C46,AC$5)*$R46)</f>
        <v>0</v>
      </c>
      <c r="AD46" s="3">
        <f>IF(AD$3=0,0,INDEX(Sheet1!RawDataCols,$C46,AD$5)*$R46)</f>
        <v>0</v>
      </c>
      <c r="AE46" s="3">
        <f>IF(AE$3=0,0,INDEX(Sheet1!RawDataCols,$C46,AE$5)*$R46)</f>
        <v>0</v>
      </c>
      <c r="AF46" s="3">
        <f>IF(AF$3=0,0,INDEX(Sheet1!RawDataCols,$C46,AF$5)*$R46)</f>
        <v>0</v>
      </c>
      <c r="AG46" s="3">
        <f>IF(AG$3=0,0,INDEX(Sheet1!RawDataCols,$C46,AG$5)*$R46)</f>
        <v>0</v>
      </c>
      <c r="AH46" s="3">
        <f>IF(AH$3=0,0,INDEX(Sheet1!RawDataCols,$C46,AH$5)*$R46)</f>
        <v>0</v>
      </c>
      <c r="AI46" s="3">
        <f>IF(AI$3=0,0,INDEX(Sheet1!RawDataCols,$C46,AI$5)*$R46)</f>
        <v>0</v>
      </c>
      <c r="AJ46" s="3">
        <f>IF(AJ$3=0,0,INDEX(Sheet1!RawDataCols,$C46,AJ$5)*$R46)</f>
        <v>0</v>
      </c>
      <c r="AK46" s="3">
        <f>IF(AK$3=0,0,INDEX(Sheet1!RawDataCols,$C46,AK$5)*$R46)</f>
        <v>0</v>
      </c>
      <c r="AL46" s="3">
        <f>IF(AL$3=0,0,INDEX(Sheet1!RawDataCols,$C46,AL$5)*$R46)</f>
        <v>0</v>
      </c>
      <c r="AM46" s="3">
        <f>IF(AM$3=0,0,INDEX(Sheet1!RawDataCols,$C46,AM$5)*$R46)</f>
        <v>0</v>
      </c>
      <c r="AN46" s="3">
        <f>IF(AN$3=0,0,INDEX(Sheet1!RawDataCols,$C46,AN$5)*$R46)</f>
        <v>0</v>
      </c>
      <c r="AO46" s="3">
        <f>IF(AO$3=0,0,INDEX(Sheet1!RawDataCols,$C46,AO$5)*$R46)</f>
        <v>0</v>
      </c>
      <c r="AP46" s="3">
        <f>IF(AP$3=0,0,INDEX(Sheet1!RawDataCols,$C46,AP$5)*$R46)</f>
        <v>0</v>
      </c>
      <c r="AQ46" s="3">
        <f>IF(AQ$3=0,0,INDEX(Sheet1!RawDataCols,$C46,AQ$5)*$R46)</f>
        <v>0</v>
      </c>
      <c r="AR46" s="3">
        <f>IF(AR$3=0,0,INDEX(Sheet1!RawDataCols,$C46,AR$5)*$R46)</f>
        <v>0</v>
      </c>
      <c r="AS46" s="3">
        <f>IF(AS$3=0,0,INDEX(Sheet1!RawDataCols,$C46,AS$5)*$R46)</f>
        <v>0</v>
      </c>
      <c r="AT46" s="3">
        <f>IF(AT$3=0,0,INDEX(Sheet1!RawDataCols,$C46,AT$5)*$R46)</f>
        <v>0</v>
      </c>
      <c r="AU46" s="3">
        <f>IF(AU$3=0,0,INDEX(Sheet1!RawDataCols,$C46,AU$5)*$R46)</f>
        <v>0</v>
      </c>
      <c r="AV46" s="3">
        <f>IF(AV$3=0,0,INDEX(Sheet1!RawDataCols,$C46,AV$5)*$R46)</f>
        <v>0</v>
      </c>
      <c r="AW46" s="3">
        <f>IF(AW$3=0,0,INDEX(Sheet1!RawDataCols,$C46,AW$5)*$R46)</f>
        <v>0</v>
      </c>
      <c r="AX46" s="3">
        <f>IF(AX$3=0,0,INDEX(Sheet1!RawDataCols,$C46,AX$5)*$R46)</f>
        <v>0</v>
      </c>
      <c r="AY46" s="3">
        <f>IF(AY$3=0,0,INDEX(Sheet1!RawDataCols,$C46,AY$5)*$R46)</f>
        <v>0</v>
      </c>
      <c r="AZ46" s="3">
        <f>IF(AZ$3=0,0,INDEX(Sheet1!RawDataCols,$C46,AZ$5)*$R46)</f>
        <v>0</v>
      </c>
      <c r="BA46" s="3">
        <f>IF(BA$3=0,0,INDEX(Sheet1!RawDataCols,$C46,BA$5)*$R46)</f>
        <v>0</v>
      </c>
      <c r="BB46" s="3">
        <f>IF(BB$3=0,0,INDEX(Sheet1!RawDataCols,$C46,BB$5)*$R46)</f>
        <v>0</v>
      </c>
      <c r="BC46" s="3">
        <f>IF(BC$3=0,0,INDEX(Sheet1!RawDataCols,$C46,BC$5)*$R46)</f>
        <v>0</v>
      </c>
      <c r="BD46" s="3">
        <f>IF(BD$3=0,0,INDEX(Sheet1!RawDataCols,$C46,BD$5)*$R46)</f>
        <v>0</v>
      </c>
      <c r="BE46" s="3">
        <f>IF(BE$3=0,0,INDEX(Sheet1!RawDataCols,$C46,BE$5)*$R46)</f>
        <v>0</v>
      </c>
      <c r="BF46" s="3">
        <f>IF(BF$3=0,0,INDEX(Sheet1!RawDataCols,$C46,BF$5)*$R46)</f>
        <v>0</v>
      </c>
      <c r="BG46" s="179">
        <f>IF(BG$3=0,0,INDEX(Sheet1!RawDataCols,$C46,BG$5)*$R46)</f>
        <v>0</v>
      </c>
      <c r="BH46" s="33">
        <f t="shared" si="27"/>
        <v>0</v>
      </c>
      <c r="BI46" s="33">
        <f t="shared" si="28"/>
        <v>0</v>
      </c>
      <c r="BJ46" s="33">
        <f t="shared" si="29"/>
        <v>0</v>
      </c>
      <c r="BK46" s="3">
        <f>IF(BK$3=0,0,INDEX(Sheet1!RawDataCols,$C46,BK$5)*$R46)</f>
        <v>0</v>
      </c>
      <c r="BL46" s="3">
        <f>IF(BL$3=0,0,INDEX(Sheet1!RawDataCols,$C46,BL$5)*$R46)</f>
        <v>0</v>
      </c>
      <c r="BM46" s="3">
        <f>IF(BM$3=0,0,INDEX(Sheet1!RawDataCols,$C46,BM$5)*$R46)</f>
        <v>0</v>
      </c>
      <c r="BN46" s="3">
        <f>IF(BN$3=0,0,INDEX(Sheet1!RawDataCols,$C46,BN$5)*$R46)</f>
        <v>0</v>
      </c>
      <c r="BO46" s="3">
        <f>IF(BO$3=0,0,INDEX(Sheet1!RawDataCols,$C46,BO$5)*$R46)</f>
        <v>0</v>
      </c>
      <c r="BP46" s="3">
        <f>IF(BP$3=0,0,INDEX(Sheet1!RawDataCols,$C46,BP$5)*$R46)</f>
        <v>0</v>
      </c>
      <c r="BQ46" s="3">
        <f t="shared" si="30"/>
        <v>0</v>
      </c>
      <c r="BR46" s="3">
        <f t="shared" si="31"/>
        <v>0</v>
      </c>
      <c r="BS46" s="3">
        <f t="shared" si="32"/>
        <v>0</v>
      </c>
      <c r="BT46" s="3">
        <f t="shared" si="33"/>
        <v>0</v>
      </c>
      <c r="BU46" s="3" t="e">
        <f>INDEX(Sheet1!$BS$2:$BS$1000,MATCH($A46,Sheet1!$A$2:$A$1000,0))</f>
        <v>#N/A</v>
      </c>
      <c r="BV46" s="3" t="e">
        <f>INDEX(Sheet1!$BT$2:$BT$1000,MATCH($A46,Sheet1!$A$2:$A$1000,0))</f>
        <v>#N/A</v>
      </c>
    </row>
    <row r="47" spans="1:74" x14ac:dyDescent="0.2">
      <c r="A47" s="270" t="s">
        <v>555</v>
      </c>
      <c r="B47" s="3" t="e">
        <f>MATCH($A47,Sheet1!ACCOUNTNO,0)</f>
        <v>#N/A</v>
      </c>
      <c r="C47" s="3">
        <f t="shared" si="24"/>
        <v>65000</v>
      </c>
      <c r="D47" s="3">
        <f>IF(D$3=0,0,INDEX(Sheet1!RawDataCols,$C47,D$5))</f>
        <v>0</v>
      </c>
      <c r="E47" s="3">
        <f>IF(E$3=0,0,INDEX(Sheet1!RawDataCols,$C47,E$5))</f>
        <v>0</v>
      </c>
      <c r="F47" s="3">
        <f>IF(F$3=0,0,INDEX(Sheet1!RawDataCols,$C47,F$5))</f>
        <v>0</v>
      </c>
      <c r="G47" s="3">
        <f>IF(G$3=0,0,INDEX(Sheet1!RawDataCols,$C47,G$5))</f>
        <v>0</v>
      </c>
      <c r="H47" s="3">
        <f>IF(H$3=0,0,INDEX(Sheet1!RawDataCols,$C47,H$5))</f>
        <v>0</v>
      </c>
      <c r="I47" s="3">
        <f>IF(I$3=0,0,INDEX(Sheet1!RawDataCols,$C47,I$5))</f>
        <v>0</v>
      </c>
      <c r="J47" s="3">
        <f>IF(J$3=0,0,INDEX(Sheet1!RawDataCols,$C47,J$5))</f>
        <v>0</v>
      </c>
      <c r="K47" s="3">
        <f>IF(K$3=0,0,INDEX(Sheet1!RawDataCols,$C47,K$5))</f>
        <v>0</v>
      </c>
      <c r="L47" s="3">
        <f>IF(L$3=0,0,INDEX(Sheet1!RawDataCols,$C47,L$5))</f>
        <v>0</v>
      </c>
      <c r="M47" s="3">
        <f>IF(M$3=0,0,INDEX(Sheet1!RawDataCols,$C47,M$5))</f>
        <v>0</v>
      </c>
      <c r="N47" s="3">
        <f>IF(N$3=0,0,INDEX(Sheet1!RawDataCols,$C47,N$5))</f>
        <v>0</v>
      </c>
      <c r="O47" s="3">
        <f>INDEX(Sheet1!RawDataCols,$C47,O$5)</f>
        <v>0</v>
      </c>
      <c r="P47" s="3">
        <f>INDEX(Sheet1!RawDataCols,$C47,P$5)</f>
        <v>0</v>
      </c>
      <c r="Q47" s="3">
        <f>IF(Q$3=0,0,INDEX(Sheet1!RawDataCols,$C47,Q$5))</f>
        <v>0</v>
      </c>
      <c r="R47" s="3">
        <f t="shared" ref="R47:R78" si="34">IF(OR(GL_Cat_Code=8,GL_Cat_Code=12,GL_Cat_Code=28,GL_Cat_Code=32,GL_Cat_Code=36,GL_Cat_Code=40),-1,1)</f>
        <v>1</v>
      </c>
      <c r="S47" s="3">
        <f t="shared" ref="S47:S78" si="35">IF(OR(GL_Cat_Code=8,GL_Cat_Code=12,GL_Cat_Code=28,GL_Cat_Code=32,GL_Cat_Code=36,GL_Cat_Code=40),1,-1)</f>
        <v>-1</v>
      </c>
      <c r="T47" s="3">
        <f>IF(T$3=0,0,INDEX(Sheet1!RawDataCols,$C47,T$5)*$R47)</f>
        <v>0</v>
      </c>
      <c r="U47" s="3">
        <f>IF(U$3=0,0,INDEX(Sheet1!RawDataCols,$C47,U$5)*$R47)</f>
        <v>0</v>
      </c>
      <c r="V47" s="3">
        <f>IF(V$3=0,0,INDEX(Sheet1!RawDataCols,$C47,V$5)*$R47)</f>
        <v>0</v>
      </c>
      <c r="W47" s="3">
        <f>IF(W$3=0,0,INDEX(Sheet1!RawDataCols,$C47,W$5)*$R47)</f>
        <v>0</v>
      </c>
      <c r="X47" s="3">
        <f>IF(X$3=0,0,INDEX(Sheet1!RawDataCols,$C47,X$5)*$R47)</f>
        <v>0</v>
      </c>
      <c r="Y47" s="3">
        <f>IF(Y$3=0,0,INDEX(Sheet1!RawDataCols,$C47,Y$5)*$R47)</f>
        <v>0</v>
      </c>
      <c r="Z47" s="3">
        <f>IF(Z$3=0,0,INDEX(Sheet1!RawDataCols,$C47,Z$5)*$R47)</f>
        <v>0</v>
      </c>
      <c r="AA47" s="3">
        <f>IF(AA$3=0,0,INDEX(Sheet1!RawDataCols,$C47,AA$5)*$R47)</f>
        <v>0</v>
      </c>
      <c r="AB47" s="3">
        <f>IF(AB$3=0,0,INDEX(Sheet1!RawDataCols,$C47,AB$5)*$R47)</f>
        <v>0</v>
      </c>
      <c r="AC47" s="3">
        <f>IF(AC$3=0,0,INDEX(Sheet1!RawDataCols,$C47,AC$5)*$R47)</f>
        <v>0</v>
      </c>
      <c r="AD47" s="3">
        <f>IF(AD$3=0,0,INDEX(Sheet1!RawDataCols,$C47,AD$5)*$R47)</f>
        <v>0</v>
      </c>
      <c r="AE47" s="3">
        <f>IF(AE$3=0,0,INDEX(Sheet1!RawDataCols,$C47,AE$5)*$R47)</f>
        <v>0</v>
      </c>
      <c r="AF47" s="3">
        <f>IF(AF$3=0,0,INDEX(Sheet1!RawDataCols,$C47,AF$5)*$R47)</f>
        <v>0</v>
      </c>
      <c r="AG47" s="3">
        <f>IF(AG$3=0,0,INDEX(Sheet1!RawDataCols,$C47,AG$5)*$R47)</f>
        <v>0</v>
      </c>
      <c r="AH47" s="3">
        <f>IF(AH$3=0,0,INDEX(Sheet1!RawDataCols,$C47,AH$5)*$R47)</f>
        <v>0</v>
      </c>
      <c r="AI47" s="3">
        <f>IF(AI$3=0,0,INDEX(Sheet1!RawDataCols,$C47,AI$5)*$R47)</f>
        <v>0</v>
      </c>
      <c r="AJ47" s="3">
        <f>IF(AJ$3=0,0,INDEX(Sheet1!RawDataCols,$C47,AJ$5)*$R47)</f>
        <v>0</v>
      </c>
      <c r="AK47" s="3">
        <f>IF(AK$3=0,0,INDEX(Sheet1!RawDataCols,$C47,AK$5)*$R47)</f>
        <v>0</v>
      </c>
      <c r="AL47" s="3">
        <f>IF(AL$3=0,0,INDEX(Sheet1!RawDataCols,$C47,AL$5)*$R47)</f>
        <v>0</v>
      </c>
      <c r="AM47" s="3">
        <f>IF(AM$3=0,0,INDEX(Sheet1!RawDataCols,$C47,AM$5)*$R47)</f>
        <v>0</v>
      </c>
      <c r="AN47" s="3">
        <f>IF(AN$3=0,0,INDEX(Sheet1!RawDataCols,$C47,AN$5)*$R47)</f>
        <v>0</v>
      </c>
      <c r="AO47" s="3">
        <f>IF(AO$3=0,0,INDEX(Sheet1!RawDataCols,$C47,AO$5)*$R47)</f>
        <v>0</v>
      </c>
      <c r="AP47" s="3">
        <f>IF(AP$3=0,0,INDEX(Sheet1!RawDataCols,$C47,AP$5)*$R47)</f>
        <v>0</v>
      </c>
      <c r="AQ47" s="3">
        <f>IF(AQ$3=0,0,INDEX(Sheet1!RawDataCols,$C47,AQ$5)*$R47)</f>
        <v>0</v>
      </c>
      <c r="AR47" s="3">
        <f>IF(AR$3=0,0,INDEX(Sheet1!RawDataCols,$C47,AR$5)*$R47)</f>
        <v>0</v>
      </c>
      <c r="AS47" s="3">
        <f>IF(AS$3=0,0,INDEX(Sheet1!RawDataCols,$C47,AS$5)*$R47)</f>
        <v>0</v>
      </c>
      <c r="AT47" s="3">
        <f>IF(AT$3=0,0,INDEX(Sheet1!RawDataCols,$C47,AT$5)*$R47)</f>
        <v>0</v>
      </c>
      <c r="AU47" s="3">
        <f>IF(AU$3=0,0,INDEX(Sheet1!RawDataCols,$C47,AU$5)*$R47)</f>
        <v>0</v>
      </c>
      <c r="AV47" s="3">
        <f>IF(AV$3=0,0,INDEX(Sheet1!RawDataCols,$C47,AV$5)*$R47)</f>
        <v>0</v>
      </c>
      <c r="AW47" s="3">
        <f>IF(AW$3=0,0,INDEX(Sheet1!RawDataCols,$C47,AW$5)*$R47)</f>
        <v>0</v>
      </c>
      <c r="AX47" s="3">
        <f>IF(AX$3=0,0,INDEX(Sheet1!RawDataCols,$C47,AX$5)*$R47)</f>
        <v>0</v>
      </c>
      <c r="AY47" s="3">
        <f>IF(AY$3=0,0,INDEX(Sheet1!RawDataCols,$C47,AY$5)*$R47)</f>
        <v>0</v>
      </c>
      <c r="AZ47" s="3">
        <f>IF(AZ$3=0,0,INDEX(Sheet1!RawDataCols,$C47,AZ$5)*$R47)</f>
        <v>0</v>
      </c>
      <c r="BA47" s="3">
        <f>IF(BA$3=0,0,INDEX(Sheet1!RawDataCols,$C47,BA$5)*$R47)</f>
        <v>0</v>
      </c>
      <c r="BB47" s="3">
        <f>IF(BB$3=0,0,INDEX(Sheet1!RawDataCols,$C47,BB$5)*$R47)</f>
        <v>0</v>
      </c>
      <c r="BC47" s="3">
        <f>IF(BC$3=0,0,INDEX(Sheet1!RawDataCols,$C47,BC$5)*$R47)</f>
        <v>0</v>
      </c>
      <c r="BD47" s="3">
        <f>IF(BD$3=0,0,INDEX(Sheet1!RawDataCols,$C47,BD$5)*$R47)</f>
        <v>0</v>
      </c>
      <c r="BE47" s="3">
        <f>IF(BE$3=0,0,INDEX(Sheet1!RawDataCols,$C47,BE$5)*$R47)</f>
        <v>0</v>
      </c>
      <c r="BF47" s="3">
        <f>IF(BF$3=0,0,INDEX(Sheet1!RawDataCols,$C47,BF$5)*$R47)</f>
        <v>0</v>
      </c>
      <c r="BG47" s="179">
        <f>IF(BG$3=0,0,INDEX(Sheet1!RawDataCols,$C47,BG$5)*$R47)</f>
        <v>0</v>
      </c>
      <c r="BH47" s="33">
        <f t="shared" si="27"/>
        <v>0</v>
      </c>
      <c r="BI47" s="33">
        <f t="shared" si="28"/>
        <v>0</v>
      </c>
      <c r="BJ47" s="33">
        <f t="shared" si="29"/>
        <v>0</v>
      </c>
      <c r="BK47" s="3">
        <f>IF(BK$3=0,0,INDEX(Sheet1!RawDataCols,$C47,BK$5)*$R47)</f>
        <v>0</v>
      </c>
      <c r="BL47" s="3">
        <f>IF(BL$3=0,0,INDEX(Sheet1!RawDataCols,$C47,BL$5)*$R47)</f>
        <v>0</v>
      </c>
      <c r="BM47" s="3">
        <f>IF(BM$3=0,0,INDEX(Sheet1!RawDataCols,$C47,BM$5)*$R47)</f>
        <v>0</v>
      </c>
      <c r="BN47" s="3">
        <f>IF(BN$3=0,0,INDEX(Sheet1!RawDataCols,$C47,BN$5)*$R47)</f>
        <v>0</v>
      </c>
      <c r="BO47" s="3">
        <f>IF(BO$3=0,0,INDEX(Sheet1!RawDataCols,$C47,BO$5)*$R47)</f>
        <v>0</v>
      </c>
      <c r="BP47" s="3">
        <f>IF(BP$3=0,0,INDEX(Sheet1!RawDataCols,$C47,BP$5)*$R47)</f>
        <v>0</v>
      </c>
      <c r="BQ47" s="3">
        <f t="shared" si="30"/>
        <v>0</v>
      </c>
      <c r="BR47" s="3">
        <f t="shared" si="31"/>
        <v>0</v>
      </c>
      <c r="BS47" s="3">
        <f t="shared" si="32"/>
        <v>0</v>
      </c>
      <c r="BT47" s="3">
        <f t="shared" si="33"/>
        <v>0</v>
      </c>
      <c r="BU47" s="3" t="e">
        <f>INDEX(Sheet1!$BS$2:$BS$1000,MATCH($A47,Sheet1!$A$2:$A$1000,0))</f>
        <v>#N/A</v>
      </c>
      <c r="BV47" s="3" t="e">
        <f>INDEX(Sheet1!$BT$2:$BT$1000,MATCH($A47,Sheet1!$A$2:$A$1000,0))</f>
        <v>#N/A</v>
      </c>
    </row>
    <row r="48" spans="1:74" x14ac:dyDescent="0.2">
      <c r="A48" s="270" t="s">
        <v>556</v>
      </c>
      <c r="B48" s="3" t="e">
        <f>MATCH($A48,Sheet1!ACCOUNTNO,0)</f>
        <v>#N/A</v>
      </c>
      <c r="C48" s="3">
        <f t="shared" si="24"/>
        <v>65000</v>
      </c>
      <c r="D48" s="3">
        <f>IF(D$3=0,0,INDEX(Sheet1!RawDataCols,$C48,D$5))</f>
        <v>0</v>
      </c>
      <c r="E48" s="3">
        <f>IF(E$3=0,0,INDEX(Sheet1!RawDataCols,$C48,E$5))</f>
        <v>0</v>
      </c>
      <c r="F48" s="3">
        <f>IF(F$3=0,0,INDEX(Sheet1!RawDataCols,$C48,F$5))</f>
        <v>0</v>
      </c>
      <c r="G48" s="3">
        <f>IF(G$3=0,0,INDEX(Sheet1!RawDataCols,$C48,G$5))</f>
        <v>0</v>
      </c>
      <c r="H48" s="3">
        <f>IF(H$3=0,0,INDEX(Sheet1!RawDataCols,$C48,H$5))</f>
        <v>0</v>
      </c>
      <c r="I48" s="3">
        <f>IF(I$3=0,0,INDEX(Sheet1!RawDataCols,$C48,I$5))</f>
        <v>0</v>
      </c>
      <c r="J48" s="3">
        <f>IF(J$3=0,0,INDEX(Sheet1!RawDataCols,$C48,J$5))</f>
        <v>0</v>
      </c>
      <c r="K48" s="3">
        <f>IF(K$3=0,0,INDEX(Sheet1!RawDataCols,$C48,K$5))</f>
        <v>0</v>
      </c>
      <c r="L48" s="3">
        <f>IF(L$3=0,0,INDEX(Sheet1!RawDataCols,$C48,L$5))</f>
        <v>0</v>
      </c>
      <c r="M48" s="3">
        <f>IF(M$3=0,0,INDEX(Sheet1!RawDataCols,$C48,M$5))</f>
        <v>0</v>
      </c>
      <c r="N48" s="3">
        <f>IF(N$3=0,0,INDEX(Sheet1!RawDataCols,$C48,N$5))</f>
        <v>0</v>
      </c>
      <c r="O48" s="3">
        <f>INDEX(Sheet1!RawDataCols,$C48,O$5)</f>
        <v>0</v>
      </c>
      <c r="P48" s="3">
        <f>INDEX(Sheet1!RawDataCols,$C48,P$5)</f>
        <v>0</v>
      </c>
      <c r="Q48" s="3">
        <f>IF(Q$3=0,0,INDEX(Sheet1!RawDataCols,$C48,Q$5))</f>
        <v>0</v>
      </c>
      <c r="R48" s="3">
        <f t="shared" si="34"/>
        <v>1</v>
      </c>
      <c r="S48" s="3">
        <f t="shared" si="35"/>
        <v>-1</v>
      </c>
      <c r="T48" s="3">
        <f>IF(T$3=0,0,INDEX(Sheet1!RawDataCols,$C48,T$5)*$R48)</f>
        <v>0</v>
      </c>
      <c r="U48" s="3">
        <f>IF(U$3=0,0,INDEX(Sheet1!RawDataCols,$C48,U$5)*$R48)</f>
        <v>0</v>
      </c>
      <c r="V48" s="3">
        <f>IF(V$3=0,0,INDEX(Sheet1!RawDataCols,$C48,V$5)*$R48)</f>
        <v>0</v>
      </c>
      <c r="W48" s="3">
        <f>IF(W$3=0,0,INDEX(Sheet1!RawDataCols,$C48,W$5)*$R48)</f>
        <v>0</v>
      </c>
      <c r="X48" s="3">
        <f>IF(X$3=0,0,INDEX(Sheet1!RawDataCols,$C48,X$5)*$R48)</f>
        <v>0</v>
      </c>
      <c r="Y48" s="3">
        <f>IF(Y$3=0,0,INDEX(Sheet1!RawDataCols,$C48,Y$5)*$R48)</f>
        <v>0</v>
      </c>
      <c r="Z48" s="3">
        <f>IF(Z$3=0,0,INDEX(Sheet1!RawDataCols,$C48,Z$5)*$R48)</f>
        <v>0</v>
      </c>
      <c r="AA48" s="3">
        <f>IF(AA$3=0,0,INDEX(Sheet1!RawDataCols,$C48,AA$5)*$R48)</f>
        <v>0</v>
      </c>
      <c r="AB48" s="3">
        <f>IF(AB$3=0,0,INDEX(Sheet1!RawDataCols,$C48,AB$5)*$R48)</f>
        <v>0</v>
      </c>
      <c r="AC48" s="3">
        <f>IF(AC$3=0,0,INDEX(Sheet1!RawDataCols,$C48,AC$5)*$R48)</f>
        <v>0</v>
      </c>
      <c r="AD48" s="3">
        <f>IF(AD$3=0,0,INDEX(Sheet1!RawDataCols,$C48,AD$5)*$R48)</f>
        <v>0</v>
      </c>
      <c r="AE48" s="3">
        <f>IF(AE$3=0,0,INDEX(Sheet1!RawDataCols,$C48,AE$5)*$R48)</f>
        <v>0</v>
      </c>
      <c r="AF48" s="3">
        <f>IF(AF$3=0,0,INDEX(Sheet1!RawDataCols,$C48,AF$5)*$R48)</f>
        <v>0</v>
      </c>
      <c r="AG48" s="3">
        <f>IF(AG$3=0,0,INDEX(Sheet1!RawDataCols,$C48,AG$5)*$R48)</f>
        <v>0</v>
      </c>
      <c r="AH48" s="3">
        <f>IF(AH$3=0,0,INDEX(Sheet1!RawDataCols,$C48,AH$5)*$R48)</f>
        <v>0</v>
      </c>
      <c r="AI48" s="3">
        <f>IF(AI$3=0,0,INDEX(Sheet1!RawDataCols,$C48,AI$5)*$R48)</f>
        <v>0</v>
      </c>
      <c r="AJ48" s="3">
        <f>IF(AJ$3=0,0,INDEX(Sheet1!RawDataCols,$C48,AJ$5)*$R48)</f>
        <v>0</v>
      </c>
      <c r="AK48" s="3">
        <f>IF(AK$3=0,0,INDEX(Sheet1!RawDataCols,$C48,AK$5)*$R48)</f>
        <v>0</v>
      </c>
      <c r="AL48" s="3">
        <f>IF(AL$3=0,0,INDEX(Sheet1!RawDataCols,$C48,AL$5)*$R48)</f>
        <v>0</v>
      </c>
      <c r="AM48" s="3">
        <f>IF(AM$3=0,0,INDEX(Sheet1!RawDataCols,$C48,AM$5)*$R48)</f>
        <v>0</v>
      </c>
      <c r="AN48" s="3">
        <f>IF(AN$3=0,0,INDEX(Sheet1!RawDataCols,$C48,AN$5)*$R48)</f>
        <v>0</v>
      </c>
      <c r="AO48" s="3">
        <f>IF(AO$3=0,0,INDEX(Sheet1!RawDataCols,$C48,AO$5)*$R48)</f>
        <v>0</v>
      </c>
      <c r="AP48" s="3">
        <f>IF(AP$3=0,0,INDEX(Sheet1!RawDataCols,$C48,AP$5)*$R48)</f>
        <v>0</v>
      </c>
      <c r="AQ48" s="3">
        <f>IF(AQ$3=0,0,INDEX(Sheet1!RawDataCols,$C48,AQ$5)*$R48)</f>
        <v>0</v>
      </c>
      <c r="AR48" s="3">
        <f>IF(AR$3=0,0,INDEX(Sheet1!RawDataCols,$C48,AR$5)*$R48)</f>
        <v>0</v>
      </c>
      <c r="AS48" s="3">
        <f>IF(AS$3=0,0,INDEX(Sheet1!RawDataCols,$C48,AS$5)*$R48)</f>
        <v>0</v>
      </c>
      <c r="AT48" s="3">
        <f>IF(AT$3=0,0,INDEX(Sheet1!RawDataCols,$C48,AT$5)*$R48)</f>
        <v>0</v>
      </c>
      <c r="AU48" s="3">
        <f>IF(AU$3=0,0,INDEX(Sheet1!RawDataCols,$C48,AU$5)*$R48)</f>
        <v>0</v>
      </c>
      <c r="AV48" s="3">
        <f>IF(AV$3=0,0,INDEX(Sheet1!RawDataCols,$C48,AV$5)*$R48)</f>
        <v>0</v>
      </c>
      <c r="AW48" s="3">
        <f>IF(AW$3=0,0,INDEX(Sheet1!RawDataCols,$C48,AW$5)*$R48)</f>
        <v>0</v>
      </c>
      <c r="AX48" s="3">
        <f>IF(AX$3=0,0,INDEX(Sheet1!RawDataCols,$C48,AX$5)*$R48)</f>
        <v>0</v>
      </c>
      <c r="AY48" s="3">
        <f>IF(AY$3=0,0,INDEX(Sheet1!RawDataCols,$C48,AY$5)*$R48)</f>
        <v>0</v>
      </c>
      <c r="AZ48" s="3">
        <f>IF(AZ$3=0,0,INDEX(Sheet1!RawDataCols,$C48,AZ$5)*$R48)</f>
        <v>0</v>
      </c>
      <c r="BA48" s="3">
        <f>IF(BA$3=0,0,INDEX(Sheet1!RawDataCols,$C48,BA$5)*$R48)</f>
        <v>0</v>
      </c>
      <c r="BB48" s="3">
        <f>IF(BB$3=0,0,INDEX(Sheet1!RawDataCols,$C48,BB$5)*$R48)</f>
        <v>0</v>
      </c>
      <c r="BC48" s="3">
        <f>IF(BC$3=0,0,INDEX(Sheet1!RawDataCols,$C48,BC$5)*$R48)</f>
        <v>0</v>
      </c>
      <c r="BD48" s="3">
        <f>IF(BD$3=0,0,INDEX(Sheet1!RawDataCols,$C48,BD$5)*$R48)</f>
        <v>0</v>
      </c>
      <c r="BE48" s="3">
        <f>IF(BE$3=0,0,INDEX(Sheet1!RawDataCols,$C48,BE$5)*$R48)</f>
        <v>0</v>
      </c>
      <c r="BF48" s="3">
        <f>IF(BF$3=0,0,INDEX(Sheet1!RawDataCols,$C48,BF$5)*$R48)</f>
        <v>0</v>
      </c>
      <c r="BG48" s="179">
        <f>IF(BG$3=0,0,INDEX(Sheet1!RawDataCols,$C48,BG$5)*$R48)</f>
        <v>0</v>
      </c>
      <c r="BH48" s="33">
        <f t="shared" si="27"/>
        <v>0</v>
      </c>
      <c r="BI48" s="33">
        <f t="shared" si="28"/>
        <v>0</v>
      </c>
      <c r="BJ48" s="33">
        <f t="shared" si="29"/>
        <v>0</v>
      </c>
      <c r="BK48" s="3">
        <f>IF(BK$3=0,0,INDEX(Sheet1!RawDataCols,$C48,BK$5)*$R48)</f>
        <v>0</v>
      </c>
      <c r="BL48" s="3">
        <f>IF(BL$3=0,0,INDEX(Sheet1!RawDataCols,$C48,BL$5)*$R48)</f>
        <v>0</v>
      </c>
      <c r="BM48" s="3">
        <f>IF(BM$3=0,0,INDEX(Sheet1!RawDataCols,$C48,BM$5)*$R48)</f>
        <v>0</v>
      </c>
      <c r="BN48" s="3">
        <f>IF(BN$3=0,0,INDEX(Sheet1!RawDataCols,$C48,BN$5)*$R48)</f>
        <v>0</v>
      </c>
      <c r="BO48" s="3">
        <f>IF(BO$3=0,0,INDEX(Sheet1!RawDataCols,$C48,BO$5)*$R48)</f>
        <v>0</v>
      </c>
      <c r="BP48" s="3">
        <f>IF(BP$3=0,0,INDEX(Sheet1!RawDataCols,$C48,BP$5)*$R48)</f>
        <v>0</v>
      </c>
      <c r="BQ48" s="3">
        <f t="shared" si="30"/>
        <v>0</v>
      </c>
      <c r="BR48" s="3">
        <f t="shared" si="31"/>
        <v>0</v>
      </c>
      <c r="BS48" s="3">
        <f t="shared" si="32"/>
        <v>0</v>
      </c>
      <c r="BT48" s="3">
        <f t="shared" si="33"/>
        <v>0</v>
      </c>
      <c r="BU48" s="3" t="e">
        <f>INDEX(Sheet1!$BS$2:$BS$1000,MATCH($A48,Sheet1!$A$2:$A$1000,0))</f>
        <v>#N/A</v>
      </c>
      <c r="BV48" s="3" t="e">
        <f>INDEX(Sheet1!$BT$2:$BT$1000,MATCH($A48,Sheet1!$A$2:$A$1000,0))</f>
        <v>#N/A</v>
      </c>
    </row>
    <row r="49" spans="1:74" x14ac:dyDescent="0.2">
      <c r="A49" s="270" t="s">
        <v>557</v>
      </c>
      <c r="B49" s="3" t="e">
        <f>MATCH($A49,Sheet1!ACCOUNTNO,0)</f>
        <v>#N/A</v>
      </c>
      <c r="C49" s="3">
        <f t="shared" si="24"/>
        <v>65000</v>
      </c>
      <c r="D49" s="3">
        <f>IF(D$3=0,0,INDEX(Sheet1!RawDataCols,$C49,D$5))</f>
        <v>0</v>
      </c>
      <c r="E49" s="3">
        <f>IF(E$3=0,0,INDEX(Sheet1!RawDataCols,$C49,E$5))</f>
        <v>0</v>
      </c>
      <c r="F49" s="3">
        <f>IF(F$3=0,0,INDEX(Sheet1!RawDataCols,$C49,F$5))</f>
        <v>0</v>
      </c>
      <c r="G49" s="3">
        <f>IF(G$3=0,0,INDEX(Sheet1!RawDataCols,$C49,G$5))</f>
        <v>0</v>
      </c>
      <c r="H49" s="3">
        <f>IF(H$3=0,0,INDEX(Sheet1!RawDataCols,$C49,H$5))</f>
        <v>0</v>
      </c>
      <c r="I49" s="3">
        <f>IF(I$3=0,0,INDEX(Sheet1!RawDataCols,$C49,I$5))</f>
        <v>0</v>
      </c>
      <c r="J49" s="3">
        <f>IF(J$3=0,0,INDEX(Sheet1!RawDataCols,$C49,J$5))</f>
        <v>0</v>
      </c>
      <c r="K49" s="3">
        <f>IF(K$3=0,0,INDEX(Sheet1!RawDataCols,$C49,K$5))</f>
        <v>0</v>
      </c>
      <c r="L49" s="3">
        <f>IF(L$3=0,0,INDEX(Sheet1!RawDataCols,$C49,L$5))</f>
        <v>0</v>
      </c>
      <c r="M49" s="3">
        <f>IF(M$3=0,0,INDEX(Sheet1!RawDataCols,$C49,M$5))</f>
        <v>0</v>
      </c>
      <c r="N49" s="3">
        <f>IF(N$3=0,0,INDEX(Sheet1!RawDataCols,$C49,N$5))</f>
        <v>0</v>
      </c>
      <c r="O49" s="3">
        <f>INDEX(Sheet1!RawDataCols,$C49,O$5)</f>
        <v>0</v>
      </c>
      <c r="P49" s="3">
        <f>INDEX(Sheet1!RawDataCols,$C49,P$5)</f>
        <v>0</v>
      </c>
      <c r="Q49" s="3">
        <f>IF(Q$3=0,0,INDEX(Sheet1!RawDataCols,$C49,Q$5))</f>
        <v>0</v>
      </c>
      <c r="R49" s="3">
        <f t="shared" si="34"/>
        <v>1</v>
      </c>
      <c r="S49" s="3">
        <f t="shared" si="35"/>
        <v>-1</v>
      </c>
      <c r="T49" s="3">
        <f>IF(T$3=0,0,INDEX(Sheet1!RawDataCols,$C49,T$5)*$R49)</f>
        <v>0</v>
      </c>
      <c r="U49" s="3">
        <f>IF(U$3=0,0,INDEX(Sheet1!RawDataCols,$C49,U$5)*$R49)</f>
        <v>0</v>
      </c>
      <c r="V49" s="3">
        <f>IF(V$3=0,0,INDEX(Sheet1!RawDataCols,$C49,V$5)*$R49)</f>
        <v>0</v>
      </c>
      <c r="W49" s="3">
        <f>IF(W$3=0,0,INDEX(Sheet1!RawDataCols,$C49,W$5)*$R49)</f>
        <v>0</v>
      </c>
      <c r="X49" s="3">
        <f>IF(X$3=0,0,INDEX(Sheet1!RawDataCols,$C49,X$5)*$R49)</f>
        <v>0</v>
      </c>
      <c r="Y49" s="3">
        <f>IF(Y$3=0,0,INDEX(Sheet1!RawDataCols,$C49,Y$5)*$R49)</f>
        <v>0</v>
      </c>
      <c r="Z49" s="3">
        <f>IF(Z$3=0,0,INDEX(Sheet1!RawDataCols,$C49,Z$5)*$R49)</f>
        <v>0</v>
      </c>
      <c r="AA49" s="3">
        <f>IF(AA$3=0,0,INDEX(Sheet1!RawDataCols,$C49,AA$5)*$R49)</f>
        <v>0</v>
      </c>
      <c r="AB49" s="3">
        <f>IF(AB$3=0,0,INDEX(Sheet1!RawDataCols,$C49,AB$5)*$R49)</f>
        <v>0</v>
      </c>
      <c r="AC49" s="3">
        <f>IF(AC$3=0,0,INDEX(Sheet1!RawDataCols,$C49,AC$5)*$R49)</f>
        <v>0</v>
      </c>
      <c r="AD49" s="3">
        <f>IF(AD$3=0,0,INDEX(Sheet1!RawDataCols,$C49,AD$5)*$R49)</f>
        <v>0</v>
      </c>
      <c r="AE49" s="3">
        <f>IF(AE$3=0,0,INDEX(Sheet1!RawDataCols,$C49,AE$5)*$R49)</f>
        <v>0</v>
      </c>
      <c r="AF49" s="3">
        <f>IF(AF$3=0,0,INDEX(Sheet1!RawDataCols,$C49,AF$5)*$R49)</f>
        <v>0</v>
      </c>
      <c r="AG49" s="3">
        <f>IF(AG$3=0,0,INDEX(Sheet1!RawDataCols,$C49,AG$5)*$R49)</f>
        <v>0</v>
      </c>
      <c r="AH49" s="3">
        <f>IF(AH$3=0,0,INDEX(Sheet1!RawDataCols,$C49,AH$5)*$R49)</f>
        <v>0</v>
      </c>
      <c r="AI49" s="3">
        <f>IF(AI$3=0,0,INDEX(Sheet1!RawDataCols,$C49,AI$5)*$R49)</f>
        <v>0</v>
      </c>
      <c r="AJ49" s="3">
        <f>IF(AJ$3=0,0,INDEX(Sheet1!RawDataCols,$C49,AJ$5)*$R49)</f>
        <v>0</v>
      </c>
      <c r="AK49" s="3">
        <f>IF(AK$3=0,0,INDEX(Sheet1!RawDataCols,$C49,AK$5)*$R49)</f>
        <v>0</v>
      </c>
      <c r="AL49" s="3">
        <f>IF(AL$3=0,0,INDEX(Sheet1!RawDataCols,$C49,AL$5)*$R49)</f>
        <v>0</v>
      </c>
      <c r="AM49" s="3">
        <f>IF(AM$3=0,0,INDEX(Sheet1!RawDataCols,$C49,AM$5)*$R49)</f>
        <v>0</v>
      </c>
      <c r="AN49" s="3">
        <f>IF(AN$3=0,0,INDEX(Sheet1!RawDataCols,$C49,AN$5)*$R49)</f>
        <v>0</v>
      </c>
      <c r="AO49" s="3">
        <f>IF(AO$3=0,0,INDEX(Sheet1!RawDataCols,$C49,AO$5)*$R49)</f>
        <v>0</v>
      </c>
      <c r="AP49" s="3">
        <f>IF(AP$3=0,0,INDEX(Sheet1!RawDataCols,$C49,AP$5)*$R49)</f>
        <v>0</v>
      </c>
      <c r="AQ49" s="3">
        <f>IF(AQ$3=0,0,INDEX(Sheet1!RawDataCols,$C49,AQ$5)*$R49)</f>
        <v>0</v>
      </c>
      <c r="AR49" s="3">
        <f>IF(AR$3=0,0,INDEX(Sheet1!RawDataCols,$C49,AR$5)*$R49)</f>
        <v>0</v>
      </c>
      <c r="AS49" s="3">
        <f>IF(AS$3=0,0,INDEX(Sheet1!RawDataCols,$C49,AS$5)*$R49)</f>
        <v>0</v>
      </c>
      <c r="AT49" s="3">
        <f>IF(AT$3=0,0,INDEX(Sheet1!RawDataCols,$C49,AT$5)*$R49)</f>
        <v>0</v>
      </c>
      <c r="AU49" s="3">
        <f>IF(AU$3=0,0,INDEX(Sheet1!RawDataCols,$C49,AU$5)*$R49)</f>
        <v>0</v>
      </c>
      <c r="AV49" s="3">
        <f>IF(AV$3=0,0,INDEX(Sheet1!RawDataCols,$C49,AV$5)*$R49)</f>
        <v>0</v>
      </c>
      <c r="AW49" s="3">
        <f>IF(AW$3=0,0,INDEX(Sheet1!RawDataCols,$C49,AW$5)*$R49)</f>
        <v>0</v>
      </c>
      <c r="AX49" s="3">
        <f>IF(AX$3=0,0,INDEX(Sheet1!RawDataCols,$C49,AX$5)*$R49)</f>
        <v>0</v>
      </c>
      <c r="AY49" s="3">
        <f>IF(AY$3=0,0,INDEX(Sheet1!RawDataCols,$C49,AY$5)*$R49)</f>
        <v>0</v>
      </c>
      <c r="AZ49" s="3">
        <f>IF(AZ$3=0,0,INDEX(Sheet1!RawDataCols,$C49,AZ$5)*$R49)</f>
        <v>0</v>
      </c>
      <c r="BA49" s="3">
        <f>IF(BA$3=0,0,INDEX(Sheet1!RawDataCols,$C49,BA$5)*$R49)</f>
        <v>0</v>
      </c>
      <c r="BB49" s="3">
        <f>IF(BB$3=0,0,INDEX(Sheet1!RawDataCols,$C49,BB$5)*$R49)</f>
        <v>0</v>
      </c>
      <c r="BC49" s="3">
        <f>IF(BC$3=0,0,INDEX(Sheet1!RawDataCols,$C49,BC$5)*$R49)</f>
        <v>0</v>
      </c>
      <c r="BD49" s="3">
        <f>IF(BD$3=0,0,INDEX(Sheet1!RawDataCols,$C49,BD$5)*$R49)</f>
        <v>0</v>
      </c>
      <c r="BE49" s="3">
        <f>IF(BE$3=0,0,INDEX(Sheet1!RawDataCols,$C49,BE$5)*$R49)</f>
        <v>0</v>
      </c>
      <c r="BF49" s="3">
        <f>IF(BF$3=0,0,INDEX(Sheet1!RawDataCols,$C49,BF$5)*$R49)</f>
        <v>0</v>
      </c>
      <c r="BG49" s="179">
        <f>IF(BG$3=0,0,INDEX(Sheet1!RawDataCols,$C49,BG$5)*$R49)</f>
        <v>0</v>
      </c>
      <c r="BH49" s="33">
        <f t="shared" si="27"/>
        <v>0</v>
      </c>
      <c r="BI49" s="33">
        <f t="shared" si="28"/>
        <v>0</v>
      </c>
      <c r="BJ49" s="33">
        <f t="shared" si="29"/>
        <v>0</v>
      </c>
      <c r="BK49" s="3">
        <f>IF(BK$3=0,0,INDEX(Sheet1!RawDataCols,$C49,BK$5)*$R49)</f>
        <v>0</v>
      </c>
      <c r="BL49" s="3">
        <f>IF(BL$3=0,0,INDEX(Sheet1!RawDataCols,$C49,BL$5)*$R49)</f>
        <v>0</v>
      </c>
      <c r="BM49" s="3">
        <f>IF(BM$3=0,0,INDEX(Sheet1!RawDataCols,$C49,BM$5)*$R49)</f>
        <v>0</v>
      </c>
      <c r="BN49" s="3">
        <f>IF(BN$3=0,0,INDEX(Sheet1!RawDataCols,$C49,BN$5)*$R49)</f>
        <v>0</v>
      </c>
      <c r="BO49" s="3">
        <f>IF(BO$3=0,0,INDEX(Sheet1!RawDataCols,$C49,BO$5)*$R49)</f>
        <v>0</v>
      </c>
      <c r="BP49" s="3">
        <f>IF(BP$3=0,0,INDEX(Sheet1!RawDataCols,$C49,BP$5)*$R49)</f>
        <v>0</v>
      </c>
      <c r="BQ49" s="3">
        <f t="shared" si="30"/>
        <v>0</v>
      </c>
      <c r="BR49" s="3">
        <f t="shared" si="31"/>
        <v>0</v>
      </c>
      <c r="BS49" s="3">
        <f t="shared" si="32"/>
        <v>0</v>
      </c>
      <c r="BT49" s="3">
        <f t="shared" si="33"/>
        <v>0</v>
      </c>
      <c r="BU49" s="3" t="e">
        <f>INDEX(Sheet1!$BS$2:$BS$1000,MATCH($A49,Sheet1!$A$2:$A$1000,0))</f>
        <v>#N/A</v>
      </c>
      <c r="BV49" s="3" t="e">
        <f>INDEX(Sheet1!$BT$2:$BT$1000,MATCH($A49,Sheet1!$A$2:$A$1000,0))</f>
        <v>#N/A</v>
      </c>
    </row>
    <row r="50" spans="1:74" x14ac:dyDescent="0.2">
      <c r="A50" s="270" t="s">
        <v>558</v>
      </c>
      <c r="B50" s="3" t="e">
        <f>MATCH($A50,Sheet1!ACCOUNTNO,0)</f>
        <v>#N/A</v>
      </c>
      <c r="C50" s="3">
        <f t="shared" si="24"/>
        <v>65000</v>
      </c>
      <c r="D50" s="3">
        <f>IF(D$3=0,0,INDEX(Sheet1!RawDataCols,$C50,D$5))</f>
        <v>0</v>
      </c>
      <c r="E50" s="3">
        <f>IF(E$3=0,0,INDEX(Sheet1!RawDataCols,$C50,E$5))</f>
        <v>0</v>
      </c>
      <c r="F50" s="3">
        <f>IF(F$3=0,0,INDEX(Sheet1!RawDataCols,$C50,F$5))</f>
        <v>0</v>
      </c>
      <c r="G50" s="3">
        <f>IF(G$3=0,0,INDEX(Sheet1!RawDataCols,$C50,G$5))</f>
        <v>0</v>
      </c>
      <c r="H50" s="3">
        <f>IF(H$3=0,0,INDEX(Sheet1!RawDataCols,$C50,H$5))</f>
        <v>0</v>
      </c>
      <c r="I50" s="3">
        <f>IF(I$3=0,0,INDEX(Sheet1!RawDataCols,$C50,I$5))</f>
        <v>0</v>
      </c>
      <c r="J50" s="3">
        <f>IF(J$3=0,0,INDEX(Sheet1!RawDataCols,$C50,J$5))</f>
        <v>0</v>
      </c>
      <c r="K50" s="3">
        <f>IF(K$3=0,0,INDEX(Sheet1!RawDataCols,$C50,K$5))</f>
        <v>0</v>
      </c>
      <c r="L50" s="3">
        <f>IF(L$3=0,0,INDEX(Sheet1!RawDataCols,$C50,L$5))</f>
        <v>0</v>
      </c>
      <c r="M50" s="3">
        <f>IF(M$3=0,0,INDEX(Sheet1!RawDataCols,$C50,M$5))</f>
        <v>0</v>
      </c>
      <c r="N50" s="3">
        <f>IF(N$3=0,0,INDEX(Sheet1!RawDataCols,$C50,N$5))</f>
        <v>0</v>
      </c>
      <c r="O50" s="3">
        <f>INDEX(Sheet1!RawDataCols,$C50,O$5)</f>
        <v>0</v>
      </c>
      <c r="P50" s="3">
        <f>INDEX(Sheet1!RawDataCols,$C50,P$5)</f>
        <v>0</v>
      </c>
      <c r="Q50" s="3">
        <f>IF(Q$3=0,0,INDEX(Sheet1!RawDataCols,$C50,Q$5))</f>
        <v>0</v>
      </c>
      <c r="R50" s="3">
        <f t="shared" si="34"/>
        <v>1</v>
      </c>
      <c r="S50" s="3">
        <f t="shared" si="35"/>
        <v>-1</v>
      </c>
      <c r="T50" s="3">
        <f>IF(T$3=0,0,INDEX(Sheet1!RawDataCols,$C50,T$5)*$R50)</f>
        <v>0</v>
      </c>
      <c r="U50" s="3">
        <f>IF(U$3=0,0,INDEX(Sheet1!RawDataCols,$C50,U$5)*$R50)</f>
        <v>0</v>
      </c>
      <c r="V50" s="3">
        <f>IF(V$3=0,0,INDEX(Sheet1!RawDataCols,$C50,V$5)*$R50)</f>
        <v>0</v>
      </c>
      <c r="W50" s="3">
        <f>IF(W$3=0,0,INDEX(Sheet1!RawDataCols,$C50,W$5)*$R50)</f>
        <v>0</v>
      </c>
      <c r="X50" s="3">
        <f>IF(X$3=0,0,INDEX(Sheet1!RawDataCols,$C50,X$5)*$R50)</f>
        <v>0</v>
      </c>
      <c r="Y50" s="3">
        <f>IF(Y$3=0,0,INDEX(Sheet1!RawDataCols,$C50,Y$5)*$R50)</f>
        <v>0</v>
      </c>
      <c r="Z50" s="3">
        <f>IF(Z$3=0,0,INDEX(Sheet1!RawDataCols,$C50,Z$5)*$R50)</f>
        <v>0</v>
      </c>
      <c r="AA50" s="3">
        <f>IF(AA$3=0,0,INDEX(Sheet1!RawDataCols,$C50,AA$5)*$R50)</f>
        <v>0</v>
      </c>
      <c r="AB50" s="3">
        <f>IF(AB$3=0,0,INDEX(Sheet1!RawDataCols,$C50,AB$5)*$R50)</f>
        <v>0</v>
      </c>
      <c r="AC50" s="3">
        <f>IF(AC$3=0,0,INDEX(Sheet1!RawDataCols,$C50,AC$5)*$R50)</f>
        <v>0</v>
      </c>
      <c r="AD50" s="3">
        <f>IF(AD$3=0,0,INDEX(Sheet1!RawDataCols,$C50,AD$5)*$R50)</f>
        <v>0</v>
      </c>
      <c r="AE50" s="3">
        <f>IF(AE$3=0,0,INDEX(Sheet1!RawDataCols,$C50,AE$5)*$R50)</f>
        <v>0</v>
      </c>
      <c r="AF50" s="3">
        <f>IF(AF$3=0,0,INDEX(Sheet1!RawDataCols,$C50,AF$5)*$R50)</f>
        <v>0</v>
      </c>
      <c r="AG50" s="3">
        <f>IF(AG$3=0,0,INDEX(Sheet1!RawDataCols,$C50,AG$5)*$R50)</f>
        <v>0</v>
      </c>
      <c r="AH50" s="3">
        <f>IF(AH$3=0,0,INDEX(Sheet1!RawDataCols,$C50,AH$5)*$R50)</f>
        <v>0</v>
      </c>
      <c r="AI50" s="3">
        <f>IF(AI$3=0,0,INDEX(Sheet1!RawDataCols,$C50,AI$5)*$R50)</f>
        <v>0</v>
      </c>
      <c r="AJ50" s="3">
        <f>IF(AJ$3=0,0,INDEX(Sheet1!RawDataCols,$C50,AJ$5)*$R50)</f>
        <v>0</v>
      </c>
      <c r="AK50" s="3">
        <f>IF(AK$3=0,0,INDEX(Sheet1!RawDataCols,$C50,AK$5)*$R50)</f>
        <v>0</v>
      </c>
      <c r="AL50" s="3">
        <f>IF(AL$3=0,0,INDEX(Sheet1!RawDataCols,$C50,AL$5)*$R50)</f>
        <v>0</v>
      </c>
      <c r="AM50" s="3">
        <f>IF(AM$3=0,0,INDEX(Sheet1!RawDataCols,$C50,AM$5)*$R50)</f>
        <v>0</v>
      </c>
      <c r="AN50" s="3">
        <f>IF(AN$3=0,0,INDEX(Sheet1!RawDataCols,$C50,AN$5)*$R50)</f>
        <v>0</v>
      </c>
      <c r="AO50" s="3">
        <f>IF(AO$3=0,0,INDEX(Sheet1!RawDataCols,$C50,AO$5)*$R50)</f>
        <v>0</v>
      </c>
      <c r="AP50" s="3">
        <f>IF(AP$3=0,0,INDEX(Sheet1!RawDataCols,$C50,AP$5)*$R50)</f>
        <v>0</v>
      </c>
      <c r="AQ50" s="3">
        <f>IF(AQ$3=0,0,INDEX(Sheet1!RawDataCols,$C50,AQ$5)*$R50)</f>
        <v>0</v>
      </c>
      <c r="AR50" s="3">
        <f>IF(AR$3=0,0,INDEX(Sheet1!RawDataCols,$C50,AR$5)*$R50)</f>
        <v>0</v>
      </c>
      <c r="AS50" s="3">
        <f>IF(AS$3=0,0,INDEX(Sheet1!RawDataCols,$C50,AS$5)*$R50)</f>
        <v>0</v>
      </c>
      <c r="AT50" s="3">
        <f>IF(AT$3=0,0,INDEX(Sheet1!RawDataCols,$C50,AT$5)*$R50)</f>
        <v>0</v>
      </c>
      <c r="AU50" s="3">
        <f>IF(AU$3=0,0,INDEX(Sheet1!RawDataCols,$C50,AU$5)*$R50)</f>
        <v>0</v>
      </c>
      <c r="AV50" s="3">
        <f>IF(AV$3=0,0,INDEX(Sheet1!RawDataCols,$C50,AV$5)*$R50)</f>
        <v>0</v>
      </c>
      <c r="AW50" s="3">
        <f>IF(AW$3=0,0,INDEX(Sheet1!RawDataCols,$C50,AW$5)*$R50)</f>
        <v>0</v>
      </c>
      <c r="AX50" s="3">
        <f>IF(AX$3=0,0,INDEX(Sheet1!RawDataCols,$C50,AX$5)*$R50)</f>
        <v>0</v>
      </c>
      <c r="AY50" s="3">
        <f>IF(AY$3=0,0,INDEX(Sheet1!RawDataCols,$C50,AY$5)*$R50)</f>
        <v>0</v>
      </c>
      <c r="AZ50" s="3">
        <f>IF(AZ$3=0,0,INDEX(Sheet1!RawDataCols,$C50,AZ$5)*$R50)</f>
        <v>0</v>
      </c>
      <c r="BA50" s="3">
        <f>IF(BA$3=0,0,INDEX(Sheet1!RawDataCols,$C50,BA$5)*$R50)</f>
        <v>0</v>
      </c>
      <c r="BB50" s="3">
        <f>IF(BB$3=0,0,INDEX(Sheet1!RawDataCols,$C50,BB$5)*$R50)</f>
        <v>0</v>
      </c>
      <c r="BC50" s="3">
        <f>IF(BC$3=0,0,INDEX(Sheet1!RawDataCols,$C50,BC$5)*$R50)</f>
        <v>0</v>
      </c>
      <c r="BD50" s="3">
        <f>IF(BD$3=0,0,INDEX(Sheet1!RawDataCols,$C50,BD$5)*$R50)</f>
        <v>0</v>
      </c>
      <c r="BE50" s="3">
        <f>IF(BE$3=0,0,INDEX(Sheet1!RawDataCols,$C50,BE$5)*$R50)</f>
        <v>0</v>
      </c>
      <c r="BF50" s="3">
        <f>IF(BF$3=0,0,INDEX(Sheet1!RawDataCols,$C50,BF$5)*$R50)</f>
        <v>0</v>
      </c>
      <c r="BG50" s="179">
        <f>IF(BG$3=0,0,INDEX(Sheet1!RawDataCols,$C50,BG$5)*$R50)</f>
        <v>0</v>
      </c>
      <c r="BH50" s="33">
        <f t="shared" si="27"/>
        <v>0</v>
      </c>
      <c r="BI50" s="33">
        <f t="shared" si="28"/>
        <v>0</v>
      </c>
      <c r="BJ50" s="33">
        <f t="shared" si="29"/>
        <v>0</v>
      </c>
      <c r="BK50" s="3">
        <f>IF(BK$3=0,0,INDEX(Sheet1!RawDataCols,$C50,BK$5)*$R50)</f>
        <v>0</v>
      </c>
      <c r="BL50" s="3">
        <f>IF(BL$3=0,0,INDEX(Sheet1!RawDataCols,$C50,BL$5)*$R50)</f>
        <v>0</v>
      </c>
      <c r="BM50" s="3">
        <f>IF(BM$3=0,0,INDEX(Sheet1!RawDataCols,$C50,BM$5)*$R50)</f>
        <v>0</v>
      </c>
      <c r="BN50" s="3">
        <f>IF(BN$3=0,0,INDEX(Sheet1!RawDataCols,$C50,BN$5)*$R50)</f>
        <v>0</v>
      </c>
      <c r="BO50" s="3">
        <f>IF(BO$3=0,0,INDEX(Sheet1!RawDataCols,$C50,BO$5)*$R50)</f>
        <v>0</v>
      </c>
      <c r="BP50" s="3">
        <f>IF(BP$3=0,0,INDEX(Sheet1!RawDataCols,$C50,BP$5)*$R50)</f>
        <v>0</v>
      </c>
      <c r="BQ50" s="3">
        <f t="shared" si="30"/>
        <v>0</v>
      </c>
      <c r="BR50" s="3">
        <f t="shared" si="31"/>
        <v>0</v>
      </c>
      <c r="BS50" s="3">
        <f t="shared" si="32"/>
        <v>0</v>
      </c>
      <c r="BT50" s="3">
        <f t="shared" si="33"/>
        <v>0</v>
      </c>
      <c r="BU50" s="3" t="e">
        <f>INDEX(Sheet1!$BS$2:$BS$1000,MATCH($A50,Sheet1!$A$2:$A$1000,0))</f>
        <v>#N/A</v>
      </c>
      <c r="BV50" s="3" t="e">
        <f>INDEX(Sheet1!$BT$2:$BT$1000,MATCH($A50,Sheet1!$A$2:$A$1000,0))</f>
        <v>#N/A</v>
      </c>
    </row>
    <row r="51" spans="1:74" x14ac:dyDescent="0.2">
      <c r="A51" s="270" t="s">
        <v>559</v>
      </c>
      <c r="B51" s="3" t="e">
        <f>MATCH($A51,Sheet1!ACCOUNTNO,0)</f>
        <v>#N/A</v>
      </c>
      <c r="C51" s="3">
        <f t="shared" si="24"/>
        <v>65000</v>
      </c>
      <c r="D51" s="3">
        <f>IF(D$3=0,0,INDEX(Sheet1!RawDataCols,$C51,D$5))</f>
        <v>0</v>
      </c>
      <c r="E51" s="3">
        <f>IF(E$3=0,0,INDEX(Sheet1!RawDataCols,$C51,E$5))</f>
        <v>0</v>
      </c>
      <c r="F51" s="3">
        <f>IF(F$3=0,0,INDEX(Sheet1!RawDataCols,$C51,F$5))</f>
        <v>0</v>
      </c>
      <c r="G51" s="3">
        <f>IF(G$3=0,0,INDEX(Sheet1!RawDataCols,$C51,G$5))</f>
        <v>0</v>
      </c>
      <c r="H51" s="3">
        <f>IF(H$3=0,0,INDEX(Sheet1!RawDataCols,$C51,H$5))</f>
        <v>0</v>
      </c>
      <c r="I51" s="3">
        <f>IF(I$3=0,0,INDEX(Sheet1!RawDataCols,$C51,I$5))</f>
        <v>0</v>
      </c>
      <c r="J51" s="3">
        <f>IF(J$3=0,0,INDEX(Sheet1!RawDataCols,$C51,J$5))</f>
        <v>0</v>
      </c>
      <c r="K51" s="3">
        <f>IF(K$3=0,0,INDEX(Sheet1!RawDataCols,$C51,K$5))</f>
        <v>0</v>
      </c>
      <c r="L51" s="3">
        <f>IF(L$3=0,0,INDEX(Sheet1!RawDataCols,$C51,L$5))</f>
        <v>0</v>
      </c>
      <c r="M51" s="3">
        <f>IF(M$3=0,0,INDEX(Sheet1!RawDataCols,$C51,M$5))</f>
        <v>0</v>
      </c>
      <c r="N51" s="3">
        <f>IF(N$3=0,0,INDEX(Sheet1!RawDataCols,$C51,N$5))</f>
        <v>0</v>
      </c>
      <c r="O51" s="3">
        <f>INDEX(Sheet1!RawDataCols,$C51,O$5)</f>
        <v>0</v>
      </c>
      <c r="P51" s="3">
        <f>INDEX(Sheet1!RawDataCols,$C51,P$5)</f>
        <v>0</v>
      </c>
      <c r="Q51" s="3">
        <f>IF(Q$3=0,0,INDEX(Sheet1!RawDataCols,$C51,Q$5))</f>
        <v>0</v>
      </c>
      <c r="R51" s="3">
        <f t="shared" si="34"/>
        <v>1</v>
      </c>
      <c r="S51" s="3">
        <f t="shared" si="35"/>
        <v>-1</v>
      </c>
      <c r="T51" s="3">
        <f>IF(T$3=0,0,INDEX(Sheet1!RawDataCols,$C51,T$5)*$R51)</f>
        <v>0</v>
      </c>
      <c r="U51" s="3">
        <f>IF(U$3=0,0,INDEX(Sheet1!RawDataCols,$C51,U$5)*$R51)</f>
        <v>0</v>
      </c>
      <c r="V51" s="3">
        <f>IF(V$3=0,0,INDEX(Sheet1!RawDataCols,$C51,V$5)*$R51)</f>
        <v>0</v>
      </c>
      <c r="W51" s="3">
        <f>IF(W$3=0,0,INDEX(Sheet1!RawDataCols,$C51,W$5)*$R51)</f>
        <v>0</v>
      </c>
      <c r="X51" s="3">
        <f>IF(X$3=0,0,INDEX(Sheet1!RawDataCols,$C51,X$5)*$R51)</f>
        <v>0</v>
      </c>
      <c r="Y51" s="3">
        <f>IF(Y$3=0,0,INDEX(Sheet1!RawDataCols,$C51,Y$5)*$R51)</f>
        <v>0</v>
      </c>
      <c r="Z51" s="3">
        <f>IF(Z$3=0,0,INDEX(Sheet1!RawDataCols,$C51,Z$5)*$R51)</f>
        <v>0</v>
      </c>
      <c r="AA51" s="3">
        <f>IF(AA$3=0,0,INDEX(Sheet1!RawDataCols,$C51,AA$5)*$R51)</f>
        <v>0</v>
      </c>
      <c r="AB51" s="3">
        <f>IF(AB$3=0,0,INDEX(Sheet1!RawDataCols,$C51,AB$5)*$R51)</f>
        <v>0</v>
      </c>
      <c r="AC51" s="3">
        <f>IF(AC$3=0,0,INDEX(Sheet1!RawDataCols,$C51,AC$5)*$R51)</f>
        <v>0</v>
      </c>
      <c r="AD51" s="3">
        <f>IF(AD$3=0,0,INDEX(Sheet1!RawDataCols,$C51,AD$5)*$R51)</f>
        <v>0</v>
      </c>
      <c r="AE51" s="3">
        <f>IF(AE$3=0,0,INDEX(Sheet1!RawDataCols,$C51,AE$5)*$R51)</f>
        <v>0</v>
      </c>
      <c r="AF51" s="3">
        <f>IF(AF$3=0,0,INDEX(Sheet1!RawDataCols,$C51,AF$5)*$R51)</f>
        <v>0</v>
      </c>
      <c r="AG51" s="3">
        <f>IF(AG$3=0,0,INDEX(Sheet1!RawDataCols,$C51,AG$5)*$R51)</f>
        <v>0</v>
      </c>
      <c r="AH51" s="3">
        <f>IF(AH$3=0,0,INDEX(Sheet1!RawDataCols,$C51,AH$5)*$R51)</f>
        <v>0</v>
      </c>
      <c r="AI51" s="3">
        <f>IF(AI$3=0,0,INDEX(Sheet1!RawDataCols,$C51,AI$5)*$R51)</f>
        <v>0</v>
      </c>
      <c r="AJ51" s="3">
        <f>IF(AJ$3=0,0,INDEX(Sheet1!RawDataCols,$C51,AJ$5)*$R51)</f>
        <v>0</v>
      </c>
      <c r="AK51" s="3">
        <f>IF(AK$3=0,0,INDEX(Sheet1!RawDataCols,$C51,AK$5)*$R51)</f>
        <v>0</v>
      </c>
      <c r="AL51" s="3">
        <f>IF(AL$3=0,0,INDEX(Sheet1!RawDataCols,$C51,AL$5)*$R51)</f>
        <v>0</v>
      </c>
      <c r="AM51" s="3">
        <f>IF(AM$3=0,0,INDEX(Sheet1!RawDataCols,$C51,AM$5)*$R51)</f>
        <v>0</v>
      </c>
      <c r="AN51" s="3">
        <f>IF(AN$3=0,0,INDEX(Sheet1!RawDataCols,$C51,AN$5)*$R51)</f>
        <v>0</v>
      </c>
      <c r="AO51" s="3">
        <f>IF(AO$3=0,0,INDEX(Sheet1!RawDataCols,$C51,AO$5)*$R51)</f>
        <v>0</v>
      </c>
      <c r="AP51" s="3">
        <f>IF(AP$3=0,0,INDEX(Sheet1!RawDataCols,$C51,AP$5)*$R51)</f>
        <v>0</v>
      </c>
      <c r="AQ51" s="3">
        <f>IF(AQ$3=0,0,INDEX(Sheet1!RawDataCols,$C51,AQ$5)*$R51)</f>
        <v>0</v>
      </c>
      <c r="AR51" s="3">
        <f>IF(AR$3=0,0,INDEX(Sheet1!RawDataCols,$C51,AR$5)*$R51)</f>
        <v>0</v>
      </c>
      <c r="AS51" s="3">
        <f>IF(AS$3=0,0,INDEX(Sheet1!RawDataCols,$C51,AS$5)*$R51)</f>
        <v>0</v>
      </c>
      <c r="AT51" s="3">
        <f>IF(AT$3=0,0,INDEX(Sheet1!RawDataCols,$C51,AT$5)*$R51)</f>
        <v>0</v>
      </c>
      <c r="AU51" s="3">
        <f>IF(AU$3=0,0,INDEX(Sheet1!RawDataCols,$C51,AU$5)*$R51)</f>
        <v>0</v>
      </c>
      <c r="AV51" s="3">
        <f>IF(AV$3=0,0,INDEX(Sheet1!RawDataCols,$C51,AV$5)*$R51)</f>
        <v>0</v>
      </c>
      <c r="AW51" s="3">
        <f>IF(AW$3=0,0,INDEX(Sheet1!RawDataCols,$C51,AW$5)*$R51)</f>
        <v>0</v>
      </c>
      <c r="AX51" s="3">
        <f>IF(AX$3=0,0,INDEX(Sheet1!RawDataCols,$C51,AX$5)*$R51)</f>
        <v>0</v>
      </c>
      <c r="AY51" s="3">
        <f>IF(AY$3=0,0,INDEX(Sheet1!RawDataCols,$C51,AY$5)*$R51)</f>
        <v>0</v>
      </c>
      <c r="AZ51" s="3">
        <f>IF(AZ$3=0,0,INDEX(Sheet1!RawDataCols,$C51,AZ$5)*$R51)</f>
        <v>0</v>
      </c>
      <c r="BA51" s="3">
        <f>IF(BA$3=0,0,INDEX(Sheet1!RawDataCols,$C51,BA$5)*$R51)</f>
        <v>0</v>
      </c>
      <c r="BB51" s="3">
        <f>IF(BB$3=0,0,INDEX(Sheet1!RawDataCols,$C51,BB$5)*$R51)</f>
        <v>0</v>
      </c>
      <c r="BC51" s="3">
        <f>IF(BC$3=0,0,INDEX(Sheet1!RawDataCols,$C51,BC$5)*$R51)</f>
        <v>0</v>
      </c>
      <c r="BD51" s="3">
        <f>IF(BD$3=0,0,INDEX(Sheet1!RawDataCols,$C51,BD$5)*$R51)</f>
        <v>0</v>
      </c>
      <c r="BE51" s="3">
        <f>IF(BE$3=0,0,INDEX(Sheet1!RawDataCols,$C51,BE$5)*$R51)</f>
        <v>0</v>
      </c>
      <c r="BF51" s="3">
        <f>IF(BF$3=0,0,INDEX(Sheet1!RawDataCols,$C51,BF$5)*$R51)</f>
        <v>0</v>
      </c>
      <c r="BG51" s="179">
        <f>IF(BG$3=0,0,INDEX(Sheet1!RawDataCols,$C51,BG$5)*$R51)</f>
        <v>0</v>
      </c>
      <c r="BH51" s="33">
        <f t="shared" si="27"/>
        <v>0</v>
      </c>
      <c r="BI51" s="33">
        <f t="shared" si="28"/>
        <v>0</v>
      </c>
      <c r="BJ51" s="33">
        <f t="shared" si="29"/>
        <v>0</v>
      </c>
      <c r="BK51" s="3">
        <f>IF(BK$3=0,0,INDEX(Sheet1!RawDataCols,$C51,BK$5)*$R51)</f>
        <v>0</v>
      </c>
      <c r="BL51" s="3">
        <f>IF(BL$3=0,0,INDEX(Sheet1!RawDataCols,$C51,BL$5)*$R51)</f>
        <v>0</v>
      </c>
      <c r="BM51" s="3">
        <f>IF(BM$3=0,0,INDEX(Sheet1!RawDataCols,$C51,BM$5)*$R51)</f>
        <v>0</v>
      </c>
      <c r="BN51" s="3">
        <f>IF(BN$3=0,0,INDEX(Sheet1!RawDataCols,$C51,BN$5)*$R51)</f>
        <v>0</v>
      </c>
      <c r="BO51" s="3">
        <f>IF(BO$3=0,0,INDEX(Sheet1!RawDataCols,$C51,BO$5)*$R51)</f>
        <v>0</v>
      </c>
      <c r="BP51" s="3">
        <f>IF(BP$3=0,0,INDEX(Sheet1!RawDataCols,$C51,BP$5)*$R51)</f>
        <v>0</v>
      </c>
      <c r="BQ51" s="3">
        <f t="shared" si="30"/>
        <v>0</v>
      </c>
      <c r="BR51" s="3">
        <f t="shared" si="31"/>
        <v>0</v>
      </c>
      <c r="BS51" s="3">
        <f t="shared" si="32"/>
        <v>0</v>
      </c>
      <c r="BT51" s="3">
        <f t="shared" si="33"/>
        <v>0</v>
      </c>
      <c r="BU51" s="3" t="e">
        <f>INDEX(Sheet1!$BS$2:$BS$1000,MATCH($A51,Sheet1!$A$2:$A$1000,0))</f>
        <v>#N/A</v>
      </c>
      <c r="BV51" s="3" t="e">
        <f>INDEX(Sheet1!$BT$2:$BT$1000,MATCH($A51,Sheet1!$A$2:$A$1000,0))</f>
        <v>#N/A</v>
      </c>
    </row>
    <row r="52" spans="1:74" x14ac:dyDescent="0.2">
      <c r="A52" s="270" t="s">
        <v>560</v>
      </c>
      <c r="B52" s="3" t="e">
        <f>MATCH($A52,Sheet1!ACCOUNTNO,0)</f>
        <v>#N/A</v>
      </c>
      <c r="C52" s="3">
        <f t="shared" si="24"/>
        <v>65000</v>
      </c>
      <c r="D52" s="3">
        <f>IF(D$3=0,0,INDEX(Sheet1!RawDataCols,$C52,D$5))</f>
        <v>0</v>
      </c>
      <c r="E52" s="3">
        <f>IF(E$3=0,0,INDEX(Sheet1!RawDataCols,$C52,E$5))</f>
        <v>0</v>
      </c>
      <c r="F52" s="3">
        <f>IF(F$3=0,0,INDEX(Sheet1!RawDataCols,$C52,F$5))</f>
        <v>0</v>
      </c>
      <c r="G52" s="3">
        <f>IF(G$3=0,0,INDEX(Sheet1!RawDataCols,$C52,G$5))</f>
        <v>0</v>
      </c>
      <c r="H52" s="3">
        <f>IF(H$3=0,0,INDEX(Sheet1!RawDataCols,$C52,H$5))</f>
        <v>0</v>
      </c>
      <c r="I52" s="3">
        <f>IF(I$3=0,0,INDEX(Sheet1!RawDataCols,$C52,I$5))</f>
        <v>0</v>
      </c>
      <c r="J52" s="3">
        <f>IF(J$3=0,0,INDEX(Sheet1!RawDataCols,$C52,J$5))</f>
        <v>0</v>
      </c>
      <c r="K52" s="3">
        <f>IF(K$3=0,0,INDEX(Sheet1!RawDataCols,$C52,K$5))</f>
        <v>0</v>
      </c>
      <c r="L52" s="3">
        <f>IF(L$3=0,0,INDEX(Sheet1!RawDataCols,$C52,L$5))</f>
        <v>0</v>
      </c>
      <c r="M52" s="3">
        <f>IF(M$3=0,0,INDEX(Sheet1!RawDataCols,$C52,M$5))</f>
        <v>0</v>
      </c>
      <c r="N52" s="3">
        <f>IF(N$3=0,0,INDEX(Sheet1!RawDataCols,$C52,N$5))</f>
        <v>0</v>
      </c>
      <c r="O52" s="3">
        <f>INDEX(Sheet1!RawDataCols,$C52,O$5)</f>
        <v>0</v>
      </c>
      <c r="P52" s="3">
        <f>INDEX(Sheet1!RawDataCols,$C52,P$5)</f>
        <v>0</v>
      </c>
      <c r="Q52" s="3">
        <f>IF(Q$3=0,0,INDEX(Sheet1!RawDataCols,$C52,Q$5))</f>
        <v>0</v>
      </c>
      <c r="R52" s="3">
        <f t="shared" si="34"/>
        <v>1</v>
      </c>
      <c r="S52" s="3">
        <f t="shared" si="35"/>
        <v>-1</v>
      </c>
      <c r="T52" s="3">
        <f>IF(T$3=0,0,INDEX(Sheet1!RawDataCols,$C52,T$5)*$R52)</f>
        <v>0</v>
      </c>
      <c r="U52" s="3">
        <f>IF(U$3=0,0,INDEX(Sheet1!RawDataCols,$C52,U$5)*$R52)</f>
        <v>0</v>
      </c>
      <c r="V52" s="3">
        <f>IF(V$3=0,0,INDEX(Sheet1!RawDataCols,$C52,V$5)*$R52)</f>
        <v>0</v>
      </c>
      <c r="W52" s="3">
        <f>IF(W$3=0,0,INDEX(Sheet1!RawDataCols,$C52,W$5)*$R52)</f>
        <v>0</v>
      </c>
      <c r="X52" s="3">
        <f>IF(X$3=0,0,INDEX(Sheet1!RawDataCols,$C52,X$5)*$R52)</f>
        <v>0</v>
      </c>
      <c r="Y52" s="3">
        <f>IF(Y$3=0,0,INDEX(Sheet1!RawDataCols,$C52,Y$5)*$R52)</f>
        <v>0</v>
      </c>
      <c r="Z52" s="3">
        <f>IF(Z$3=0,0,INDEX(Sheet1!RawDataCols,$C52,Z$5)*$R52)</f>
        <v>0</v>
      </c>
      <c r="AA52" s="3">
        <f>IF(AA$3=0,0,INDEX(Sheet1!RawDataCols,$C52,AA$5)*$R52)</f>
        <v>0</v>
      </c>
      <c r="AB52" s="3">
        <f>IF(AB$3=0,0,INDEX(Sheet1!RawDataCols,$C52,AB$5)*$R52)</f>
        <v>0</v>
      </c>
      <c r="AC52" s="3">
        <f>IF(AC$3=0,0,INDEX(Sheet1!RawDataCols,$C52,AC$5)*$R52)</f>
        <v>0</v>
      </c>
      <c r="AD52" s="3">
        <f>IF(AD$3=0,0,INDEX(Sheet1!RawDataCols,$C52,AD$5)*$R52)</f>
        <v>0</v>
      </c>
      <c r="AE52" s="3">
        <f>IF(AE$3=0,0,INDEX(Sheet1!RawDataCols,$C52,AE$5)*$R52)</f>
        <v>0</v>
      </c>
      <c r="AF52" s="3">
        <f>IF(AF$3=0,0,INDEX(Sheet1!RawDataCols,$C52,AF$5)*$R52)</f>
        <v>0</v>
      </c>
      <c r="AG52" s="3">
        <f>IF(AG$3=0,0,INDEX(Sheet1!RawDataCols,$C52,AG$5)*$R52)</f>
        <v>0</v>
      </c>
      <c r="AH52" s="3">
        <f>IF(AH$3=0,0,INDEX(Sheet1!RawDataCols,$C52,AH$5)*$R52)</f>
        <v>0</v>
      </c>
      <c r="AI52" s="3">
        <f>IF(AI$3=0,0,INDEX(Sheet1!RawDataCols,$C52,AI$5)*$R52)</f>
        <v>0</v>
      </c>
      <c r="AJ52" s="3">
        <f>IF(AJ$3=0,0,INDEX(Sheet1!RawDataCols,$C52,AJ$5)*$R52)</f>
        <v>0</v>
      </c>
      <c r="AK52" s="3">
        <f>IF(AK$3=0,0,INDEX(Sheet1!RawDataCols,$C52,AK$5)*$R52)</f>
        <v>0</v>
      </c>
      <c r="AL52" s="3">
        <f>IF(AL$3=0,0,INDEX(Sheet1!RawDataCols,$C52,AL$5)*$R52)</f>
        <v>0</v>
      </c>
      <c r="AM52" s="3">
        <f>IF(AM$3=0,0,INDEX(Sheet1!RawDataCols,$C52,AM$5)*$R52)</f>
        <v>0</v>
      </c>
      <c r="AN52" s="3">
        <f>IF(AN$3=0,0,INDEX(Sheet1!RawDataCols,$C52,AN$5)*$R52)</f>
        <v>0</v>
      </c>
      <c r="AO52" s="3">
        <f>IF(AO$3=0,0,INDEX(Sheet1!RawDataCols,$C52,AO$5)*$R52)</f>
        <v>0</v>
      </c>
      <c r="AP52" s="3">
        <f>IF(AP$3=0,0,INDEX(Sheet1!RawDataCols,$C52,AP$5)*$R52)</f>
        <v>0</v>
      </c>
      <c r="AQ52" s="3">
        <f>IF(AQ$3=0,0,INDEX(Sheet1!RawDataCols,$C52,AQ$5)*$R52)</f>
        <v>0</v>
      </c>
      <c r="AR52" s="3">
        <f>IF(AR$3=0,0,INDEX(Sheet1!RawDataCols,$C52,AR$5)*$R52)</f>
        <v>0</v>
      </c>
      <c r="AS52" s="3">
        <f>IF(AS$3=0,0,INDEX(Sheet1!RawDataCols,$C52,AS$5)*$R52)</f>
        <v>0</v>
      </c>
      <c r="AT52" s="3">
        <f>IF(AT$3=0,0,INDEX(Sheet1!RawDataCols,$C52,AT$5)*$R52)</f>
        <v>0</v>
      </c>
      <c r="AU52" s="3">
        <f>IF(AU$3=0,0,INDEX(Sheet1!RawDataCols,$C52,AU$5)*$R52)</f>
        <v>0</v>
      </c>
      <c r="AV52" s="3">
        <f>IF(AV$3=0,0,INDEX(Sheet1!RawDataCols,$C52,AV$5)*$R52)</f>
        <v>0</v>
      </c>
      <c r="AW52" s="3">
        <f>IF(AW$3=0,0,INDEX(Sheet1!RawDataCols,$C52,AW$5)*$R52)</f>
        <v>0</v>
      </c>
      <c r="AX52" s="3">
        <f>IF(AX$3=0,0,INDEX(Sheet1!RawDataCols,$C52,AX$5)*$R52)</f>
        <v>0</v>
      </c>
      <c r="AY52" s="3">
        <f>IF(AY$3=0,0,INDEX(Sheet1!RawDataCols,$C52,AY$5)*$R52)</f>
        <v>0</v>
      </c>
      <c r="AZ52" s="3">
        <f>IF(AZ$3=0,0,INDEX(Sheet1!RawDataCols,$C52,AZ$5)*$R52)</f>
        <v>0</v>
      </c>
      <c r="BA52" s="3">
        <f>IF(BA$3=0,0,INDEX(Sheet1!RawDataCols,$C52,BA$5)*$R52)</f>
        <v>0</v>
      </c>
      <c r="BB52" s="3">
        <f>IF(BB$3=0,0,INDEX(Sheet1!RawDataCols,$C52,BB$5)*$R52)</f>
        <v>0</v>
      </c>
      <c r="BC52" s="3">
        <f>IF(BC$3=0,0,INDEX(Sheet1!RawDataCols,$C52,BC$5)*$R52)</f>
        <v>0</v>
      </c>
      <c r="BD52" s="3">
        <f>IF(BD$3=0,0,INDEX(Sheet1!RawDataCols,$C52,BD$5)*$R52)</f>
        <v>0</v>
      </c>
      <c r="BE52" s="3">
        <f>IF(BE$3=0,0,INDEX(Sheet1!RawDataCols,$C52,BE$5)*$R52)</f>
        <v>0</v>
      </c>
      <c r="BF52" s="3">
        <f>IF(BF$3=0,0,INDEX(Sheet1!RawDataCols,$C52,BF$5)*$R52)</f>
        <v>0</v>
      </c>
      <c r="BG52" s="179">
        <f>IF(BG$3=0,0,INDEX(Sheet1!RawDataCols,$C52,BG$5)*$R52)</f>
        <v>0</v>
      </c>
      <c r="BH52" s="33">
        <f t="shared" si="27"/>
        <v>0</v>
      </c>
      <c r="BI52" s="33">
        <f t="shared" si="28"/>
        <v>0</v>
      </c>
      <c r="BJ52" s="33">
        <f t="shared" si="29"/>
        <v>0</v>
      </c>
      <c r="BK52" s="3">
        <f>IF(BK$3=0,0,INDEX(Sheet1!RawDataCols,$C52,BK$5)*$R52)</f>
        <v>0</v>
      </c>
      <c r="BL52" s="3">
        <f>IF(BL$3=0,0,INDEX(Sheet1!RawDataCols,$C52,BL$5)*$R52)</f>
        <v>0</v>
      </c>
      <c r="BM52" s="3">
        <f>IF(BM$3=0,0,INDEX(Sheet1!RawDataCols,$C52,BM$5)*$R52)</f>
        <v>0</v>
      </c>
      <c r="BN52" s="3">
        <f>IF(BN$3=0,0,INDEX(Sheet1!RawDataCols,$C52,BN$5)*$R52)</f>
        <v>0</v>
      </c>
      <c r="BO52" s="3">
        <f>IF(BO$3=0,0,INDEX(Sheet1!RawDataCols,$C52,BO$5)*$R52)</f>
        <v>0</v>
      </c>
      <c r="BP52" s="3">
        <f>IF(BP$3=0,0,INDEX(Sheet1!RawDataCols,$C52,BP$5)*$R52)</f>
        <v>0</v>
      </c>
      <c r="BQ52" s="3">
        <f t="shared" si="30"/>
        <v>0</v>
      </c>
      <c r="BR52" s="3">
        <f t="shared" si="31"/>
        <v>0</v>
      </c>
      <c r="BS52" s="3">
        <f t="shared" si="32"/>
        <v>0</v>
      </c>
      <c r="BT52" s="3">
        <f t="shared" si="33"/>
        <v>0</v>
      </c>
      <c r="BU52" s="3" t="e">
        <f>INDEX(Sheet1!$BS$2:$BS$1000,MATCH($A52,Sheet1!$A$2:$A$1000,0))</f>
        <v>#N/A</v>
      </c>
      <c r="BV52" s="3" t="e">
        <f>INDEX(Sheet1!$BT$2:$BT$1000,MATCH($A52,Sheet1!$A$2:$A$1000,0))</f>
        <v>#N/A</v>
      </c>
    </row>
    <row r="53" spans="1:74" x14ac:dyDescent="0.2">
      <c r="A53" s="270" t="s">
        <v>561</v>
      </c>
      <c r="B53" s="3" t="e">
        <f>MATCH($A53,Sheet1!ACCOUNTNO,0)</f>
        <v>#N/A</v>
      </c>
      <c r="C53" s="3">
        <f t="shared" si="24"/>
        <v>65000</v>
      </c>
      <c r="D53" s="3">
        <f>IF(D$3=0,0,INDEX(Sheet1!RawDataCols,$C53,D$5))</f>
        <v>0</v>
      </c>
      <c r="E53" s="3">
        <f>IF(E$3=0,0,INDEX(Sheet1!RawDataCols,$C53,E$5))</f>
        <v>0</v>
      </c>
      <c r="F53" s="3">
        <f>IF(F$3=0,0,INDEX(Sheet1!RawDataCols,$C53,F$5))</f>
        <v>0</v>
      </c>
      <c r="G53" s="3">
        <f>IF(G$3=0,0,INDEX(Sheet1!RawDataCols,$C53,G$5))</f>
        <v>0</v>
      </c>
      <c r="H53" s="3">
        <f>IF(H$3=0,0,INDEX(Sheet1!RawDataCols,$C53,H$5))</f>
        <v>0</v>
      </c>
      <c r="I53" s="3">
        <f>IF(I$3=0,0,INDEX(Sheet1!RawDataCols,$C53,I$5))</f>
        <v>0</v>
      </c>
      <c r="J53" s="3">
        <f>IF(J$3=0,0,INDEX(Sheet1!RawDataCols,$C53,J$5))</f>
        <v>0</v>
      </c>
      <c r="K53" s="3">
        <f>IF(K$3=0,0,INDEX(Sheet1!RawDataCols,$C53,K$5))</f>
        <v>0</v>
      </c>
      <c r="L53" s="3">
        <f>IF(L$3=0,0,INDEX(Sheet1!RawDataCols,$C53,L$5))</f>
        <v>0</v>
      </c>
      <c r="M53" s="3">
        <f>IF(M$3=0,0,INDEX(Sheet1!RawDataCols,$C53,M$5))</f>
        <v>0</v>
      </c>
      <c r="N53" s="3">
        <f>IF(N$3=0,0,INDEX(Sheet1!RawDataCols,$C53,N$5))</f>
        <v>0</v>
      </c>
      <c r="O53" s="3">
        <f>INDEX(Sheet1!RawDataCols,$C53,O$5)</f>
        <v>0</v>
      </c>
      <c r="P53" s="3">
        <f>INDEX(Sheet1!RawDataCols,$C53,P$5)</f>
        <v>0</v>
      </c>
      <c r="Q53" s="3">
        <f>IF(Q$3=0,0,INDEX(Sheet1!RawDataCols,$C53,Q$5))</f>
        <v>0</v>
      </c>
      <c r="R53" s="3">
        <f t="shared" si="34"/>
        <v>1</v>
      </c>
      <c r="S53" s="3">
        <f t="shared" si="35"/>
        <v>-1</v>
      </c>
      <c r="T53" s="3">
        <f>IF(T$3=0,0,INDEX(Sheet1!RawDataCols,$C53,T$5)*$R53)</f>
        <v>0</v>
      </c>
      <c r="U53" s="3">
        <f>IF(U$3=0,0,INDEX(Sheet1!RawDataCols,$C53,U$5)*$R53)</f>
        <v>0</v>
      </c>
      <c r="V53" s="3">
        <f>IF(V$3=0,0,INDEX(Sheet1!RawDataCols,$C53,V$5)*$R53)</f>
        <v>0</v>
      </c>
      <c r="W53" s="3">
        <f>IF(W$3=0,0,INDEX(Sheet1!RawDataCols,$C53,W$5)*$R53)</f>
        <v>0</v>
      </c>
      <c r="X53" s="3">
        <f>IF(X$3=0,0,INDEX(Sheet1!RawDataCols,$C53,X$5)*$R53)</f>
        <v>0</v>
      </c>
      <c r="Y53" s="3">
        <f>IF(Y$3=0,0,INDEX(Sheet1!RawDataCols,$C53,Y$5)*$R53)</f>
        <v>0</v>
      </c>
      <c r="Z53" s="3">
        <f>IF(Z$3=0,0,INDEX(Sheet1!RawDataCols,$C53,Z$5)*$R53)</f>
        <v>0</v>
      </c>
      <c r="AA53" s="3">
        <f>IF(AA$3=0,0,INDEX(Sheet1!RawDataCols,$C53,AA$5)*$R53)</f>
        <v>0</v>
      </c>
      <c r="AB53" s="3">
        <f>IF(AB$3=0,0,INDEX(Sheet1!RawDataCols,$C53,AB$5)*$R53)</f>
        <v>0</v>
      </c>
      <c r="AC53" s="3">
        <f>IF(AC$3=0,0,INDEX(Sheet1!RawDataCols,$C53,AC$5)*$R53)</f>
        <v>0</v>
      </c>
      <c r="AD53" s="3">
        <f>IF(AD$3=0,0,INDEX(Sheet1!RawDataCols,$C53,AD$5)*$R53)</f>
        <v>0</v>
      </c>
      <c r="AE53" s="3">
        <f>IF(AE$3=0,0,INDEX(Sheet1!RawDataCols,$C53,AE$5)*$R53)</f>
        <v>0</v>
      </c>
      <c r="AF53" s="3">
        <f>IF(AF$3=0,0,INDEX(Sheet1!RawDataCols,$C53,AF$5)*$R53)</f>
        <v>0</v>
      </c>
      <c r="AG53" s="3">
        <f>IF(AG$3=0,0,INDEX(Sheet1!RawDataCols,$C53,AG$5)*$R53)</f>
        <v>0</v>
      </c>
      <c r="AH53" s="3">
        <f>IF(AH$3=0,0,INDEX(Sheet1!RawDataCols,$C53,AH$5)*$R53)</f>
        <v>0</v>
      </c>
      <c r="AI53" s="3">
        <f>IF(AI$3=0,0,INDEX(Sheet1!RawDataCols,$C53,AI$5)*$R53)</f>
        <v>0</v>
      </c>
      <c r="AJ53" s="3">
        <f>IF(AJ$3=0,0,INDEX(Sheet1!RawDataCols,$C53,AJ$5)*$R53)</f>
        <v>0</v>
      </c>
      <c r="AK53" s="3">
        <f>IF(AK$3=0,0,INDEX(Sheet1!RawDataCols,$C53,AK$5)*$R53)</f>
        <v>0</v>
      </c>
      <c r="AL53" s="3">
        <f>IF(AL$3=0,0,INDEX(Sheet1!RawDataCols,$C53,AL$5)*$R53)</f>
        <v>0</v>
      </c>
      <c r="AM53" s="3">
        <f>IF(AM$3=0,0,INDEX(Sheet1!RawDataCols,$C53,AM$5)*$R53)</f>
        <v>0</v>
      </c>
      <c r="AN53" s="3">
        <f>IF(AN$3=0,0,INDEX(Sheet1!RawDataCols,$C53,AN$5)*$R53)</f>
        <v>0</v>
      </c>
      <c r="AO53" s="3">
        <f>IF(AO$3=0,0,INDEX(Sheet1!RawDataCols,$C53,AO$5)*$R53)</f>
        <v>0</v>
      </c>
      <c r="AP53" s="3">
        <f>IF(AP$3=0,0,INDEX(Sheet1!RawDataCols,$C53,AP$5)*$R53)</f>
        <v>0</v>
      </c>
      <c r="AQ53" s="3">
        <f>IF(AQ$3=0,0,INDEX(Sheet1!RawDataCols,$C53,AQ$5)*$R53)</f>
        <v>0</v>
      </c>
      <c r="AR53" s="3">
        <f>IF(AR$3=0,0,INDEX(Sheet1!RawDataCols,$C53,AR$5)*$R53)</f>
        <v>0</v>
      </c>
      <c r="AS53" s="3">
        <f>IF(AS$3=0,0,INDEX(Sheet1!RawDataCols,$C53,AS$5)*$R53)</f>
        <v>0</v>
      </c>
      <c r="AT53" s="3">
        <f>IF(AT$3=0,0,INDEX(Sheet1!RawDataCols,$C53,AT$5)*$R53)</f>
        <v>0</v>
      </c>
      <c r="AU53" s="3">
        <f>IF(AU$3=0,0,INDEX(Sheet1!RawDataCols,$C53,AU$5)*$R53)</f>
        <v>0</v>
      </c>
      <c r="AV53" s="3">
        <f>IF(AV$3=0,0,INDEX(Sheet1!RawDataCols,$C53,AV$5)*$R53)</f>
        <v>0</v>
      </c>
      <c r="AW53" s="3">
        <f>IF(AW$3=0,0,INDEX(Sheet1!RawDataCols,$C53,AW$5)*$R53)</f>
        <v>0</v>
      </c>
      <c r="AX53" s="3">
        <f>IF(AX$3=0,0,INDEX(Sheet1!RawDataCols,$C53,AX$5)*$R53)</f>
        <v>0</v>
      </c>
      <c r="AY53" s="3">
        <f>IF(AY$3=0,0,INDEX(Sheet1!RawDataCols,$C53,AY$5)*$R53)</f>
        <v>0</v>
      </c>
      <c r="AZ53" s="3">
        <f>IF(AZ$3=0,0,INDEX(Sheet1!RawDataCols,$C53,AZ$5)*$R53)</f>
        <v>0</v>
      </c>
      <c r="BA53" s="3">
        <f>IF(BA$3=0,0,INDEX(Sheet1!RawDataCols,$C53,BA$5)*$R53)</f>
        <v>0</v>
      </c>
      <c r="BB53" s="3">
        <f>IF(BB$3=0,0,INDEX(Sheet1!RawDataCols,$C53,BB$5)*$R53)</f>
        <v>0</v>
      </c>
      <c r="BC53" s="3">
        <f>IF(BC$3=0,0,INDEX(Sheet1!RawDataCols,$C53,BC$5)*$R53)</f>
        <v>0</v>
      </c>
      <c r="BD53" s="3">
        <f>IF(BD$3=0,0,INDEX(Sheet1!RawDataCols,$C53,BD$5)*$R53)</f>
        <v>0</v>
      </c>
      <c r="BE53" s="3">
        <f>IF(BE$3=0,0,INDEX(Sheet1!RawDataCols,$C53,BE$5)*$R53)</f>
        <v>0</v>
      </c>
      <c r="BF53" s="3">
        <f>IF(BF$3=0,0,INDEX(Sheet1!RawDataCols,$C53,BF$5)*$R53)</f>
        <v>0</v>
      </c>
      <c r="BG53" s="179">
        <f>IF(BG$3=0,0,INDEX(Sheet1!RawDataCols,$C53,BG$5)*$R53)</f>
        <v>0</v>
      </c>
      <c r="BH53" s="33">
        <f t="shared" si="27"/>
        <v>0</v>
      </c>
      <c r="BI53" s="33">
        <f t="shared" si="28"/>
        <v>0</v>
      </c>
      <c r="BJ53" s="33">
        <f t="shared" si="29"/>
        <v>0</v>
      </c>
      <c r="BK53" s="3">
        <f>IF(BK$3=0,0,INDEX(Sheet1!RawDataCols,$C53,BK$5)*$R53)</f>
        <v>0</v>
      </c>
      <c r="BL53" s="3">
        <f>IF(BL$3=0,0,INDEX(Sheet1!RawDataCols,$C53,BL$5)*$R53)</f>
        <v>0</v>
      </c>
      <c r="BM53" s="3">
        <f>IF(BM$3=0,0,INDEX(Sheet1!RawDataCols,$C53,BM$5)*$R53)</f>
        <v>0</v>
      </c>
      <c r="BN53" s="3">
        <f>IF(BN$3=0,0,INDEX(Sheet1!RawDataCols,$C53,BN$5)*$R53)</f>
        <v>0</v>
      </c>
      <c r="BO53" s="3">
        <f>IF(BO$3=0,0,INDEX(Sheet1!RawDataCols,$C53,BO$5)*$R53)</f>
        <v>0</v>
      </c>
      <c r="BP53" s="3">
        <f>IF(BP$3=0,0,INDEX(Sheet1!RawDataCols,$C53,BP$5)*$R53)</f>
        <v>0</v>
      </c>
      <c r="BQ53" s="3">
        <f t="shared" si="30"/>
        <v>0</v>
      </c>
      <c r="BR53" s="3">
        <f t="shared" si="31"/>
        <v>0</v>
      </c>
      <c r="BS53" s="3">
        <f t="shared" si="32"/>
        <v>0</v>
      </c>
      <c r="BT53" s="3">
        <f t="shared" si="33"/>
        <v>0</v>
      </c>
      <c r="BU53" s="3" t="e">
        <f>INDEX(Sheet1!$BS$2:$BS$1000,MATCH($A53,Sheet1!$A$2:$A$1000,0))</f>
        <v>#N/A</v>
      </c>
      <c r="BV53" s="3" t="e">
        <f>INDEX(Sheet1!$BT$2:$BT$1000,MATCH($A53,Sheet1!$A$2:$A$1000,0))</f>
        <v>#N/A</v>
      </c>
    </row>
    <row r="54" spans="1:74" x14ac:dyDescent="0.2">
      <c r="A54" s="270" t="s">
        <v>562</v>
      </c>
      <c r="B54" s="3" t="e">
        <f>MATCH($A54,Sheet1!ACCOUNTNO,0)</f>
        <v>#N/A</v>
      </c>
      <c r="C54" s="3">
        <f t="shared" si="24"/>
        <v>65000</v>
      </c>
      <c r="D54" s="3">
        <f>IF(D$3=0,0,INDEX(Sheet1!RawDataCols,$C54,D$5))</f>
        <v>0</v>
      </c>
      <c r="E54" s="3">
        <f>IF(E$3=0,0,INDEX(Sheet1!RawDataCols,$C54,E$5))</f>
        <v>0</v>
      </c>
      <c r="F54" s="3">
        <f>IF(F$3=0,0,INDEX(Sheet1!RawDataCols,$C54,F$5))</f>
        <v>0</v>
      </c>
      <c r="G54" s="3">
        <f>IF(G$3=0,0,INDEX(Sheet1!RawDataCols,$C54,G$5))</f>
        <v>0</v>
      </c>
      <c r="H54" s="3">
        <f>IF(H$3=0,0,INDEX(Sheet1!RawDataCols,$C54,H$5))</f>
        <v>0</v>
      </c>
      <c r="I54" s="3">
        <f>IF(I$3=0,0,INDEX(Sheet1!RawDataCols,$C54,I$5))</f>
        <v>0</v>
      </c>
      <c r="J54" s="3">
        <f>IF(J$3=0,0,INDEX(Sheet1!RawDataCols,$C54,J$5))</f>
        <v>0</v>
      </c>
      <c r="K54" s="3">
        <f>IF(K$3=0,0,INDEX(Sheet1!RawDataCols,$C54,K$5))</f>
        <v>0</v>
      </c>
      <c r="L54" s="3">
        <f>IF(L$3=0,0,INDEX(Sheet1!RawDataCols,$C54,L$5))</f>
        <v>0</v>
      </c>
      <c r="M54" s="3">
        <f>IF(M$3=0,0,INDEX(Sheet1!RawDataCols,$C54,M$5))</f>
        <v>0</v>
      </c>
      <c r="N54" s="3">
        <f>IF(N$3=0,0,INDEX(Sheet1!RawDataCols,$C54,N$5))</f>
        <v>0</v>
      </c>
      <c r="O54" s="3">
        <f>INDEX(Sheet1!RawDataCols,$C54,O$5)</f>
        <v>0</v>
      </c>
      <c r="P54" s="3">
        <f>INDEX(Sheet1!RawDataCols,$C54,P$5)</f>
        <v>0</v>
      </c>
      <c r="Q54" s="3">
        <f>IF(Q$3=0,0,INDEX(Sheet1!RawDataCols,$C54,Q$5))</f>
        <v>0</v>
      </c>
      <c r="R54" s="3">
        <f t="shared" si="34"/>
        <v>1</v>
      </c>
      <c r="S54" s="3">
        <f t="shared" si="35"/>
        <v>-1</v>
      </c>
      <c r="T54" s="3">
        <f>IF(T$3=0,0,INDEX(Sheet1!RawDataCols,$C54,T$5)*$R54)</f>
        <v>0</v>
      </c>
      <c r="U54" s="3">
        <f>IF(U$3=0,0,INDEX(Sheet1!RawDataCols,$C54,U$5)*$R54)</f>
        <v>0</v>
      </c>
      <c r="V54" s="3">
        <f>IF(V$3=0,0,INDEX(Sheet1!RawDataCols,$C54,V$5)*$R54)</f>
        <v>0</v>
      </c>
      <c r="W54" s="3">
        <f>IF(W$3=0,0,INDEX(Sheet1!RawDataCols,$C54,W$5)*$R54)</f>
        <v>0</v>
      </c>
      <c r="X54" s="3">
        <f>IF(X$3=0,0,INDEX(Sheet1!RawDataCols,$C54,X$5)*$R54)</f>
        <v>0</v>
      </c>
      <c r="Y54" s="3">
        <f>IF(Y$3=0,0,INDEX(Sheet1!RawDataCols,$C54,Y$5)*$R54)</f>
        <v>0</v>
      </c>
      <c r="Z54" s="3">
        <f>IF(Z$3=0,0,INDEX(Sheet1!RawDataCols,$C54,Z$5)*$R54)</f>
        <v>0</v>
      </c>
      <c r="AA54" s="3">
        <f>IF(AA$3=0,0,INDEX(Sheet1!RawDataCols,$C54,AA$5)*$R54)</f>
        <v>0</v>
      </c>
      <c r="AB54" s="3">
        <f>IF(AB$3=0,0,INDEX(Sheet1!RawDataCols,$C54,AB$5)*$R54)</f>
        <v>0</v>
      </c>
      <c r="AC54" s="3">
        <f>IF(AC$3=0,0,INDEX(Sheet1!RawDataCols,$C54,AC$5)*$R54)</f>
        <v>0</v>
      </c>
      <c r="AD54" s="3">
        <f>IF(AD$3=0,0,INDEX(Sheet1!RawDataCols,$C54,AD$5)*$R54)</f>
        <v>0</v>
      </c>
      <c r="AE54" s="3">
        <f>IF(AE$3=0,0,INDEX(Sheet1!RawDataCols,$C54,AE$5)*$R54)</f>
        <v>0</v>
      </c>
      <c r="AF54" s="3">
        <f>IF(AF$3=0,0,INDEX(Sheet1!RawDataCols,$C54,AF$5)*$R54)</f>
        <v>0</v>
      </c>
      <c r="AG54" s="3">
        <f>IF(AG$3=0,0,INDEX(Sheet1!RawDataCols,$C54,AG$5)*$R54)</f>
        <v>0</v>
      </c>
      <c r="AH54" s="3">
        <f>IF(AH$3=0,0,INDEX(Sheet1!RawDataCols,$C54,AH$5)*$R54)</f>
        <v>0</v>
      </c>
      <c r="AI54" s="3">
        <f>IF(AI$3=0,0,INDEX(Sheet1!RawDataCols,$C54,AI$5)*$R54)</f>
        <v>0</v>
      </c>
      <c r="AJ54" s="3">
        <f>IF(AJ$3=0,0,INDEX(Sheet1!RawDataCols,$C54,AJ$5)*$R54)</f>
        <v>0</v>
      </c>
      <c r="AK54" s="3">
        <f>IF(AK$3=0,0,INDEX(Sheet1!RawDataCols,$C54,AK$5)*$R54)</f>
        <v>0</v>
      </c>
      <c r="AL54" s="3">
        <f>IF(AL$3=0,0,INDEX(Sheet1!RawDataCols,$C54,AL$5)*$R54)</f>
        <v>0</v>
      </c>
      <c r="AM54" s="3">
        <f>IF(AM$3=0,0,INDEX(Sheet1!RawDataCols,$C54,AM$5)*$R54)</f>
        <v>0</v>
      </c>
      <c r="AN54" s="3">
        <f>IF(AN$3=0,0,INDEX(Sheet1!RawDataCols,$C54,AN$5)*$R54)</f>
        <v>0</v>
      </c>
      <c r="AO54" s="3">
        <f>IF(AO$3=0,0,INDEX(Sheet1!RawDataCols,$C54,AO$5)*$R54)</f>
        <v>0</v>
      </c>
      <c r="AP54" s="3">
        <f>IF(AP$3=0,0,INDEX(Sheet1!RawDataCols,$C54,AP$5)*$R54)</f>
        <v>0</v>
      </c>
      <c r="AQ54" s="3">
        <f>IF(AQ$3=0,0,INDEX(Sheet1!RawDataCols,$C54,AQ$5)*$R54)</f>
        <v>0</v>
      </c>
      <c r="AR54" s="3">
        <f>IF(AR$3=0,0,INDEX(Sheet1!RawDataCols,$C54,AR$5)*$R54)</f>
        <v>0</v>
      </c>
      <c r="AS54" s="3">
        <f>IF(AS$3=0,0,INDEX(Sheet1!RawDataCols,$C54,AS$5)*$R54)</f>
        <v>0</v>
      </c>
      <c r="AT54" s="3">
        <f>IF(AT$3=0,0,INDEX(Sheet1!RawDataCols,$C54,AT$5)*$R54)</f>
        <v>0</v>
      </c>
      <c r="AU54" s="3">
        <f>IF(AU$3=0,0,INDEX(Sheet1!RawDataCols,$C54,AU$5)*$R54)</f>
        <v>0</v>
      </c>
      <c r="AV54" s="3">
        <f>IF(AV$3=0,0,INDEX(Sheet1!RawDataCols,$C54,AV$5)*$R54)</f>
        <v>0</v>
      </c>
      <c r="AW54" s="3">
        <f>IF(AW$3=0,0,INDEX(Sheet1!RawDataCols,$C54,AW$5)*$R54)</f>
        <v>0</v>
      </c>
      <c r="AX54" s="3">
        <f>IF(AX$3=0,0,INDEX(Sheet1!RawDataCols,$C54,AX$5)*$R54)</f>
        <v>0</v>
      </c>
      <c r="AY54" s="3">
        <f>IF(AY$3=0,0,INDEX(Sheet1!RawDataCols,$C54,AY$5)*$R54)</f>
        <v>0</v>
      </c>
      <c r="AZ54" s="3">
        <f>IF(AZ$3=0,0,INDEX(Sheet1!RawDataCols,$C54,AZ$5)*$R54)</f>
        <v>0</v>
      </c>
      <c r="BA54" s="3">
        <f>IF(BA$3=0,0,INDEX(Sheet1!RawDataCols,$C54,BA$5)*$R54)</f>
        <v>0</v>
      </c>
      <c r="BB54" s="3">
        <f>IF(BB$3=0,0,INDEX(Sheet1!RawDataCols,$C54,BB$5)*$R54)</f>
        <v>0</v>
      </c>
      <c r="BC54" s="3">
        <f>IF(BC$3=0,0,INDEX(Sheet1!RawDataCols,$C54,BC$5)*$R54)</f>
        <v>0</v>
      </c>
      <c r="BD54" s="3">
        <f>IF(BD$3=0,0,INDEX(Sheet1!RawDataCols,$C54,BD$5)*$R54)</f>
        <v>0</v>
      </c>
      <c r="BE54" s="3">
        <f>IF(BE$3=0,0,INDEX(Sheet1!RawDataCols,$C54,BE$5)*$R54)</f>
        <v>0</v>
      </c>
      <c r="BF54" s="3">
        <f>IF(BF$3=0,0,INDEX(Sheet1!RawDataCols,$C54,BF$5)*$R54)</f>
        <v>0</v>
      </c>
      <c r="BG54" s="179">
        <f>IF(BG$3=0,0,INDEX(Sheet1!RawDataCols,$C54,BG$5)*$R54)</f>
        <v>0</v>
      </c>
      <c r="BH54" s="33">
        <f t="shared" si="27"/>
        <v>0</v>
      </c>
      <c r="BI54" s="33">
        <f t="shared" si="28"/>
        <v>0</v>
      </c>
      <c r="BJ54" s="33">
        <f t="shared" si="29"/>
        <v>0</v>
      </c>
      <c r="BK54" s="3">
        <f>IF(BK$3=0,0,INDEX(Sheet1!RawDataCols,$C54,BK$5)*$R54)</f>
        <v>0</v>
      </c>
      <c r="BL54" s="3">
        <f>IF(BL$3=0,0,INDEX(Sheet1!RawDataCols,$C54,BL$5)*$R54)</f>
        <v>0</v>
      </c>
      <c r="BM54" s="3">
        <f>IF(BM$3=0,0,INDEX(Sheet1!RawDataCols,$C54,BM$5)*$R54)</f>
        <v>0</v>
      </c>
      <c r="BN54" s="3">
        <f>IF(BN$3=0,0,INDEX(Sheet1!RawDataCols,$C54,BN$5)*$R54)</f>
        <v>0</v>
      </c>
      <c r="BO54" s="3">
        <f>IF(BO$3=0,0,INDEX(Sheet1!RawDataCols,$C54,BO$5)*$R54)</f>
        <v>0</v>
      </c>
      <c r="BP54" s="3">
        <f>IF(BP$3=0,0,INDEX(Sheet1!RawDataCols,$C54,BP$5)*$R54)</f>
        <v>0</v>
      </c>
      <c r="BQ54" s="3">
        <f t="shared" si="30"/>
        <v>0</v>
      </c>
      <c r="BR54" s="3">
        <f t="shared" si="31"/>
        <v>0</v>
      </c>
      <c r="BS54" s="3">
        <f t="shared" si="32"/>
        <v>0</v>
      </c>
      <c r="BT54" s="3">
        <f t="shared" si="33"/>
        <v>0</v>
      </c>
      <c r="BU54" s="3" t="e">
        <f>INDEX(Sheet1!$BS$2:$BS$1000,MATCH($A54,Sheet1!$A$2:$A$1000,0))</f>
        <v>#N/A</v>
      </c>
      <c r="BV54" s="3" t="e">
        <f>INDEX(Sheet1!$BT$2:$BT$1000,MATCH($A54,Sheet1!$A$2:$A$1000,0))</f>
        <v>#N/A</v>
      </c>
    </row>
    <row r="55" spans="1:74" x14ac:dyDescent="0.2">
      <c r="A55" s="270" t="s">
        <v>563</v>
      </c>
      <c r="B55" s="3" t="e">
        <f>MATCH($A55,Sheet1!ACCOUNTNO,0)</f>
        <v>#N/A</v>
      </c>
      <c r="C55" s="3">
        <f t="shared" si="24"/>
        <v>65000</v>
      </c>
      <c r="D55" s="3">
        <f>IF(D$3=0,0,INDEX(Sheet1!RawDataCols,$C55,D$5))</f>
        <v>0</v>
      </c>
      <c r="E55" s="3">
        <f>IF(E$3=0,0,INDEX(Sheet1!RawDataCols,$C55,E$5))</f>
        <v>0</v>
      </c>
      <c r="F55" s="3">
        <f>IF(F$3=0,0,INDEX(Sheet1!RawDataCols,$C55,F$5))</f>
        <v>0</v>
      </c>
      <c r="G55" s="3">
        <f>IF(G$3=0,0,INDEX(Sheet1!RawDataCols,$C55,G$5))</f>
        <v>0</v>
      </c>
      <c r="H55" s="3">
        <f>IF(H$3=0,0,INDEX(Sheet1!RawDataCols,$C55,H$5))</f>
        <v>0</v>
      </c>
      <c r="I55" s="3">
        <f>IF(I$3=0,0,INDEX(Sheet1!RawDataCols,$C55,I$5))</f>
        <v>0</v>
      </c>
      <c r="J55" s="3">
        <f>IF(J$3=0,0,INDEX(Sheet1!RawDataCols,$C55,J$5))</f>
        <v>0</v>
      </c>
      <c r="K55" s="3">
        <f>IF(K$3=0,0,INDEX(Sheet1!RawDataCols,$C55,K$5))</f>
        <v>0</v>
      </c>
      <c r="L55" s="3">
        <f>IF(L$3=0,0,INDEX(Sheet1!RawDataCols,$C55,L$5))</f>
        <v>0</v>
      </c>
      <c r="M55" s="3">
        <f>IF(M$3=0,0,INDEX(Sheet1!RawDataCols,$C55,M$5))</f>
        <v>0</v>
      </c>
      <c r="N55" s="3">
        <f>IF(N$3=0,0,INDEX(Sheet1!RawDataCols,$C55,N$5))</f>
        <v>0</v>
      </c>
      <c r="O55" s="3">
        <f>INDEX(Sheet1!RawDataCols,$C55,O$5)</f>
        <v>0</v>
      </c>
      <c r="P55" s="3">
        <f>INDEX(Sheet1!RawDataCols,$C55,P$5)</f>
        <v>0</v>
      </c>
      <c r="Q55" s="3">
        <f>IF(Q$3=0,0,INDEX(Sheet1!RawDataCols,$C55,Q$5))</f>
        <v>0</v>
      </c>
      <c r="R55" s="3">
        <f t="shared" si="34"/>
        <v>1</v>
      </c>
      <c r="S55" s="3">
        <f t="shared" si="35"/>
        <v>-1</v>
      </c>
      <c r="T55" s="3">
        <f>IF(T$3=0,0,INDEX(Sheet1!RawDataCols,$C55,T$5)*$R55)</f>
        <v>0</v>
      </c>
      <c r="U55" s="3">
        <f>IF(U$3=0,0,INDEX(Sheet1!RawDataCols,$C55,U$5)*$R55)</f>
        <v>0</v>
      </c>
      <c r="V55" s="3">
        <f>IF(V$3=0,0,INDEX(Sheet1!RawDataCols,$C55,V$5)*$R55)</f>
        <v>0</v>
      </c>
      <c r="W55" s="3">
        <f>IF(W$3=0,0,INDEX(Sheet1!RawDataCols,$C55,W$5)*$R55)</f>
        <v>0</v>
      </c>
      <c r="X55" s="3">
        <f>IF(X$3=0,0,INDEX(Sheet1!RawDataCols,$C55,X$5)*$R55)</f>
        <v>0</v>
      </c>
      <c r="Y55" s="3">
        <f>IF(Y$3=0,0,INDEX(Sheet1!RawDataCols,$C55,Y$5)*$R55)</f>
        <v>0</v>
      </c>
      <c r="Z55" s="3">
        <f>IF(Z$3=0,0,INDEX(Sheet1!RawDataCols,$C55,Z$5)*$R55)</f>
        <v>0</v>
      </c>
      <c r="AA55" s="3">
        <f>IF(AA$3=0,0,INDEX(Sheet1!RawDataCols,$C55,AA$5)*$R55)</f>
        <v>0</v>
      </c>
      <c r="AB55" s="3">
        <f>IF(AB$3=0,0,INDEX(Sheet1!RawDataCols,$C55,AB$5)*$R55)</f>
        <v>0</v>
      </c>
      <c r="AC55" s="3">
        <f>IF(AC$3=0,0,INDEX(Sheet1!RawDataCols,$C55,AC$5)*$R55)</f>
        <v>0</v>
      </c>
      <c r="AD55" s="3">
        <f>IF(AD$3=0,0,INDEX(Sheet1!RawDataCols,$C55,AD$5)*$R55)</f>
        <v>0</v>
      </c>
      <c r="AE55" s="3">
        <f>IF(AE$3=0,0,INDEX(Sheet1!RawDataCols,$C55,AE$5)*$R55)</f>
        <v>0</v>
      </c>
      <c r="AF55" s="3">
        <f>IF(AF$3=0,0,INDEX(Sheet1!RawDataCols,$C55,AF$5)*$R55)</f>
        <v>0</v>
      </c>
      <c r="AG55" s="3">
        <f>IF(AG$3=0,0,INDEX(Sheet1!RawDataCols,$C55,AG$5)*$R55)</f>
        <v>0</v>
      </c>
      <c r="AH55" s="3">
        <f>IF(AH$3=0,0,INDEX(Sheet1!RawDataCols,$C55,AH$5)*$R55)</f>
        <v>0</v>
      </c>
      <c r="AI55" s="3">
        <f>IF(AI$3=0,0,INDEX(Sheet1!RawDataCols,$C55,AI$5)*$R55)</f>
        <v>0</v>
      </c>
      <c r="AJ55" s="3">
        <f>IF(AJ$3=0,0,INDEX(Sheet1!RawDataCols,$C55,AJ$5)*$R55)</f>
        <v>0</v>
      </c>
      <c r="AK55" s="3">
        <f>IF(AK$3=0,0,INDEX(Sheet1!RawDataCols,$C55,AK$5)*$R55)</f>
        <v>0</v>
      </c>
      <c r="AL55" s="3">
        <f>IF(AL$3=0,0,INDEX(Sheet1!RawDataCols,$C55,AL$5)*$R55)</f>
        <v>0</v>
      </c>
      <c r="AM55" s="3">
        <f>IF(AM$3=0,0,INDEX(Sheet1!RawDataCols,$C55,AM$5)*$R55)</f>
        <v>0</v>
      </c>
      <c r="AN55" s="3">
        <f>IF(AN$3=0,0,INDEX(Sheet1!RawDataCols,$C55,AN$5)*$R55)</f>
        <v>0</v>
      </c>
      <c r="AO55" s="3">
        <f>IF(AO$3=0,0,INDEX(Sheet1!RawDataCols,$C55,AO$5)*$R55)</f>
        <v>0</v>
      </c>
      <c r="AP55" s="3">
        <f>IF(AP$3=0,0,INDEX(Sheet1!RawDataCols,$C55,AP$5)*$R55)</f>
        <v>0</v>
      </c>
      <c r="AQ55" s="3">
        <f>IF(AQ$3=0,0,INDEX(Sheet1!RawDataCols,$C55,AQ$5)*$R55)</f>
        <v>0</v>
      </c>
      <c r="AR55" s="3">
        <f>IF(AR$3=0,0,INDEX(Sheet1!RawDataCols,$C55,AR$5)*$R55)</f>
        <v>0</v>
      </c>
      <c r="AS55" s="3">
        <f>IF(AS$3=0,0,INDEX(Sheet1!RawDataCols,$C55,AS$5)*$R55)</f>
        <v>0</v>
      </c>
      <c r="AT55" s="3">
        <f>IF(AT$3=0,0,INDEX(Sheet1!RawDataCols,$C55,AT$5)*$R55)</f>
        <v>0</v>
      </c>
      <c r="AU55" s="3">
        <f>IF(AU$3=0,0,INDEX(Sheet1!RawDataCols,$C55,AU$5)*$R55)</f>
        <v>0</v>
      </c>
      <c r="AV55" s="3">
        <f>IF(AV$3=0,0,INDEX(Sheet1!RawDataCols,$C55,AV$5)*$R55)</f>
        <v>0</v>
      </c>
      <c r="AW55" s="3">
        <f>IF(AW$3=0,0,INDEX(Sheet1!RawDataCols,$C55,AW$5)*$R55)</f>
        <v>0</v>
      </c>
      <c r="AX55" s="3">
        <f>IF(AX$3=0,0,INDEX(Sheet1!RawDataCols,$C55,AX$5)*$R55)</f>
        <v>0</v>
      </c>
      <c r="AY55" s="3">
        <f>IF(AY$3=0,0,INDEX(Sheet1!RawDataCols,$C55,AY$5)*$R55)</f>
        <v>0</v>
      </c>
      <c r="AZ55" s="3">
        <f>IF(AZ$3=0,0,INDEX(Sheet1!RawDataCols,$C55,AZ$5)*$R55)</f>
        <v>0</v>
      </c>
      <c r="BA55" s="3">
        <f>IF(BA$3=0,0,INDEX(Sheet1!RawDataCols,$C55,BA$5)*$R55)</f>
        <v>0</v>
      </c>
      <c r="BB55" s="3">
        <f>IF(BB$3=0,0,INDEX(Sheet1!RawDataCols,$C55,BB$5)*$R55)</f>
        <v>0</v>
      </c>
      <c r="BC55" s="3">
        <f>IF(BC$3=0,0,INDEX(Sheet1!RawDataCols,$C55,BC$5)*$R55)</f>
        <v>0</v>
      </c>
      <c r="BD55" s="3">
        <f>IF(BD$3=0,0,INDEX(Sheet1!RawDataCols,$C55,BD$5)*$R55)</f>
        <v>0</v>
      </c>
      <c r="BE55" s="3">
        <f>IF(BE$3=0,0,INDEX(Sheet1!RawDataCols,$C55,BE$5)*$R55)</f>
        <v>0</v>
      </c>
      <c r="BF55" s="3">
        <f>IF(BF$3=0,0,INDEX(Sheet1!RawDataCols,$C55,BF$5)*$R55)</f>
        <v>0</v>
      </c>
      <c r="BG55" s="179">
        <f>IF(BG$3=0,0,INDEX(Sheet1!RawDataCols,$C55,BG$5)*$R55)</f>
        <v>0</v>
      </c>
      <c r="BH55" s="33">
        <f t="shared" si="27"/>
        <v>0</v>
      </c>
      <c r="BI55" s="33">
        <f t="shared" si="28"/>
        <v>0</v>
      </c>
      <c r="BJ55" s="33">
        <f t="shared" si="29"/>
        <v>0</v>
      </c>
      <c r="BK55" s="3">
        <f>IF(BK$3=0,0,INDEX(Sheet1!RawDataCols,$C55,BK$5)*$R55)</f>
        <v>0</v>
      </c>
      <c r="BL55" s="3">
        <f>IF(BL$3=0,0,INDEX(Sheet1!RawDataCols,$C55,BL$5)*$R55)</f>
        <v>0</v>
      </c>
      <c r="BM55" s="3">
        <f>IF(BM$3=0,0,INDEX(Sheet1!RawDataCols,$C55,BM$5)*$R55)</f>
        <v>0</v>
      </c>
      <c r="BN55" s="3">
        <f>IF(BN$3=0,0,INDEX(Sheet1!RawDataCols,$C55,BN$5)*$R55)</f>
        <v>0</v>
      </c>
      <c r="BO55" s="3">
        <f>IF(BO$3=0,0,INDEX(Sheet1!RawDataCols,$C55,BO$5)*$R55)</f>
        <v>0</v>
      </c>
      <c r="BP55" s="3">
        <f>IF(BP$3=0,0,INDEX(Sheet1!RawDataCols,$C55,BP$5)*$R55)</f>
        <v>0</v>
      </c>
      <c r="BQ55" s="3">
        <f t="shared" si="30"/>
        <v>0</v>
      </c>
      <c r="BR55" s="3">
        <f t="shared" si="31"/>
        <v>0</v>
      </c>
      <c r="BS55" s="3">
        <f t="shared" si="32"/>
        <v>0</v>
      </c>
      <c r="BT55" s="3">
        <f t="shared" si="33"/>
        <v>0</v>
      </c>
      <c r="BU55" s="3" t="e">
        <f>INDEX(Sheet1!$BS$2:$BS$1000,MATCH($A55,Sheet1!$A$2:$A$1000,0))</f>
        <v>#N/A</v>
      </c>
      <c r="BV55" s="3" t="e">
        <f>INDEX(Sheet1!$BT$2:$BT$1000,MATCH($A55,Sheet1!$A$2:$A$1000,0))</f>
        <v>#N/A</v>
      </c>
    </row>
    <row r="56" spans="1:74" x14ac:dyDescent="0.2">
      <c r="A56" s="270" t="s">
        <v>564</v>
      </c>
      <c r="B56" s="3" t="e">
        <f>MATCH($A56,Sheet1!ACCOUNTNO,0)</f>
        <v>#N/A</v>
      </c>
      <c r="C56" s="3">
        <f t="shared" si="24"/>
        <v>65000</v>
      </c>
      <c r="D56" s="3">
        <f>IF(D$3=0,0,INDEX(Sheet1!RawDataCols,$C56,D$5))</f>
        <v>0</v>
      </c>
      <c r="E56" s="3">
        <f>IF(E$3=0,0,INDEX(Sheet1!RawDataCols,$C56,E$5))</f>
        <v>0</v>
      </c>
      <c r="F56" s="3">
        <f>IF(F$3=0,0,INDEX(Sheet1!RawDataCols,$C56,F$5))</f>
        <v>0</v>
      </c>
      <c r="G56" s="3">
        <f>IF(G$3=0,0,INDEX(Sheet1!RawDataCols,$C56,G$5))</f>
        <v>0</v>
      </c>
      <c r="H56" s="3">
        <f>IF(H$3=0,0,INDEX(Sheet1!RawDataCols,$C56,H$5))</f>
        <v>0</v>
      </c>
      <c r="I56" s="3">
        <f>IF(I$3=0,0,INDEX(Sheet1!RawDataCols,$C56,I$5))</f>
        <v>0</v>
      </c>
      <c r="J56" s="3">
        <f>IF(J$3=0,0,INDEX(Sheet1!RawDataCols,$C56,J$5))</f>
        <v>0</v>
      </c>
      <c r="K56" s="3">
        <f>IF(K$3=0,0,INDEX(Sheet1!RawDataCols,$C56,K$5))</f>
        <v>0</v>
      </c>
      <c r="L56" s="3">
        <f>IF(L$3=0,0,INDEX(Sheet1!RawDataCols,$C56,L$5))</f>
        <v>0</v>
      </c>
      <c r="M56" s="3">
        <f>IF(M$3=0,0,INDEX(Sheet1!RawDataCols,$C56,M$5))</f>
        <v>0</v>
      </c>
      <c r="N56" s="3">
        <f>IF(N$3=0,0,INDEX(Sheet1!RawDataCols,$C56,N$5))</f>
        <v>0</v>
      </c>
      <c r="O56" s="3">
        <f>INDEX(Sheet1!RawDataCols,$C56,O$5)</f>
        <v>0</v>
      </c>
      <c r="P56" s="3">
        <f>INDEX(Sheet1!RawDataCols,$C56,P$5)</f>
        <v>0</v>
      </c>
      <c r="Q56" s="3">
        <f>IF(Q$3=0,0,INDEX(Sheet1!RawDataCols,$C56,Q$5))</f>
        <v>0</v>
      </c>
      <c r="R56" s="3">
        <f t="shared" si="34"/>
        <v>1</v>
      </c>
      <c r="S56" s="3">
        <f t="shared" si="35"/>
        <v>-1</v>
      </c>
      <c r="T56" s="3">
        <f>IF(T$3=0,0,INDEX(Sheet1!RawDataCols,$C56,T$5)*$R56)</f>
        <v>0</v>
      </c>
      <c r="U56" s="3">
        <f>IF(U$3=0,0,INDEX(Sheet1!RawDataCols,$C56,U$5)*$R56)</f>
        <v>0</v>
      </c>
      <c r="V56" s="3">
        <f>IF(V$3=0,0,INDEX(Sheet1!RawDataCols,$C56,V$5)*$R56)</f>
        <v>0</v>
      </c>
      <c r="W56" s="3">
        <f>IF(W$3=0,0,INDEX(Sheet1!RawDataCols,$C56,W$5)*$R56)</f>
        <v>0</v>
      </c>
      <c r="X56" s="3">
        <f>IF(X$3=0,0,INDEX(Sheet1!RawDataCols,$C56,X$5)*$R56)</f>
        <v>0</v>
      </c>
      <c r="Y56" s="3">
        <f>IF(Y$3=0,0,INDEX(Sheet1!RawDataCols,$C56,Y$5)*$R56)</f>
        <v>0</v>
      </c>
      <c r="Z56" s="3">
        <f>IF(Z$3=0,0,INDEX(Sheet1!RawDataCols,$C56,Z$5)*$R56)</f>
        <v>0</v>
      </c>
      <c r="AA56" s="3">
        <f>IF(AA$3=0,0,INDEX(Sheet1!RawDataCols,$C56,AA$5)*$R56)</f>
        <v>0</v>
      </c>
      <c r="AB56" s="3">
        <f>IF(AB$3=0,0,INDEX(Sheet1!RawDataCols,$C56,AB$5)*$R56)</f>
        <v>0</v>
      </c>
      <c r="AC56" s="3">
        <f>IF(AC$3=0,0,INDEX(Sheet1!RawDataCols,$C56,AC$5)*$R56)</f>
        <v>0</v>
      </c>
      <c r="AD56" s="3">
        <f>IF(AD$3=0,0,INDEX(Sheet1!RawDataCols,$C56,AD$5)*$R56)</f>
        <v>0</v>
      </c>
      <c r="AE56" s="3">
        <f>IF(AE$3=0,0,INDEX(Sheet1!RawDataCols,$C56,AE$5)*$R56)</f>
        <v>0</v>
      </c>
      <c r="AF56" s="3">
        <f>IF(AF$3=0,0,INDEX(Sheet1!RawDataCols,$C56,AF$5)*$R56)</f>
        <v>0</v>
      </c>
      <c r="AG56" s="3">
        <f>IF(AG$3=0,0,INDEX(Sheet1!RawDataCols,$C56,AG$5)*$R56)</f>
        <v>0</v>
      </c>
      <c r="AH56" s="3">
        <f>IF(AH$3=0,0,INDEX(Sheet1!RawDataCols,$C56,AH$5)*$R56)</f>
        <v>0</v>
      </c>
      <c r="AI56" s="3">
        <f>IF(AI$3=0,0,INDEX(Sheet1!RawDataCols,$C56,AI$5)*$R56)</f>
        <v>0</v>
      </c>
      <c r="AJ56" s="3">
        <f>IF(AJ$3=0,0,INDEX(Sheet1!RawDataCols,$C56,AJ$5)*$R56)</f>
        <v>0</v>
      </c>
      <c r="AK56" s="3">
        <f>IF(AK$3=0,0,INDEX(Sheet1!RawDataCols,$C56,AK$5)*$R56)</f>
        <v>0</v>
      </c>
      <c r="AL56" s="3">
        <f>IF(AL$3=0,0,INDEX(Sheet1!RawDataCols,$C56,AL$5)*$R56)</f>
        <v>0</v>
      </c>
      <c r="AM56" s="3">
        <f>IF(AM$3=0,0,INDEX(Sheet1!RawDataCols,$C56,AM$5)*$R56)</f>
        <v>0</v>
      </c>
      <c r="AN56" s="3">
        <f>IF(AN$3=0,0,INDEX(Sheet1!RawDataCols,$C56,AN$5)*$R56)</f>
        <v>0</v>
      </c>
      <c r="AO56" s="3">
        <f>IF(AO$3=0,0,INDEX(Sheet1!RawDataCols,$C56,AO$5)*$R56)</f>
        <v>0</v>
      </c>
      <c r="AP56" s="3">
        <f>IF(AP$3=0,0,INDEX(Sheet1!RawDataCols,$C56,AP$5)*$R56)</f>
        <v>0</v>
      </c>
      <c r="AQ56" s="3">
        <f>IF(AQ$3=0,0,INDEX(Sheet1!RawDataCols,$C56,AQ$5)*$R56)</f>
        <v>0</v>
      </c>
      <c r="AR56" s="3">
        <f>IF(AR$3=0,0,INDEX(Sheet1!RawDataCols,$C56,AR$5)*$R56)</f>
        <v>0</v>
      </c>
      <c r="AS56" s="3">
        <f>IF(AS$3=0,0,INDEX(Sheet1!RawDataCols,$C56,AS$5)*$R56)</f>
        <v>0</v>
      </c>
      <c r="AT56" s="3">
        <f>IF(AT$3=0,0,INDEX(Sheet1!RawDataCols,$C56,AT$5)*$R56)</f>
        <v>0</v>
      </c>
      <c r="AU56" s="3">
        <f>IF(AU$3=0,0,INDEX(Sheet1!RawDataCols,$C56,AU$5)*$R56)</f>
        <v>0</v>
      </c>
      <c r="AV56" s="3">
        <f>IF(AV$3=0,0,INDEX(Sheet1!RawDataCols,$C56,AV$5)*$R56)</f>
        <v>0</v>
      </c>
      <c r="AW56" s="3">
        <f>IF(AW$3=0,0,INDEX(Sheet1!RawDataCols,$C56,AW$5)*$R56)</f>
        <v>0</v>
      </c>
      <c r="AX56" s="3">
        <f>IF(AX$3=0,0,INDEX(Sheet1!RawDataCols,$C56,AX$5)*$R56)</f>
        <v>0</v>
      </c>
      <c r="AY56" s="3">
        <f>IF(AY$3=0,0,INDEX(Sheet1!RawDataCols,$C56,AY$5)*$R56)</f>
        <v>0</v>
      </c>
      <c r="AZ56" s="3">
        <f>IF(AZ$3=0,0,INDEX(Sheet1!RawDataCols,$C56,AZ$5)*$R56)</f>
        <v>0</v>
      </c>
      <c r="BA56" s="3">
        <f>IF(BA$3=0,0,INDEX(Sheet1!RawDataCols,$C56,BA$5)*$R56)</f>
        <v>0</v>
      </c>
      <c r="BB56" s="3">
        <f>IF(BB$3=0,0,INDEX(Sheet1!RawDataCols,$C56,BB$5)*$R56)</f>
        <v>0</v>
      </c>
      <c r="BC56" s="3">
        <f>IF(BC$3=0,0,INDEX(Sheet1!RawDataCols,$C56,BC$5)*$R56)</f>
        <v>0</v>
      </c>
      <c r="BD56" s="3">
        <f>IF(BD$3=0,0,INDEX(Sheet1!RawDataCols,$C56,BD$5)*$R56)</f>
        <v>0</v>
      </c>
      <c r="BE56" s="3">
        <f>IF(BE$3=0,0,INDEX(Sheet1!RawDataCols,$C56,BE$5)*$R56)</f>
        <v>0</v>
      </c>
      <c r="BF56" s="3">
        <f>IF(BF$3=0,0,INDEX(Sheet1!RawDataCols,$C56,BF$5)*$R56)</f>
        <v>0</v>
      </c>
      <c r="BG56" s="179">
        <f>IF(BG$3=0,0,INDEX(Sheet1!RawDataCols,$C56,BG$5)*$R56)</f>
        <v>0</v>
      </c>
      <c r="BH56" s="33">
        <f t="shared" si="27"/>
        <v>0</v>
      </c>
      <c r="BI56" s="33">
        <f t="shared" si="28"/>
        <v>0</v>
      </c>
      <c r="BJ56" s="33">
        <f t="shared" si="29"/>
        <v>0</v>
      </c>
      <c r="BK56" s="3">
        <f>IF(BK$3=0,0,INDEX(Sheet1!RawDataCols,$C56,BK$5)*$R56)</f>
        <v>0</v>
      </c>
      <c r="BL56" s="3">
        <f>IF(BL$3=0,0,INDEX(Sheet1!RawDataCols,$C56,BL$5)*$R56)</f>
        <v>0</v>
      </c>
      <c r="BM56" s="3">
        <f>IF(BM$3=0,0,INDEX(Sheet1!RawDataCols,$C56,BM$5)*$R56)</f>
        <v>0</v>
      </c>
      <c r="BN56" s="3">
        <f>IF(BN$3=0,0,INDEX(Sheet1!RawDataCols,$C56,BN$5)*$R56)</f>
        <v>0</v>
      </c>
      <c r="BO56" s="3">
        <f>IF(BO$3=0,0,INDEX(Sheet1!RawDataCols,$C56,BO$5)*$R56)</f>
        <v>0</v>
      </c>
      <c r="BP56" s="3">
        <f>IF(BP$3=0,0,INDEX(Sheet1!RawDataCols,$C56,BP$5)*$R56)</f>
        <v>0</v>
      </c>
      <c r="BQ56" s="3">
        <f t="shared" si="30"/>
        <v>0</v>
      </c>
      <c r="BR56" s="3">
        <f t="shared" si="31"/>
        <v>0</v>
      </c>
      <c r="BS56" s="3">
        <f t="shared" si="32"/>
        <v>0</v>
      </c>
      <c r="BT56" s="3">
        <f t="shared" si="33"/>
        <v>0</v>
      </c>
      <c r="BU56" s="3" t="e">
        <f>INDEX(Sheet1!$BS$2:$BS$1000,MATCH($A56,Sheet1!$A$2:$A$1000,0))</f>
        <v>#N/A</v>
      </c>
      <c r="BV56" s="3" t="e">
        <f>INDEX(Sheet1!$BT$2:$BT$1000,MATCH($A56,Sheet1!$A$2:$A$1000,0))</f>
        <v>#N/A</v>
      </c>
    </row>
    <row r="57" spans="1:74" x14ac:dyDescent="0.2">
      <c r="A57" s="270" t="s">
        <v>565</v>
      </c>
      <c r="B57" s="3" t="e">
        <f>MATCH($A57,Sheet1!ACCOUNTNO,0)</f>
        <v>#N/A</v>
      </c>
      <c r="C57" s="3">
        <f t="shared" si="24"/>
        <v>65000</v>
      </c>
      <c r="D57" s="3">
        <f>IF(D$3=0,0,INDEX(Sheet1!RawDataCols,$C57,D$5))</f>
        <v>0</v>
      </c>
      <c r="E57" s="3">
        <f>IF(E$3=0,0,INDEX(Sheet1!RawDataCols,$C57,E$5))</f>
        <v>0</v>
      </c>
      <c r="F57" s="3">
        <f>IF(F$3=0,0,INDEX(Sheet1!RawDataCols,$C57,F$5))</f>
        <v>0</v>
      </c>
      <c r="G57" s="3">
        <f>IF(G$3=0,0,INDEX(Sheet1!RawDataCols,$C57,G$5))</f>
        <v>0</v>
      </c>
      <c r="H57" s="3">
        <f>IF(H$3=0,0,INDEX(Sheet1!RawDataCols,$C57,H$5))</f>
        <v>0</v>
      </c>
      <c r="I57" s="3">
        <f>IF(I$3=0,0,INDEX(Sheet1!RawDataCols,$C57,I$5))</f>
        <v>0</v>
      </c>
      <c r="J57" s="3">
        <f>IF(J$3=0,0,INDEX(Sheet1!RawDataCols,$C57,J$5))</f>
        <v>0</v>
      </c>
      <c r="K57" s="3">
        <f>IF(K$3=0,0,INDEX(Sheet1!RawDataCols,$C57,K$5))</f>
        <v>0</v>
      </c>
      <c r="L57" s="3">
        <f>IF(L$3=0,0,INDEX(Sheet1!RawDataCols,$C57,L$5))</f>
        <v>0</v>
      </c>
      <c r="M57" s="3">
        <f>IF(M$3=0,0,INDEX(Sheet1!RawDataCols,$C57,M$5))</f>
        <v>0</v>
      </c>
      <c r="N57" s="3">
        <f>IF(N$3=0,0,INDEX(Sheet1!RawDataCols,$C57,N$5))</f>
        <v>0</v>
      </c>
      <c r="O57" s="3">
        <f>INDEX(Sheet1!RawDataCols,$C57,O$5)</f>
        <v>0</v>
      </c>
      <c r="P57" s="3">
        <f>INDEX(Sheet1!RawDataCols,$C57,P$5)</f>
        <v>0</v>
      </c>
      <c r="Q57" s="3">
        <f>IF(Q$3=0,0,INDEX(Sheet1!RawDataCols,$C57,Q$5))</f>
        <v>0</v>
      </c>
      <c r="R57" s="3">
        <f t="shared" si="34"/>
        <v>1</v>
      </c>
      <c r="S57" s="3">
        <f t="shared" si="35"/>
        <v>-1</v>
      </c>
      <c r="T57" s="3">
        <f>IF(T$3=0,0,INDEX(Sheet1!RawDataCols,$C57,T$5)*$R57)</f>
        <v>0</v>
      </c>
      <c r="U57" s="3">
        <f>IF(U$3=0,0,INDEX(Sheet1!RawDataCols,$C57,U$5)*$R57)</f>
        <v>0</v>
      </c>
      <c r="V57" s="3">
        <f>IF(V$3=0,0,INDEX(Sheet1!RawDataCols,$C57,V$5)*$R57)</f>
        <v>0</v>
      </c>
      <c r="W57" s="3">
        <f>IF(W$3=0,0,INDEX(Sheet1!RawDataCols,$C57,W$5)*$R57)</f>
        <v>0</v>
      </c>
      <c r="X57" s="3">
        <f>IF(X$3=0,0,INDEX(Sheet1!RawDataCols,$C57,X$5)*$R57)</f>
        <v>0</v>
      </c>
      <c r="Y57" s="3">
        <f>IF(Y$3=0,0,INDEX(Sheet1!RawDataCols,$C57,Y$5)*$R57)</f>
        <v>0</v>
      </c>
      <c r="Z57" s="3">
        <f>IF(Z$3=0,0,INDEX(Sheet1!RawDataCols,$C57,Z$5)*$R57)</f>
        <v>0</v>
      </c>
      <c r="AA57" s="3">
        <f>IF(AA$3=0,0,INDEX(Sheet1!RawDataCols,$C57,AA$5)*$R57)</f>
        <v>0</v>
      </c>
      <c r="AB57" s="3">
        <f>IF(AB$3=0,0,INDEX(Sheet1!RawDataCols,$C57,AB$5)*$R57)</f>
        <v>0</v>
      </c>
      <c r="AC57" s="3">
        <f>IF(AC$3=0,0,INDEX(Sheet1!RawDataCols,$C57,AC$5)*$R57)</f>
        <v>0</v>
      </c>
      <c r="AD57" s="3">
        <f>IF(AD$3=0,0,INDEX(Sheet1!RawDataCols,$C57,AD$5)*$R57)</f>
        <v>0</v>
      </c>
      <c r="AE57" s="3">
        <f>IF(AE$3=0,0,INDEX(Sheet1!RawDataCols,$C57,AE$5)*$R57)</f>
        <v>0</v>
      </c>
      <c r="AF57" s="3">
        <f>IF(AF$3=0,0,INDEX(Sheet1!RawDataCols,$C57,AF$5)*$R57)</f>
        <v>0</v>
      </c>
      <c r="AG57" s="3">
        <f>IF(AG$3=0,0,INDEX(Sheet1!RawDataCols,$C57,AG$5)*$R57)</f>
        <v>0</v>
      </c>
      <c r="AH57" s="3">
        <f>IF(AH$3=0,0,INDEX(Sheet1!RawDataCols,$C57,AH$5)*$R57)</f>
        <v>0</v>
      </c>
      <c r="AI57" s="3">
        <f>IF(AI$3=0,0,INDEX(Sheet1!RawDataCols,$C57,AI$5)*$R57)</f>
        <v>0</v>
      </c>
      <c r="AJ57" s="3">
        <f>IF(AJ$3=0,0,INDEX(Sheet1!RawDataCols,$C57,AJ$5)*$R57)</f>
        <v>0</v>
      </c>
      <c r="AK57" s="3">
        <f>IF(AK$3=0,0,INDEX(Sheet1!RawDataCols,$C57,AK$5)*$R57)</f>
        <v>0</v>
      </c>
      <c r="AL57" s="3">
        <f>IF(AL$3=0,0,INDEX(Sheet1!RawDataCols,$C57,AL$5)*$R57)</f>
        <v>0</v>
      </c>
      <c r="AM57" s="3">
        <f>IF(AM$3=0,0,INDEX(Sheet1!RawDataCols,$C57,AM$5)*$R57)</f>
        <v>0</v>
      </c>
      <c r="AN57" s="3">
        <f>IF(AN$3=0,0,INDEX(Sheet1!RawDataCols,$C57,AN$5)*$R57)</f>
        <v>0</v>
      </c>
      <c r="AO57" s="3">
        <f>IF(AO$3=0,0,INDEX(Sheet1!RawDataCols,$C57,AO$5)*$R57)</f>
        <v>0</v>
      </c>
      <c r="AP57" s="3">
        <f>IF(AP$3=0,0,INDEX(Sheet1!RawDataCols,$C57,AP$5)*$R57)</f>
        <v>0</v>
      </c>
      <c r="AQ57" s="3">
        <f>IF(AQ$3=0,0,INDEX(Sheet1!RawDataCols,$C57,AQ$5)*$R57)</f>
        <v>0</v>
      </c>
      <c r="AR57" s="3">
        <f>IF(AR$3=0,0,INDEX(Sheet1!RawDataCols,$C57,AR$5)*$R57)</f>
        <v>0</v>
      </c>
      <c r="AS57" s="3">
        <f>IF(AS$3=0,0,INDEX(Sheet1!RawDataCols,$C57,AS$5)*$R57)</f>
        <v>0</v>
      </c>
      <c r="AT57" s="3">
        <f>IF(AT$3=0,0,INDEX(Sheet1!RawDataCols,$C57,AT$5)*$R57)</f>
        <v>0</v>
      </c>
      <c r="AU57" s="3">
        <f>IF(AU$3=0,0,INDEX(Sheet1!RawDataCols,$C57,AU$5)*$R57)</f>
        <v>0</v>
      </c>
      <c r="AV57" s="3">
        <f>IF(AV$3=0,0,INDEX(Sheet1!RawDataCols,$C57,AV$5)*$R57)</f>
        <v>0</v>
      </c>
      <c r="AW57" s="3">
        <f>IF(AW$3=0,0,INDEX(Sheet1!RawDataCols,$C57,AW$5)*$R57)</f>
        <v>0</v>
      </c>
      <c r="AX57" s="3">
        <f>IF(AX$3=0,0,INDEX(Sheet1!RawDataCols,$C57,AX$5)*$R57)</f>
        <v>0</v>
      </c>
      <c r="AY57" s="3">
        <f>IF(AY$3=0,0,INDEX(Sheet1!RawDataCols,$C57,AY$5)*$R57)</f>
        <v>0</v>
      </c>
      <c r="AZ57" s="3">
        <f>IF(AZ$3=0,0,INDEX(Sheet1!RawDataCols,$C57,AZ$5)*$R57)</f>
        <v>0</v>
      </c>
      <c r="BA57" s="3">
        <f>IF(BA$3=0,0,INDEX(Sheet1!RawDataCols,$C57,BA$5)*$R57)</f>
        <v>0</v>
      </c>
      <c r="BB57" s="3">
        <f>IF(BB$3=0,0,INDEX(Sheet1!RawDataCols,$C57,BB$5)*$R57)</f>
        <v>0</v>
      </c>
      <c r="BC57" s="3">
        <f>IF(BC$3=0,0,INDEX(Sheet1!RawDataCols,$C57,BC$5)*$R57)</f>
        <v>0</v>
      </c>
      <c r="BD57" s="3">
        <f>IF(BD$3=0,0,INDEX(Sheet1!RawDataCols,$C57,BD$5)*$R57)</f>
        <v>0</v>
      </c>
      <c r="BE57" s="3">
        <f>IF(BE$3=0,0,INDEX(Sheet1!RawDataCols,$C57,BE$5)*$R57)</f>
        <v>0</v>
      </c>
      <c r="BF57" s="3">
        <f>IF(BF$3=0,0,INDEX(Sheet1!RawDataCols,$C57,BF$5)*$R57)</f>
        <v>0</v>
      </c>
      <c r="BG57" s="179">
        <f>IF(BG$3=0,0,INDEX(Sheet1!RawDataCols,$C57,BG$5)*$R57)</f>
        <v>0</v>
      </c>
      <c r="BH57" s="33">
        <f t="shared" si="27"/>
        <v>0</v>
      </c>
      <c r="BI57" s="33">
        <f t="shared" si="28"/>
        <v>0</v>
      </c>
      <c r="BJ57" s="33">
        <f t="shared" si="29"/>
        <v>0</v>
      </c>
      <c r="BK57" s="3">
        <f>IF(BK$3=0,0,INDEX(Sheet1!RawDataCols,$C57,BK$5)*$R57)</f>
        <v>0</v>
      </c>
      <c r="BL57" s="3">
        <f>IF(BL$3=0,0,INDEX(Sheet1!RawDataCols,$C57,BL$5)*$R57)</f>
        <v>0</v>
      </c>
      <c r="BM57" s="3">
        <f>IF(BM$3=0,0,INDEX(Sheet1!RawDataCols,$C57,BM$5)*$R57)</f>
        <v>0</v>
      </c>
      <c r="BN57" s="3">
        <f>IF(BN$3=0,0,INDEX(Sheet1!RawDataCols,$C57,BN$5)*$R57)</f>
        <v>0</v>
      </c>
      <c r="BO57" s="3">
        <f>IF(BO$3=0,0,INDEX(Sheet1!RawDataCols,$C57,BO$5)*$R57)</f>
        <v>0</v>
      </c>
      <c r="BP57" s="3">
        <f>IF(BP$3=0,0,INDEX(Sheet1!RawDataCols,$C57,BP$5)*$R57)</f>
        <v>0</v>
      </c>
      <c r="BQ57" s="3">
        <f t="shared" si="30"/>
        <v>0</v>
      </c>
      <c r="BR57" s="3">
        <f t="shared" si="31"/>
        <v>0</v>
      </c>
      <c r="BS57" s="3">
        <f t="shared" si="32"/>
        <v>0</v>
      </c>
      <c r="BT57" s="3">
        <f t="shared" si="33"/>
        <v>0</v>
      </c>
      <c r="BU57" s="3" t="e">
        <f>INDEX(Sheet1!$BS$2:$BS$1000,MATCH($A57,Sheet1!$A$2:$A$1000,0))</f>
        <v>#N/A</v>
      </c>
      <c r="BV57" s="3" t="e">
        <f>INDEX(Sheet1!$BT$2:$BT$1000,MATCH($A57,Sheet1!$A$2:$A$1000,0))</f>
        <v>#N/A</v>
      </c>
    </row>
    <row r="58" spans="1:74" x14ac:dyDescent="0.2">
      <c r="A58" s="270" t="s">
        <v>566</v>
      </c>
      <c r="B58" s="3" t="e">
        <f>MATCH($A58,Sheet1!ACCOUNTNO,0)</f>
        <v>#N/A</v>
      </c>
      <c r="C58" s="3">
        <f t="shared" si="24"/>
        <v>65000</v>
      </c>
      <c r="D58" s="3">
        <f>IF(D$3=0,0,INDEX(Sheet1!RawDataCols,$C58,D$5))</f>
        <v>0</v>
      </c>
      <c r="E58" s="3">
        <f>IF(E$3=0,0,INDEX(Sheet1!RawDataCols,$C58,E$5))</f>
        <v>0</v>
      </c>
      <c r="F58" s="3">
        <f>IF(F$3=0,0,INDEX(Sheet1!RawDataCols,$C58,F$5))</f>
        <v>0</v>
      </c>
      <c r="G58" s="3">
        <f>IF(G$3=0,0,INDEX(Sheet1!RawDataCols,$C58,G$5))</f>
        <v>0</v>
      </c>
      <c r="H58" s="3">
        <f>IF(H$3=0,0,INDEX(Sheet1!RawDataCols,$C58,H$5))</f>
        <v>0</v>
      </c>
      <c r="I58" s="3">
        <f>IF(I$3=0,0,INDEX(Sheet1!RawDataCols,$C58,I$5))</f>
        <v>0</v>
      </c>
      <c r="J58" s="3">
        <f>IF(J$3=0,0,INDEX(Sheet1!RawDataCols,$C58,J$5))</f>
        <v>0</v>
      </c>
      <c r="K58" s="3">
        <f>IF(K$3=0,0,INDEX(Sheet1!RawDataCols,$C58,K$5))</f>
        <v>0</v>
      </c>
      <c r="L58" s="3">
        <f>IF(L$3=0,0,INDEX(Sheet1!RawDataCols,$C58,L$5))</f>
        <v>0</v>
      </c>
      <c r="M58" s="3">
        <f>IF(M$3=0,0,INDEX(Sheet1!RawDataCols,$C58,M$5))</f>
        <v>0</v>
      </c>
      <c r="N58" s="3">
        <f>IF(N$3=0,0,INDEX(Sheet1!RawDataCols,$C58,N$5))</f>
        <v>0</v>
      </c>
      <c r="O58" s="3">
        <f>INDEX(Sheet1!RawDataCols,$C58,O$5)</f>
        <v>0</v>
      </c>
      <c r="P58" s="3">
        <f>INDEX(Sheet1!RawDataCols,$C58,P$5)</f>
        <v>0</v>
      </c>
      <c r="Q58" s="3">
        <f>IF(Q$3=0,0,INDEX(Sheet1!RawDataCols,$C58,Q$5))</f>
        <v>0</v>
      </c>
      <c r="R58" s="3">
        <f t="shared" si="34"/>
        <v>1</v>
      </c>
      <c r="S58" s="3">
        <f t="shared" si="35"/>
        <v>-1</v>
      </c>
      <c r="T58" s="3">
        <f>IF(T$3=0,0,INDEX(Sheet1!RawDataCols,$C58,T$5)*$R58)</f>
        <v>0</v>
      </c>
      <c r="U58" s="3">
        <f>IF(U$3=0,0,INDEX(Sheet1!RawDataCols,$C58,U$5)*$R58)</f>
        <v>0</v>
      </c>
      <c r="V58" s="3">
        <f>IF(V$3=0,0,INDEX(Sheet1!RawDataCols,$C58,V$5)*$R58)</f>
        <v>0</v>
      </c>
      <c r="W58" s="3">
        <f>IF(W$3=0,0,INDEX(Sheet1!RawDataCols,$C58,W$5)*$R58)</f>
        <v>0</v>
      </c>
      <c r="X58" s="3">
        <f>IF(X$3=0,0,INDEX(Sheet1!RawDataCols,$C58,X$5)*$R58)</f>
        <v>0</v>
      </c>
      <c r="Y58" s="3">
        <f>IF(Y$3=0,0,INDEX(Sheet1!RawDataCols,$C58,Y$5)*$R58)</f>
        <v>0</v>
      </c>
      <c r="Z58" s="3">
        <f>IF(Z$3=0,0,INDEX(Sheet1!RawDataCols,$C58,Z$5)*$R58)</f>
        <v>0</v>
      </c>
      <c r="AA58" s="3">
        <f>IF(AA$3=0,0,INDEX(Sheet1!RawDataCols,$C58,AA$5)*$R58)</f>
        <v>0</v>
      </c>
      <c r="AB58" s="3">
        <f>IF(AB$3=0,0,INDEX(Sheet1!RawDataCols,$C58,AB$5)*$R58)</f>
        <v>0</v>
      </c>
      <c r="AC58" s="3">
        <f>IF(AC$3=0,0,INDEX(Sheet1!RawDataCols,$C58,AC$5)*$R58)</f>
        <v>0</v>
      </c>
      <c r="AD58" s="3">
        <f>IF(AD$3=0,0,INDEX(Sheet1!RawDataCols,$C58,AD$5)*$R58)</f>
        <v>0</v>
      </c>
      <c r="AE58" s="3">
        <f>IF(AE$3=0,0,INDEX(Sheet1!RawDataCols,$C58,AE$5)*$R58)</f>
        <v>0</v>
      </c>
      <c r="AF58" s="3">
        <f>IF(AF$3=0,0,INDEX(Sheet1!RawDataCols,$C58,AF$5)*$R58)</f>
        <v>0</v>
      </c>
      <c r="AG58" s="3">
        <f>IF(AG$3=0,0,INDEX(Sheet1!RawDataCols,$C58,AG$5)*$R58)</f>
        <v>0</v>
      </c>
      <c r="AH58" s="3">
        <f>IF(AH$3=0,0,INDEX(Sheet1!RawDataCols,$C58,AH$5)*$R58)</f>
        <v>0</v>
      </c>
      <c r="AI58" s="3">
        <f>IF(AI$3=0,0,INDEX(Sheet1!RawDataCols,$C58,AI$5)*$R58)</f>
        <v>0</v>
      </c>
      <c r="AJ58" s="3">
        <f>IF(AJ$3=0,0,INDEX(Sheet1!RawDataCols,$C58,AJ$5)*$R58)</f>
        <v>0</v>
      </c>
      <c r="AK58" s="3">
        <f>IF(AK$3=0,0,INDEX(Sheet1!RawDataCols,$C58,AK$5)*$R58)</f>
        <v>0</v>
      </c>
      <c r="AL58" s="3">
        <f>IF(AL$3=0,0,INDEX(Sheet1!RawDataCols,$C58,AL$5)*$R58)</f>
        <v>0</v>
      </c>
      <c r="AM58" s="3">
        <f>IF(AM$3=0,0,INDEX(Sheet1!RawDataCols,$C58,AM$5)*$R58)</f>
        <v>0</v>
      </c>
      <c r="AN58" s="3">
        <f>IF(AN$3=0,0,INDEX(Sheet1!RawDataCols,$C58,AN$5)*$R58)</f>
        <v>0</v>
      </c>
      <c r="AO58" s="3">
        <f>IF(AO$3=0,0,INDEX(Sheet1!RawDataCols,$C58,AO$5)*$R58)</f>
        <v>0</v>
      </c>
      <c r="AP58" s="3">
        <f>IF(AP$3=0,0,INDEX(Sheet1!RawDataCols,$C58,AP$5)*$R58)</f>
        <v>0</v>
      </c>
      <c r="AQ58" s="3">
        <f>IF(AQ$3=0,0,INDEX(Sheet1!RawDataCols,$C58,AQ$5)*$R58)</f>
        <v>0</v>
      </c>
      <c r="AR58" s="3">
        <f>IF(AR$3=0,0,INDEX(Sheet1!RawDataCols,$C58,AR$5)*$R58)</f>
        <v>0</v>
      </c>
      <c r="AS58" s="3">
        <f>IF(AS$3=0,0,INDEX(Sheet1!RawDataCols,$C58,AS$5)*$R58)</f>
        <v>0</v>
      </c>
      <c r="AT58" s="3">
        <f>IF(AT$3=0,0,INDEX(Sheet1!RawDataCols,$C58,AT$5)*$R58)</f>
        <v>0</v>
      </c>
      <c r="AU58" s="3">
        <f>IF(AU$3=0,0,INDEX(Sheet1!RawDataCols,$C58,AU$5)*$R58)</f>
        <v>0</v>
      </c>
      <c r="AV58" s="3">
        <f>IF(AV$3=0,0,INDEX(Sheet1!RawDataCols,$C58,AV$5)*$R58)</f>
        <v>0</v>
      </c>
      <c r="AW58" s="3">
        <f>IF(AW$3=0,0,INDEX(Sheet1!RawDataCols,$C58,AW$5)*$R58)</f>
        <v>0</v>
      </c>
      <c r="AX58" s="3">
        <f>IF(AX$3=0,0,INDEX(Sheet1!RawDataCols,$C58,AX$5)*$R58)</f>
        <v>0</v>
      </c>
      <c r="AY58" s="3">
        <f>IF(AY$3=0,0,INDEX(Sheet1!RawDataCols,$C58,AY$5)*$R58)</f>
        <v>0</v>
      </c>
      <c r="AZ58" s="3">
        <f>IF(AZ$3=0,0,INDEX(Sheet1!RawDataCols,$C58,AZ$5)*$R58)</f>
        <v>0</v>
      </c>
      <c r="BA58" s="3">
        <f>IF(BA$3=0,0,INDEX(Sheet1!RawDataCols,$C58,BA$5)*$R58)</f>
        <v>0</v>
      </c>
      <c r="BB58" s="3">
        <f>IF(BB$3=0,0,INDEX(Sheet1!RawDataCols,$C58,BB$5)*$R58)</f>
        <v>0</v>
      </c>
      <c r="BC58" s="3">
        <f>IF(BC$3=0,0,INDEX(Sheet1!RawDataCols,$C58,BC$5)*$R58)</f>
        <v>0</v>
      </c>
      <c r="BD58" s="3">
        <f>IF(BD$3=0,0,INDEX(Sheet1!RawDataCols,$C58,BD$5)*$R58)</f>
        <v>0</v>
      </c>
      <c r="BE58" s="3">
        <f>IF(BE$3=0,0,INDEX(Sheet1!RawDataCols,$C58,BE$5)*$R58)</f>
        <v>0</v>
      </c>
      <c r="BF58" s="3">
        <f>IF(BF$3=0,0,INDEX(Sheet1!RawDataCols,$C58,BF$5)*$R58)</f>
        <v>0</v>
      </c>
      <c r="BG58" s="179">
        <f>IF(BG$3=0,0,INDEX(Sheet1!RawDataCols,$C58,BG$5)*$R58)</f>
        <v>0</v>
      </c>
      <c r="BH58" s="33">
        <f t="shared" si="27"/>
        <v>0</v>
      </c>
      <c r="BI58" s="33">
        <f t="shared" si="28"/>
        <v>0</v>
      </c>
      <c r="BJ58" s="33">
        <f t="shared" si="29"/>
        <v>0</v>
      </c>
      <c r="BK58" s="3">
        <f>IF(BK$3=0,0,INDEX(Sheet1!RawDataCols,$C58,BK$5)*$R58)</f>
        <v>0</v>
      </c>
      <c r="BL58" s="3">
        <f>IF(BL$3=0,0,INDEX(Sheet1!RawDataCols,$C58,BL$5)*$R58)</f>
        <v>0</v>
      </c>
      <c r="BM58" s="3">
        <f>IF(BM$3=0,0,INDEX(Sheet1!RawDataCols,$C58,BM$5)*$R58)</f>
        <v>0</v>
      </c>
      <c r="BN58" s="3">
        <f>IF(BN$3=0,0,INDEX(Sheet1!RawDataCols,$C58,BN$5)*$R58)</f>
        <v>0</v>
      </c>
      <c r="BO58" s="3">
        <f>IF(BO$3=0,0,INDEX(Sheet1!RawDataCols,$C58,BO$5)*$R58)</f>
        <v>0</v>
      </c>
      <c r="BP58" s="3">
        <f>IF(BP$3=0,0,INDEX(Sheet1!RawDataCols,$C58,BP$5)*$R58)</f>
        <v>0</v>
      </c>
      <c r="BQ58" s="3">
        <f t="shared" si="30"/>
        <v>0</v>
      </c>
      <c r="BR58" s="3">
        <f t="shared" si="31"/>
        <v>0</v>
      </c>
      <c r="BS58" s="3">
        <f t="shared" si="32"/>
        <v>0</v>
      </c>
      <c r="BT58" s="3">
        <f t="shared" si="33"/>
        <v>0</v>
      </c>
      <c r="BU58" s="3" t="e">
        <f>INDEX(Sheet1!$BS$2:$BS$1000,MATCH($A58,Sheet1!$A$2:$A$1000,0))</f>
        <v>#N/A</v>
      </c>
      <c r="BV58" s="3" t="e">
        <f>INDEX(Sheet1!$BT$2:$BT$1000,MATCH($A58,Sheet1!$A$2:$A$1000,0))</f>
        <v>#N/A</v>
      </c>
    </row>
    <row r="59" spans="1:74" x14ac:dyDescent="0.2">
      <c r="A59" s="270" t="s">
        <v>567</v>
      </c>
      <c r="B59" s="3" t="e">
        <f>MATCH($A59,Sheet1!ACCOUNTNO,0)</f>
        <v>#N/A</v>
      </c>
      <c r="C59" s="3">
        <f t="shared" si="24"/>
        <v>65000</v>
      </c>
      <c r="D59" s="3">
        <f>IF(D$3=0,0,INDEX(Sheet1!RawDataCols,$C59,D$5))</f>
        <v>0</v>
      </c>
      <c r="E59" s="3">
        <f>IF(E$3=0,0,INDEX(Sheet1!RawDataCols,$C59,E$5))</f>
        <v>0</v>
      </c>
      <c r="F59" s="3">
        <f>IF(F$3=0,0,INDEX(Sheet1!RawDataCols,$C59,F$5))</f>
        <v>0</v>
      </c>
      <c r="G59" s="3">
        <f>IF(G$3=0,0,INDEX(Sheet1!RawDataCols,$C59,G$5))</f>
        <v>0</v>
      </c>
      <c r="H59" s="3">
        <f>IF(H$3=0,0,INDEX(Sheet1!RawDataCols,$C59,H$5))</f>
        <v>0</v>
      </c>
      <c r="I59" s="3">
        <f>IF(I$3=0,0,INDEX(Sheet1!RawDataCols,$C59,I$5))</f>
        <v>0</v>
      </c>
      <c r="J59" s="3">
        <f>IF(J$3=0,0,INDEX(Sheet1!RawDataCols,$C59,J$5))</f>
        <v>0</v>
      </c>
      <c r="K59" s="3">
        <f>IF(K$3=0,0,INDEX(Sheet1!RawDataCols,$C59,K$5))</f>
        <v>0</v>
      </c>
      <c r="L59" s="3">
        <f>IF(L$3=0,0,INDEX(Sheet1!RawDataCols,$C59,L$5))</f>
        <v>0</v>
      </c>
      <c r="M59" s="3">
        <f>IF(M$3=0,0,INDEX(Sheet1!RawDataCols,$C59,M$5))</f>
        <v>0</v>
      </c>
      <c r="N59" s="3">
        <f>IF(N$3=0,0,INDEX(Sheet1!RawDataCols,$C59,N$5))</f>
        <v>0</v>
      </c>
      <c r="O59" s="3">
        <f>INDEX(Sheet1!RawDataCols,$C59,O$5)</f>
        <v>0</v>
      </c>
      <c r="P59" s="3">
        <f>INDEX(Sheet1!RawDataCols,$C59,P$5)</f>
        <v>0</v>
      </c>
      <c r="Q59" s="3">
        <f>IF(Q$3=0,0,INDEX(Sheet1!RawDataCols,$C59,Q$5))</f>
        <v>0</v>
      </c>
      <c r="R59" s="3">
        <f t="shared" si="34"/>
        <v>1</v>
      </c>
      <c r="S59" s="3">
        <f t="shared" si="35"/>
        <v>-1</v>
      </c>
      <c r="T59" s="3">
        <f>IF(T$3=0,0,INDEX(Sheet1!RawDataCols,$C59,T$5)*$R59)</f>
        <v>0</v>
      </c>
      <c r="U59" s="3">
        <f>IF(U$3=0,0,INDEX(Sheet1!RawDataCols,$C59,U$5)*$R59)</f>
        <v>0</v>
      </c>
      <c r="V59" s="3">
        <f>IF(V$3=0,0,INDEX(Sheet1!RawDataCols,$C59,V$5)*$R59)</f>
        <v>0</v>
      </c>
      <c r="W59" s="3">
        <f>IF(W$3=0,0,INDEX(Sheet1!RawDataCols,$C59,W$5)*$R59)</f>
        <v>0</v>
      </c>
      <c r="X59" s="3">
        <f>IF(X$3=0,0,INDEX(Sheet1!RawDataCols,$C59,X$5)*$R59)</f>
        <v>0</v>
      </c>
      <c r="Y59" s="3">
        <f>IF(Y$3=0,0,INDEX(Sheet1!RawDataCols,$C59,Y$5)*$R59)</f>
        <v>0</v>
      </c>
      <c r="Z59" s="3">
        <f>IF(Z$3=0,0,INDEX(Sheet1!RawDataCols,$C59,Z$5)*$R59)</f>
        <v>0</v>
      </c>
      <c r="AA59" s="3">
        <f>IF(AA$3=0,0,INDEX(Sheet1!RawDataCols,$C59,AA$5)*$R59)</f>
        <v>0</v>
      </c>
      <c r="AB59" s="3">
        <f>IF(AB$3=0,0,INDEX(Sheet1!RawDataCols,$C59,AB$5)*$R59)</f>
        <v>0</v>
      </c>
      <c r="AC59" s="3">
        <f>IF(AC$3=0,0,INDEX(Sheet1!RawDataCols,$C59,AC$5)*$R59)</f>
        <v>0</v>
      </c>
      <c r="AD59" s="3">
        <f>IF(AD$3=0,0,INDEX(Sheet1!RawDataCols,$C59,AD$5)*$R59)</f>
        <v>0</v>
      </c>
      <c r="AE59" s="3">
        <f>IF(AE$3=0,0,INDEX(Sheet1!RawDataCols,$C59,AE$5)*$R59)</f>
        <v>0</v>
      </c>
      <c r="AF59" s="3">
        <f>IF(AF$3=0,0,INDEX(Sheet1!RawDataCols,$C59,AF$5)*$R59)</f>
        <v>0</v>
      </c>
      <c r="AG59" s="3">
        <f>IF(AG$3=0,0,INDEX(Sheet1!RawDataCols,$C59,AG$5)*$R59)</f>
        <v>0</v>
      </c>
      <c r="AH59" s="3">
        <f>IF(AH$3=0,0,INDEX(Sheet1!RawDataCols,$C59,AH$5)*$R59)</f>
        <v>0</v>
      </c>
      <c r="AI59" s="3">
        <f>IF(AI$3=0,0,INDEX(Sheet1!RawDataCols,$C59,AI$5)*$R59)</f>
        <v>0</v>
      </c>
      <c r="AJ59" s="3">
        <f>IF(AJ$3=0,0,INDEX(Sheet1!RawDataCols,$C59,AJ$5)*$R59)</f>
        <v>0</v>
      </c>
      <c r="AK59" s="3">
        <f>IF(AK$3=0,0,INDEX(Sheet1!RawDataCols,$C59,AK$5)*$R59)</f>
        <v>0</v>
      </c>
      <c r="AL59" s="3">
        <f>IF(AL$3=0,0,INDEX(Sheet1!RawDataCols,$C59,AL$5)*$R59)</f>
        <v>0</v>
      </c>
      <c r="AM59" s="3">
        <f>IF(AM$3=0,0,INDEX(Sheet1!RawDataCols,$C59,AM$5)*$R59)</f>
        <v>0</v>
      </c>
      <c r="AN59" s="3">
        <f>IF(AN$3=0,0,INDEX(Sheet1!RawDataCols,$C59,AN$5)*$R59)</f>
        <v>0</v>
      </c>
      <c r="AO59" s="3">
        <f>IF(AO$3=0,0,INDEX(Sheet1!RawDataCols,$C59,AO$5)*$R59)</f>
        <v>0</v>
      </c>
      <c r="AP59" s="3">
        <f>IF(AP$3=0,0,INDEX(Sheet1!RawDataCols,$C59,AP$5)*$R59)</f>
        <v>0</v>
      </c>
      <c r="AQ59" s="3">
        <f>IF(AQ$3=0,0,INDEX(Sheet1!RawDataCols,$C59,AQ$5)*$R59)</f>
        <v>0</v>
      </c>
      <c r="AR59" s="3">
        <f>IF(AR$3=0,0,INDEX(Sheet1!RawDataCols,$C59,AR$5)*$R59)</f>
        <v>0</v>
      </c>
      <c r="AS59" s="3">
        <f>IF(AS$3=0,0,INDEX(Sheet1!RawDataCols,$C59,AS$5)*$R59)</f>
        <v>0</v>
      </c>
      <c r="AT59" s="3">
        <f>IF(AT$3=0,0,INDEX(Sheet1!RawDataCols,$C59,AT$5)*$R59)</f>
        <v>0</v>
      </c>
      <c r="AU59" s="3">
        <f>IF(AU$3=0,0,INDEX(Sheet1!RawDataCols,$C59,AU$5)*$R59)</f>
        <v>0</v>
      </c>
      <c r="AV59" s="3">
        <f>IF(AV$3=0,0,INDEX(Sheet1!RawDataCols,$C59,AV$5)*$R59)</f>
        <v>0</v>
      </c>
      <c r="AW59" s="3">
        <f>IF(AW$3=0,0,INDEX(Sheet1!RawDataCols,$C59,AW$5)*$R59)</f>
        <v>0</v>
      </c>
      <c r="AX59" s="3">
        <f>IF(AX$3=0,0,INDEX(Sheet1!RawDataCols,$C59,AX$5)*$R59)</f>
        <v>0</v>
      </c>
      <c r="AY59" s="3">
        <f>IF(AY$3=0,0,INDEX(Sheet1!RawDataCols,$C59,AY$5)*$R59)</f>
        <v>0</v>
      </c>
      <c r="AZ59" s="3">
        <f>IF(AZ$3=0,0,INDEX(Sheet1!RawDataCols,$C59,AZ$5)*$R59)</f>
        <v>0</v>
      </c>
      <c r="BA59" s="3">
        <f>IF(BA$3=0,0,INDEX(Sheet1!RawDataCols,$C59,BA$5)*$R59)</f>
        <v>0</v>
      </c>
      <c r="BB59" s="3">
        <f>IF(BB$3=0,0,INDEX(Sheet1!RawDataCols,$C59,BB$5)*$R59)</f>
        <v>0</v>
      </c>
      <c r="BC59" s="3">
        <f>IF(BC$3=0,0,INDEX(Sheet1!RawDataCols,$C59,BC$5)*$R59)</f>
        <v>0</v>
      </c>
      <c r="BD59" s="3">
        <f>IF(BD$3=0,0,INDEX(Sheet1!RawDataCols,$C59,BD$5)*$R59)</f>
        <v>0</v>
      </c>
      <c r="BE59" s="3">
        <f>IF(BE$3=0,0,INDEX(Sheet1!RawDataCols,$C59,BE$5)*$R59)</f>
        <v>0</v>
      </c>
      <c r="BF59" s="3">
        <f>IF(BF$3=0,0,INDEX(Sheet1!RawDataCols,$C59,BF$5)*$R59)</f>
        <v>0</v>
      </c>
      <c r="BG59" s="179">
        <f>IF(BG$3=0,0,INDEX(Sheet1!RawDataCols,$C59,BG$5)*$R59)</f>
        <v>0</v>
      </c>
      <c r="BH59" s="33">
        <f t="shared" si="27"/>
        <v>0</v>
      </c>
      <c r="BI59" s="33">
        <f t="shared" si="28"/>
        <v>0</v>
      </c>
      <c r="BJ59" s="33">
        <f t="shared" si="29"/>
        <v>0</v>
      </c>
      <c r="BK59" s="3">
        <f>IF(BK$3=0,0,INDEX(Sheet1!RawDataCols,$C59,BK$5)*$R59)</f>
        <v>0</v>
      </c>
      <c r="BL59" s="3">
        <f>IF(BL$3=0,0,INDEX(Sheet1!RawDataCols,$C59,BL$5)*$R59)</f>
        <v>0</v>
      </c>
      <c r="BM59" s="3">
        <f>IF(BM$3=0,0,INDEX(Sheet1!RawDataCols,$C59,BM$5)*$R59)</f>
        <v>0</v>
      </c>
      <c r="BN59" s="3">
        <f>IF(BN$3=0,0,INDEX(Sheet1!RawDataCols,$C59,BN$5)*$R59)</f>
        <v>0</v>
      </c>
      <c r="BO59" s="3">
        <f>IF(BO$3=0,0,INDEX(Sheet1!RawDataCols,$C59,BO$5)*$R59)</f>
        <v>0</v>
      </c>
      <c r="BP59" s="3">
        <f>IF(BP$3=0,0,INDEX(Sheet1!RawDataCols,$C59,BP$5)*$R59)</f>
        <v>0</v>
      </c>
      <c r="BQ59" s="3">
        <f t="shared" si="30"/>
        <v>0</v>
      </c>
      <c r="BR59" s="3">
        <f t="shared" si="31"/>
        <v>0</v>
      </c>
      <c r="BS59" s="3">
        <f t="shared" si="32"/>
        <v>0</v>
      </c>
      <c r="BT59" s="3">
        <f t="shared" si="33"/>
        <v>0</v>
      </c>
      <c r="BU59" s="3" t="e">
        <f>INDEX(Sheet1!$BS$2:$BS$1000,MATCH($A59,Sheet1!$A$2:$A$1000,0))</f>
        <v>#N/A</v>
      </c>
      <c r="BV59" s="3" t="e">
        <f>INDEX(Sheet1!$BT$2:$BT$1000,MATCH($A59,Sheet1!$A$2:$A$1000,0))</f>
        <v>#N/A</v>
      </c>
    </row>
    <row r="60" spans="1:74" x14ac:dyDescent="0.2">
      <c r="A60" s="270" t="s">
        <v>568</v>
      </c>
      <c r="B60" s="3" t="e">
        <f>MATCH($A60,Sheet1!ACCOUNTNO,0)</f>
        <v>#N/A</v>
      </c>
      <c r="C60" s="3">
        <f t="shared" si="24"/>
        <v>65000</v>
      </c>
      <c r="D60" s="3">
        <f>IF(D$3=0,0,INDEX(Sheet1!RawDataCols,$C60,D$5))</f>
        <v>0</v>
      </c>
      <c r="E60" s="3">
        <f>IF(E$3=0,0,INDEX(Sheet1!RawDataCols,$C60,E$5))</f>
        <v>0</v>
      </c>
      <c r="F60" s="3">
        <f>IF(F$3=0,0,INDEX(Sheet1!RawDataCols,$C60,F$5))</f>
        <v>0</v>
      </c>
      <c r="G60" s="3">
        <f>IF(G$3=0,0,INDEX(Sheet1!RawDataCols,$C60,G$5))</f>
        <v>0</v>
      </c>
      <c r="H60" s="3">
        <f>IF(H$3=0,0,INDEX(Sheet1!RawDataCols,$C60,H$5))</f>
        <v>0</v>
      </c>
      <c r="I60" s="3">
        <f>IF(I$3=0,0,INDEX(Sheet1!RawDataCols,$C60,I$5))</f>
        <v>0</v>
      </c>
      <c r="J60" s="3">
        <f>IF(J$3=0,0,INDEX(Sheet1!RawDataCols,$C60,J$5))</f>
        <v>0</v>
      </c>
      <c r="K60" s="3">
        <f>IF(K$3=0,0,INDEX(Sheet1!RawDataCols,$C60,K$5))</f>
        <v>0</v>
      </c>
      <c r="L60" s="3">
        <f>IF(L$3=0,0,INDEX(Sheet1!RawDataCols,$C60,L$5))</f>
        <v>0</v>
      </c>
      <c r="M60" s="3">
        <f>IF(M$3=0,0,INDEX(Sheet1!RawDataCols,$C60,M$5))</f>
        <v>0</v>
      </c>
      <c r="N60" s="3">
        <f>IF(N$3=0,0,INDEX(Sheet1!RawDataCols,$C60,N$5))</f>
        <v>0</v>
      </c>
      <c r="O60" s="3">
        <f>INDEX(Sheet1!RawDataCols,$C60,O$5)</f>
        <v>0</v>
      </c>
      <c r="P60" s="3">
        <f>INDEX(Sheet1!RawDataCols,$C60,P$5)</f>
        <v>0</v>
      </c>
      <c r="Q60" s="3">
        <f>IF(Q$3=0,0,INDEX(Sheet1!RawDataCols,$C60,Q$5))</f>
        <v>0</v>
      </c>
      <c r="R60" s="3">
        <f t="shared" si="34"/>
        <v>1</v>
      </c>
      <c r="S60" s="3">
        <f t="shared" si="35"/>
        <v>-1</v>
      </c>
      <c r="T60" s="3">
        <f>IF(T$3=0,0,INDEX(Sheet1!RawDataCols,$C60,T$5)*$R60)</f>
        <v>0</v>
      </c>
      <c r="U60" s="3">
        <f>IF(U$3=0,0,INDEX(Sheet1!RawDataCols,$C60,U$5)*$R60)</f>
        <v>0</v>
      </c>
      <c r="V60" s="3">
        <f>IF(V$3=0,0,INDEX(Sheet1!RawDataCols,$C60,V$5)*$R60)</f>
        <v>0</v>
      </c>
      <c r="W60" s="3">
        <f>IF(W$3=0,0,INDEX(Sheet1!RawDataCols,$C60,W$5)*$R60)</f>
        <v>0</v>
      </c>
      <c r="X60" s="3">
        <f>IF(X$3=0,0,INDEX(Sheet1!RawDataCols,$C60,X$5)*$R60)</f>
        <v>0</v>
      </c>
      <c r="Y60" s="3">
        <f>IF(Y$3=0,0,INDEX(Sheet1!RawDataCols,$C60,Y$5)*$R60)</f>
        <v>0</v>
      </c>
      <c r="Z60" s="3">
        <f>IF(Z$3=0,0,INDEX(Sheet1!RawDataCols,$C60,Z$5)*$R60)</f>
        <v>0</v>
      </c>
      <c r="AA60" s="3">
        <f>IF(AA$3=0,0,INDEX(Sheet1!RawDataCols,$C60,AA$5)*$R60)</f>
        <v>0</v>
      </c>
      <c r="AB60" s="3">
        <f>IF(AB$3=0,0,INDEX(Sheet1!RawDataCols,$C60,AB$5)*$R60)</f>
        <v>0</v>
      </c>
      <c r="AC60" s="3">
        <f>IF(AC$3=0,0,INDEX(Sheet1!RawDataCols,$C60,AC$5)*$R60)</f>
        <v>0</v>
      </c>
      <c r="AD60" s="3">
        <f>IF(AD$3=0,0,INDEX(Sheet1!RawDataCols,$C60,AD$5)*$R60)</f>
        <v>0</v>
      </c>
      <c r="AE60" s="3">
        <f>IF(AE$3=0,0,INDEX(Sheet1!RawDataCols,$C60,AE$5)*$R60)</f>
        <v>0</v>
      </c>
      <c r="AF60" s="3">
        <f>IF(AF$3=0,0,INDEX(Sheet1!RawDataCols,$C60,AF$5)*$R60)</f>
        <v>0</v>
      </c>
      <c r="AG60" s="3">
        <f>IF(AG$3=0,0,INDEX(Sheet1!RawDataCols,$C60,AG$5)*$R60)</f>
        <v>0</v>
      </c>
      <c r="AH60" s="3">
        <f>IF(AH$3=0,0,INDEX(Sheet1!RawDataCols,$C60,AH$5)*$R60)</f>
        <v>0</v>
      </c>
      <c r="AI60" s="3">
        <f>IF(AI$3=0,0,INDEX(Sheet1!RawDataCols,$C60,AI$5)*$R60)</f>
        <v>0</v>
      </c>
      <c r="AJ60" s="3">
        <f>IF(AJ$3=0,0,INDEX(Sheet1!RawDataCols,$C60,AJ$5)*$R60)</f>
        <v>0</v>
      </c>
      <c r="AK60" s="3">
        <f>IF(AK$3=0,0,INDEX(Sheet1!RawDataCols,$C60,AK$5)*$R60)</f>
        <v>0</v>
      </c>
      <c r="AL60" s="3">
        <f>IF(AL$3=0,0,INDEX(Sheet1!RawDataCols,$C60,AL$5)*$R60)</f>
        <v>0</v>
      </c>
      <c r="AM60" s="3">
        <f>IF(AM$3=0,0,INDEX(Sheet1!RawDataCols,$C60,AM$5)*$R60)</f>
        <v>0</v>
      </c>
      <c r="AN60" s="3">
        <f>IF(AN$3=0,0,INDEX(Sheet1!RawDataCols,$C60,AN$5)*$R60)</f>
        <v>0</v>
      </c>
      <c r="AO60" s="3">
        <f>IF(AO$3=0,0,INDEX(Sheet1!RawDataCols,$C60,AO$5)*$R60)</f>
        <v>0</v>
      </c>
      <c r="AP60" s="3">
        <f>IF(AP$3=0,0,INDEX(Sheet1!RawDataCols,$C60,AP$5)*$R60)</f>
        <v>0</v>
      </c>
      <c r="AQ60" s="3">
        <f>IF(AQ$3=0,0,INDEX(Sheet1!RawDataCols,$C60,AQ$5)*$R60)</f>
        <v>0</v>
      </c>
      <c r="AR60" s="3">
        <f>IF(AR$3=0,0,INDEX(Sheet1!RawDataCols,$C60,AR$5)*$R60)</f>
        <v>0</v>
      </c>
      <c r="AS60" s="3">
        <f>IF(AS$3=0,0,INDEX(Sheet1!RawDataCols,$C60,AS$5)*$R60)</f>
        <v>0</v>
      </c>
      <c r="AT60" s="3">
        <f>IF(AT$3=0,0,INDEX(Sheet1!RawDataCols,$C60,AT$5)*$R60)</f>
        <v>0</v>
      </c>
      <c r="AU60" s="3">
        <f>IF(AU$3=0,0,INDEX(Sheet1!RawDataCols,$C60,AU$5)*$R60)</f>
        <v>0</v>
      </c>
      <c r="AV60" s="3">
        <f>IF(AV$3=0,0,INDEX(Sheet1!RawDataCols,$C60,AV$5)*$R60)</f>
        <v>0</v>
      </c>
      <c r="AW60" s="3">
        <f>IF(AW$3=0,0,INDEX(Sheet1!RawDataCols,$C60,AW$5)*$R60)</f>
        <v>0</v>
      </c>
      <c r="AX60" s="3">
        <f>IF(AX$3=0,0,INDEX(Sheet1!RawDataCols,$C60,AX$5)*$R60)</f>
        <v>0</v>
      </c>
      <c r="AY60" s="3">
        <f>IF(AY$3=0,0,INDEX(Sheet1!RawDataCols,$C60,AY$5)*$R60)</f>
        <v>0</v>
      </c>
      <c r="AZ60" s="3">
        <f>IF(AZ$3=0,0,INDEX(Sheet1!RawDataCols,$C60,AZ$5)*$R60)</f>
        <v>0</v>
      </c>
      <c r="BA60" s="3">
        <f>IF(BA$3=0,0,INDEX(Sheet1!RawDataCols,$C60,BA$5)*$R60)</f>
        <v>0</v>
      </c>
      <c r="BB60" s="3">
        <f>IF(BB$3=0,0,INDEX(Sheet1!RawDataCols,$C60,BB$5)*$R60)</f>
        <v>0</v>
      </c>
      <c r="BC60" s="3">
        <f>IF(BC$3=0,0,INDEX(Sheet1!RawDataCols,$C60,BC$5)*$R60)</f>
        <v>0</v>
      </c>
      <c r="BD60" s="3">
        <f>IF(BD$3=0,0,INDEX(Sheet1!RawDataCols,$C60,BD$5)*$R60)</f>
        <v>0</v>
      </c>
      <c r="BE60" s="3">
        <f>IF(BE$3=0,0,INDEX(Sheet1!RawDataCols,$C60,BE$5)*$R60)</f>
        <v>0</v>
      </c>
      <c r="BF60" s="3">
        <f>IF(BF$3=0,0,INDEX(Sheet1!RawDataCols,$C60,BF$5)*$R60)</f>
        <v>0</v>
      </c>
      <c r="BG60" s="179">
        <f>IF(BG$3=0,0,INDEX(Sheet1!RawDataCols,$C60,BG$5)*$R60)</f>
        <v>0</v>
      </c>
      <c r="BH60" s="33">
        <f t="shared" si="27"/>
        <v>0</v>
      </c>
      <c r="BI60" s="33">
        <f t="shared" si="28"/>
        <v>0</v>
      </c>
      <c r="BJ60" s="33">
        <f t="shared" si="29"/>
        <v>0</v>
      </c>
      <c r="BK60" s="3">
        <f>IF(BK$3=0,0,INDEX(Sheet1!RawDataCols,$C60,BK$5)*$R60)</f>
        <v>0</v>
      </c>
      <c r="BL60" s="3">
        <f>IF(BL$3=0,0,INDEX(Sheet1!RawDataCols,$C60,BL$5)*$R60)</f>
        <v>0</v>
      </c>
      <c r="BM60" s="3">
        <f>IF(BM$3=0,0,INDEX(Sheet1!RawDataCols,$C60,BM$5)*$R60)</f>
        <v>0</v>
      </c>
      <c r="BN60" s="3">
        <f>IF(BN$3=0,0,INDEX(Sheet1!RawDataCols,$C60,BN$5)*$R60)</f>
        <v>0</v>
      </c>
      <c r="BO60" s="3">
        <f>IF(BO$3=0,0,INDEX(Sheet1!RawDataCols,$C60,BO$5)*$R60)</f>
        <v>0</v>
      </c>
      <c r="BP60" s="3">
        <f>IF(BP$3=0,0,INDEX(Sheet1!RawDataCols,$C60,BP$5)*$R60)</f>
        <v>0</v>
      </c>
      <c r="BQ60" s="3">
        <f t="shared" si="30"/>
        <v>0</v>
      </c>
      <c r="BR60" s="3">
        <f t="shared" si="31"/>
        <v>0</v>
      </c>
      <c r="BS60" s="3">
        <f t="shared" si="32"/>
        <v>0</v>
      </c>
      <c r="BT60" s="3">
        <f t="shared" si="33"/>
        <v>0</v>
      </c>
      <c r="BU60" s="3" t="e">
        <f>INDEX(Sheet1!$BS$2:$BS$1000,MATCH($A60,Sheet1!$A$2:$A$1000,0))</f>
        <v>#N/A</v>
      </c>
      <c r="BV60" s="3" t="e">
        <f>INDEX(Sheet1!$BT$2:$BT$1000,MATCH($A60,Sheet1!$A$2:$A$1000,0))</f>
        <v>#N/A</v>
      </c>
    </row>
    <row r="61" spans="1:74" x14ac:dyDescent="0.2">
      <c r="A61" s="270" t="s">
        <v>569</v>
      </c>
      <c r="B61" s="3" t="e">
        <f>MATCH($A61,Sheet1!ACCOUNTNO,0)</f>
        <v>#N/A</v>
      </c>
      <c r="C61" s="3">
        <f t="shared" si="24"/>
        <v>65000</v>
      </c>
      <c r="D61" s="3">
        <f>IF(D$3=0,0,INDEX(Sheet1!RawDataCols,$C61,D$5))</f>
        <v>0</v>
      </c>
      <c r="E61" s="3">
        <f>IF(E$3=0,0,INDEX(Sheet1!RawDataCols,$C61,E$5))</f>
        <v>0</v>
      </c>
      <c r="F61" s="3">
        <f>IF(F$3=0,0,INDEX(Sheet1!RawDataCols,$C61,F$5))</f>
        <v>0</v>
      </c>
      <c r="G61" s="3">
        <f>IF(G$3=0,0,INDEX(Sheet1!RawDataCols,$C61,G$5))</f>
        <v>0</v>
      </c>
      <c r="H61" s="3">
        <f>IF(H$3=0,0,INDEX(Sheet1!RawDataCols,$C61,H$5))</f>
        <v>0</v>
      </c>
      <c r="I61" s="3">
        <f>IF(I$3=0,0,INDEX(Sheet1!RawDataCols,$C61,I$5))</f>
        <v>0</v>
      </c>
      <c r="J61" s="3">
        <f>IF(J$3=0,0,INDEX(Sheet1!RawDataCols,$C61,J$5))</f>
        <v>0</v>
      </c>
      <c r="K61" s="3">
        <f>IF(K$3=0,0,INDEX(Sheet1!RawDataCols,$C61,K$5))</f>
        <v>0</v>
      </c>
      <c r="L61" s="3">
        <f>IF(L$3=0,0,INDEX(Sheet1!RawDataCols,$C61,L$5))</f>
        <v>0</v>
      </c>
      <c r="M61" s="3">
        <f>IF(M$3=0,0,INDEX(Sheet1!RawDataCols,$C61,M$5))</f>
        <v>0</v>
      </c>
      <c r="N61" s="3">
        <f>IF(N$3=0,0,INDEX(Sheet1!RawDataCols,$C61,N$5))</f>
        <v>0</v>
      </c>
      <c r="O61" s="3">
        <f>INDEX(Sheet1!RawDataCols,$C61,O$5)</f>
        <v>0</v>
      </c>
      <c r="P61" s="3">
        <f>INDEX(Sheet1!RawDataCols,$C61,P$5)</f>
        <v>0</v>
      </c>
      <c r="Q61" s="3">
        <f>IF(Q$3=0,0,INDEX(Sheet1!RawDataCols,$C61,Q$5))</f>
        <v>0</v>
      </c>
      <c r="R61" s="3">
        <f t="shared" si="34"/>
        <v>1</v>
      </c>
      <c r="S61" s="3">
        <f t="shared" si="35"/>
        <v>-1</v>
      </c>
      <c r="T61" s="3">
        <f>IF(T$3=0,0,INDEX(Sheet1!RawDataCols,$C61,T$5)*$R61)</f>
        <v>0</v>
      </c>
      <c r="U61" s="3">
        <f>IF(U$3=0,0,INDEX(Sheet1!RawDataCols,$C61,U$5)*$R61)</f>
        <v>0</v>
      </c>
      <c r="V61" s="3">
        <f>IF(V$3=0,0,INDEX(Sheet1!RawDataCols,$C61,V$5)*$R61)</f>
        <v>0</v>
      </c>
      <c r="W61" s="3">
        <f>IF(W$3=0,0,INDEX(Sheet1!RawDataCols,$C61,W$5)*$R61)</f>
        <v>0</v>
      </c>
      <c r="X61" s="3">
        <f>IF(X$3=0,0,INDEX(Sheet1!RawDataCols,$C61,X$5)*$R61)</f>
        <v>0</v>
      </c>
      <c r="Y61" s="3">
        <f>IF(Y$3=0,0,INDEX(Sheet1!RawDataCols,$C61,Y$5)*$R61)</f>
        <v>0</v>
      </c>
      <c r="Z61" s="3">
        <f>IF(Z$3=0,0,INDEX(Sheet1!RawDataCols,$C61,Z$5)*$R61)</f>
        <v>0</v>
      </c>
      <c r="AA61" s="3">
        <f>IF(AA$3=0,0,INDEX(Sheet1!RawDataCols,$C61,AA$5)*$R61)</f>
        <v>0</v>
      </c>
      <c r="AB61" s="3">
        <f>IF(AB$3=0,0,INDEX(Sheet1!RawDataCols,$C61,AB$5)*$R61)</f>
        <v>0</v>
      </c>
      <c r="AC61" s="3">
        <f>IF(AC$3=0,0,INDEX(Sheet1!RawDataCols,$C61,AC$5)*$R61)</f>
        <v>0</v>
      </c>
      <c r="AD61" s="3">
        <f>IF(AD$3=0,0,INDEX(Sheet1!RawDataCols,$C61,AD$5)*$R61)</f>
        <v>0</v>
      </c>
      <c r="AE61" s="3">
        <f>IF(AE$3=0,0,INDEX(Sheet1!RawDataCols,$C61,AE$5)*$R61)</f>
        <v>0</v>
      </c>
      <c r="AF61" s="3">
        <f>IF(AF$3=0,0,INDEX(Sheet1!RawDataCols,$C61,AF$5)*$R61)</f>
        <v>0</v>
      </c>
      <c r="AG61" s="3">
        <f>IF(AG$3=0,0,INDEX(Sheet1!RawDataCols,$C61,AG$5)*$R61)</f>
        <v>0</v>
      </c>
      <c r="AH61" s="3">
        <f>IF(AH$3=0,0,INDEX(Sheet1!RawDataCols,$C61,AH$5)*$R61)</f>
        <v>0</v>
      </c>
      <c r="AI61" s="3">
        <f>IF(AI$3=0,0,INDEX(Sheet1!RawDataCols,$C61,AI$5)*$R61)</f>
        <v>0</v>
      </c>
      <c r="AJ61" s="3">
        <f>IF(AJ$3=0,0,INDEX(Sheet1!RawDataCols,$C61,AJ$5)*$R61)</f>
        <v>0</v>
      </c>
      <c r="AK61" s="3">
        <f>IF(AK$3=0,0,INDEX(Sheet1!RawDataCols,$C61,AK$5)*$R61)</f>
        <v>0</v>
      </c>
      <c r="AL61" s="3">
        <f>IF(AL$3=0,0,INDEX(Sheet1!RawDataCols,$C61,AL$5)*$R61)</f>
        <v>0</v>
      </c>
      <c r="AM61" s="3">
        <f>IF(AM$3=0,0,INDEX(Sheet1!RawDataCols,$C61,AM$5)*$R61)</f>
        <v>0</v>
      </c>
      <c r="AN61" s="3">
        <f>IF(AN$3=0,0,INDEX(Sheet1!RawDataCols,$C61,AN$5)*$R61)</f>
        <v>0</v>
      </c>
      <c r="AO61" s="3">
        <f>IF(AO$3=0,0,INDEX(Sheet1!RawDataCols,$C61,AO$5)*$R61)</f>
        <v>0</v>
      </c>
      <c r="AP61" s="3">
        <f>IF(AP$3=0,0,INDEX(Sheet1!RawDataCols,$C61,AP$5)*$R61)</f>
        <v>0</v>
      </c>
      <c r="AQ61" s="3">
        <f>IF(AQ$3=0,0,INDEX(Sheet1!RawDataCols,$C61,AQ$5)*$R61)</f>
        <v>0</v>
      </c>
      <c r="AR61" s="3">
        <f>IF(AR$3=0,0,INDEX(Sheet1!RawDataCols,$C61,AR$5)*$R61)</f>
        <v>0</v>
      </c>
      <c r="AS61" s="3">
        <f>IF(AS$3=0,0,INDEX(Sheet1!RawDataCols,$C61,AS$5)*$R61)</f>
        <v>0</v>
      </c>
      <c r="AT61" s="3">
        <f>IF(AT$3=0,0,INDEX(Sheet1!RawDataCols,$C61,AT$5)*$R61)</f>
        <v>0</v>
      </c>
      <c r="AU61" s="3">
        <f>IF(AU$3=0,0,INDEX(Sheet1!RawDataCols,$C61,AU$5)*$R61)</f>
        <v>0</v>
      </c>
      <c r="AV61" s="3">
        <f>IF(AV$3=0,0,INDEX(Sheet1!RawDataCols,$C61,AV$5)*$R61)</f>
        <v>0</v>
      </c>
      <c r="AW61" s="3">
        <f>IF(AW$3=0,0,INDEX(Sheet1!RawDataCols,$C61,AW$5)*$R61)</f>
        <v>0</v>
      </c>
      <c r="AX61" s="3">
        <f>IF(AX$3=0,0,INDEX(Sheet1!RawDataCols,$C61,AX$5)*$R61)</f>
        <v>0</v>
      </c>
      <c r="AY61" s="3">
        <f>IF(AY$3=0,0,INDEX(Sheet1!RawDataCols,$C61,AY$5)*$R61)</f>
        <v>0</v>
      </c>
      <c r="AZ61" s="3">
        <f>IF(AZ$3=0,0,INDEX(Sheet1!RawDataCols,$C61,AZ$5)*$R61)</f>
        <v>0</v>
      </c>
      <c r="BA61" s="3">
        <f>IF(BA$3=0,0,INDEX(Sheet1!RawDataCols,$C61,BA$5)*$R61)</f>
        <v>0</v>
      </c>
      <c r="BB61" s="3">
        <f>IF(BB$3=0,0,INDEX(Sheet1!RawDataCols,$C61,BB$5)*$R61)</f>
        <v>0</v>
      </c>
      <c r="BC61" s="3">
        <f>IF(BC$3=0,0,INDEX(Sheet1!RawDataCols,$C61,BC$5)*$R61)</f>
        <v>0</v>
      </c>
      <c r="BD61" s="3">
        <f>IF(BD$3=0,0,INDEX(Sheet1!RawDataCols,$C61,BD$5)*$R61)</f>
        <v>0</v>
      </c>
      <c r="BE61" s="3">
        <f>IF(BE$3=0,0,INDEX(Sheet1!RawDataCols,$C61,BE$5)*$R61)</f>
        <v>0</v>
      </c>
      <c r="BF61" s="3">
        <f>IF(BF$3=0,0,INDEX(Sheet1!RawDataCols,$C61,BF$5)*$R61)</f>
        <v>0</v>
      </c>
      <c r="BG61" s="179">
        <f>IF(BG$3=0,0,INDEX(Sheet1!RawDataCols,$C61,BG$5)*$R61)</f>
        <v>0</v>
      </c>
      <c r="BH61" s="33">
        <f t="shared" si="27"/>
        <v>0</v>
      </c>
      <c r="BI61" s="33">
        <f t="shared" si="28"/>
        <v>0</v>
      </c>
      <c r="BJ61" s="33">
        <f t="shared" si="29"/>
        <v>0</v>
      </c>
      <c r="BK61" s="3">
        <f>IF(BK$3=0,0,INDEX(Sheet1!RawDataCols,$C61,BK$5)*$R61)</f>
        <v>0</v>
      </c>
      <c r="BL61" s="3">
        <f>IF(BL$3=0,0,INDEX(Sheet1!RawDataCols,$C61,BL$5)*$R61)</f>
        <v>0</v>
      </c>
      <c r="BM61" s="3">
        <f>IF(BM$3=0,0,INDEX(Sheet1!RawDataCols,$C61,BM$5)*$R61)</f>
        <v>0</v>
      </c>
      <c r="BN61" s="3">
        <f>IF(BN$3=0,0,INDEX(Sheet1!RawDataCols,$C61,BN$5)*$R61)</f>
        <v>0</v>
      </c>
      <c r="BO61" s="3">
        <f>IF(BO$3=0,0,INDEX(Sheet1!RawDataCols,$C61,BO$5)*$R61)</f>
        <v>0</v>
      </c>
      <c r="BP61" s="3">
        <f>IF(BP$3=0,0,INDEX(Sheet1!RawDataCols,$C61,BP$5)*$R61)</f>
        <v>0</v>
      </c>
      <c r="BQ61" s="3">
        <f t="shared" si="30"/>
        <v>0</v>
      </c>
      <c r="BR61" s="3">
        <f t="shared" si="31"/>
        <v>0</v>
      </c>
      <c r="BS61" s="3">
        <f t="shared" si="32"/>
        <v>0</v>
      </c>
      <c r="BT61" s="3">
        <f t="shared" si="33"/>
        <v>0</v>
      </c>
      <c r="BU61" s="3" t="e">
        <f>INDEX(Sheet1!$BS$2:$BS$1000,MATCH($A61,Sheet1!$A$2:$A$1000,0))</f>
        <v>#N/A</v>
      </c>
      <c r="BV61" s="3" t="e">
        <f>INDEX(Sheet1!$BT$2:$BT$1000,MATCH($A61,Sheet1!$A$2:$A$1000,0))</f>
        <v>#N/A</v>
      </c>
    </row>
    <row r="62" spans="1:74" x14ac:dyDescent="0.2">
      <c r="A62" s="270" t="s">
        <v>570</v>
      </c>
      <c r="B62" s="3" t="e">
        <f>MATCH($A62,Sheet1!ACCOUNTNO,0)</f>
        <v>#N/A</v>
      </c>
      <c r="C62" s="3">
        <f t="shared" si="24"/>
        <v>65000</v>
      </c>
      <c r="D62" s="3">
        <f>IF(D$3=0,0,INDEX(Sheet1!RawDataCols,$C62,D$5))</f>
        <v>0</v>
      </c>
      <c r="E62" s="3">
        <f>IF(E$3=0,0,INDEX(Sheet1!RawDataCols,$C62,E$5))</f>
        <v>0</v>
      </c>
      <c r="F62" s="3">
        <f>IF(F$3=0,0,INDEX(Sheet1!RawDataCols,$C62,F$5))</f>
        <v>0</v>
      </c>
      <c r="G62" s="3">
        <f>IF(G$3=0,0,INDEX(Sheet1!RawDataCols,$C62,G$5))</f>
        <v>0</v>
      </c>
      <c r="H62" s="3">
        <f>IF(H$3=0,0,INDEX(Sheet1!RawDataCols,$C62,H$5))</f>
        <v>0</v>
      </c>
      <c r="I62" s="3">
        <f>IF(I$3=0,0,INDEX(Sheet1!RawDataCols,$C62,I$5))</f>
        <v>0</v>
      </c>
      <c r="J62" s="3">
        <f>IF(J$3=0,0,INDEX(Sheet1!RawDataCols,$C62,J$5))</f>
        <v>0</v>
      </c>
      <c r="K62" s="3">
        <f>IF(K$3=0,0,INDEX(Sheet1!RawDataCols,$C62,K$5))</f>
        <v>0</v>
      </c>
      <c r="L62" s="3">
        <f>IF(L$3=0,0,INDEX(Sheet1!RawDataCols,$C62,L$5))</f>
        <v>0</v>
      </c>
      <c r="M62" s="3">
        <f>IF(M$3=0,0,INDEX(Sheet1!RawDataCols,$C62,M$5))</f>
        <v>0</v>
      </c>
      <c r="N62" s="3">
        <f>IF(N$3=0,0,INDEX(Sheet1!RawDataCols,$C62,N$5))</f>
        <v>0</v>
      </c>
      <c r="O62" s="3">
        <f>INDEX(Sheet1!RawDataCols,$C62,O$5)</f>
        <v>0</v>
      </c>
      <c r="P62" s="3">
        <f>INDEX(Sheet1!RawDataCols,$C62,P$5)</f>
        <v>0</v>
      </c>
      <c r="Q62" s="3">
        <f>IF(Q$3=0,0,INDEX(Sheet1!RawDataCols,$C62,Q$5))</f>
        <v>0</v>
      </c>
      <c r="R62" s="3">
        <f t="shared" si="34"/>
        <v>1</v>
      </c>
      <c r="S62" s="3">
        <f t="shared" si="35"/>
        <v>-1</v>
      </c>
      <c r="T62" s="3">
        <f>IF(T$3=0,0,INDEX(Sheet1!RawDataCols,$C62,T$5)*$R62)</f>
        <v>0</v>
      </c>
      <c r="U62" s="3">
        <f>IF(U$3=0,0,INDEX(Sheet1!RawDataCols,$C62,U$5)*$R62)</f>
        <v>0</v>
      </c>
      <c r="V62" s="3">
        <f>IF(V$3=0,0,INDEX(Sheet1!RawDataCols,$C62,V$5)*$R62)</f>
        <v>0</v>
      </c>
      <c r="W62" s="3">
        <f>IF(W$3=0,0,INDEX(Sheet1!RawDataCols,$C62,W$5)*$R62)</f>
        <v>0</v>
      </c>
      <c r="X62" s="3">
        <f>IF(X$3=0,0,INDEX(Sheet1!RawDataCols,$C62,X$5)*$R62)</f>
        <v>0</v>
      </c>
      <c r="Y62" s="3">
        <f>IF(Y$3=0,0,INDEX(Sheet1!RawDataCols,$C62,Y$5)*$R62)</f>
        <v>0</v>
      </c>
      <c r="Z62" s="3">
        <f>IF(Z$3=0,0,INDEX(Sheet1!RawDataCols,$C62,Z$5)*$R62)</f>
        <v>0</v>
      </c>
      <c r="AA62" s="3">
        <f>IF(AA$3=0,0,INDEX(Sheet1!RawDataCols,$C62,AA$5)*$R62)</f>
        <v>0</v>
      </c>
      <c r="AB62" s="3">
        <f>IF(AB$3=0,0,INDEX(Sheet1!RawDataCols,$C62,AB$5)*$R62)</f>
        <v>0</v>
      </c>
      <c r="AC62" s="3">
        <f>IF(AC$3=0,0,INDEX(Sheet1!RawDataCols,$C62,AC$5)*$R62)</f>
        <v>0</v>
      </c>
      <c r="AD62" s="3">
        <f>IF(AD$3=0,0,INDEX(Sheet1!RawDataCols,$C62,AD$5)*$R62)</f>
        <v>0</v>
      </c>
      <c r="AE62" s="3">
        <f>IF(AE$3=0,0,INDEX(Sheet1!RawDataCols,$C62,AE$5)*$R62)</f>
        <v>0</v>
      </c>
      <c r="AF62" s="3">
        <f>IF(AF$3=0,0,INDEX(Sheet1!RawDataCols,$C62,AF$5)*$R62)</f>
        <v>0</v>
      </c>
      <c r="AG62" s="3">
        <f>IF(AG$3=0,0,INDEX(Sheet1!RawDataCols,$C62,AG$5)*$R62)</f>
        <v>0</v>
      </c>
      <c r="AH62" s="3">
        <f>IF(AH$3=0,0,INDEX(Sheet1!RawDataCols,$C62,AH$5)*$R62)</f>
        <v>0</v>
      </c>
      <c r="AI62" s="3">
        <f>IF(AI$3=0,0,INDEX(Sheet1!RawDataCols,$C62,AI$5)*$R62)</f>
        <v>0</v>
      </c>
      <c r="AJ62" s="3">
        <f>IF(AJ$3=0,0,INDEX(Sheet1!RawDataCols,$C62,AJ$5)*$R62)</f>
        <v>0</v>
      </c>
      <c r="AK62" s="3">
        <f>IF(AK$3=0,0,INDEX(Sheet1!RawDataCols,$C62,AK$5)*$R62)</f>
        <v>0</v>
      </c>
      <c r="AL62" s="3">
        <f>IF(AL$3=0,0,INDEX(Sheet1!RawDataCols,$C62,AL$5)*$R62)</f>
        <v>0</v>
      </c>
      <c r="AM62" s="3">
        <f>IF(AM$3=0,0,INDEX(Sheet1!RawDataCols,$C62,AM$5)*$R62)</f>
        <v>0</v>
      </c>
      <c r="AN62" s="3">
        <f>IF(AN$3=0,0,INDEX(Sheet1!RawDataCols,$C62,AN$5)*$R62)</f>
        <v>0</v>
      </c>
      <c r="AO62" s="3">
        <f>IF(AO$3=0,0,INDEX(Sheet1!RawDataCols,$C62,AO$5)*$R62)</f>
        <v>0</v>
      </c>
      <c r="AP62" s="3">
        <f>IF(AP$3=0,0,INDEX(Sheet1!RawDataCols,$C62,AP$5)*$R62)</f>
        <v>0</v>
      </c>
      <c r="AQ62" s="3">
        <f>IF(AQ$3=0,0,INDEX(Sheet1!RawDataCols,$C62,AQ$5)*$R62)</f>
        <v>0</v>
      </c>
      <c r="AR62" s="3">
        <f>IF(AR$3=0,0,INDEX(Sheet1!RawDataCols,$C62,AR$5)*$R62)</f>
        <v>0</v>
      </c>
      <c r="AS62" s="3">
        <f>IF(AS$3=0,0,INDEX(Sheet1!RawDataCols,$C62,AS$5)*$R62)</f>
        <v>0</v>
      </c>
      <c r="AT62" s="3">
        <f>IF(AT$3=0,0,INDEX(Sheet1!RawDataCols,$C62,AT$5)*$R62)</f>
        <v>0</v>
      </c>
      <c r="AU62" s="3">
        <f>IF(AU$3=0,0,INDEX(Sheet1!RawDataCols,$C62,AU$5)*$R62)</f>
        <v>0</v>
      </c>
      <c r="AV62" s="3">
        <f>IF(AV$3=0,0,INDEX(Sheet1!RawDataCols,$C62,AV$5)*$R62)</f>
        <v>0</v>
      </c>
      <c r="AW62" s="3">
        <f>IF(AW$3=0,0,INDEX(Sheet1!RawDataCols,$C62,AW$5)*$R62)</f>
        <v>0</v>
      </c>
      <c r="AX62" s="3">
        <f>IF(AX$3=0,0,INDEX(Sheet1!RawDataCols,$C62,AX$5)*$R62)</f>
        <v>0</v>
      </c>
      <c r="AY62" s="3">
        <f>IF(AY$3=0,0,INDEX(Sheet1!RawDataCols,$C62,AY$5)*$R62)</f>
        <v>0</v>
      </c>
      <c r="AZ62" s="3">
        <f>IF(AZ$3=0,0,INDEX(Sheet1!RawDataCols,$C62,AZ$5)*$R62)</f>
        <v>0</v>
      </c>
      <c r="BA62" s="3">
        <f>IF(BA$3=0,0,INDEX(Sheet1!RawDataCols,$C62,BA$5)*$R62)</f>
        <v>0</v>
      </c>
      <c r="BB62" s="3">
        <f>IF(BB$3=0,0,INDEX(Sheet1!RawDataCols,$C62,BB$5)*$R62)</f>
        <v>0</v>
      </c>
      <c r="BC62" s="3">
        <f>IF(BC$3=0,0,INDEX(Sheet1!RawDataCols,$C62,BC$5)*$R62)</f>
        <v>0</v>
      </c>
      <c r="BD62" s="3">
        <f>IF(BD$3=0,0,INDEX(Sheet1!RawDataCols,$C62,BD$5)*$R62)</f>
        <v>0</v>
      </c>
      <c r="BE62" s="3">
        <f>IF(BE$3=0,0,INDEX(Sheet1!RawDataCols,$C62,BE$5)*$R62)</f>
        <v>0</v>
      </c>
      <c r="BF62" s="3">
        <f>IF(BF$3=0,0,INDEX(Sheet1!RawDataCols,$C62,BF$5)*$R62)</f>
        <v>0</v>
      </c>
      <c r="BG62" s="179">
        <f>IF(BG$3=0,0,INDEX(Sheet1!RawDataCols,$C62,BG$5)*$R62)</f>
        <v>0</v>
      </c>
      <c r="BH62" s="33">
        <f t="shared" si="27"/>
        <v>0</v>
      </c>
      <c r="BI62" s="33">
        <f t="shared" si="28"/>
        <v>0</v>
      </c>
      <c r="BJ62" s="33">
        <f t="shared" si="29"/>
        <v>0</v>
      </c>
      <c r="BK62" s="3">
        <f>IF(BK$3=0,0,INDEX(Sheet1!RawDataCols,$C62,BK$5)*$R62)</f>
        <v>0</v>
      </c>
      <c r="BL62" s="3">
        <f>IF(BL$3=0,0,INDEX(Sheet1!RawDataCols,$C62,BL$5)*$R62)</f>
        <v>0</v>
      </c>
      <c r="BM62" s="3">
        <f>IF(BM$3=0,0,INDEX(Sheet1!RawDataCols,$C62,BM$5)*$R62)</f>
        <v>0</v>
      </c>
      <c r="BN62" s="3">
        <f>IF(BN$3=0,0,INDEX(Sheet1!RawDataCols,$C62,BN$5)*$R62)</f>
        <v>0</v>
      </c>
      <c r="BO62" s="3">
        <f>IF(BO$3=0,0,INDEX(Sheet1!RawDataCols,$C62,BO$5)*$R62)</f>
        <v>0</v>
      </c>
      <c r="BP62" s="3">
        <f>IF(BP$3=0,0,INDEX(Sheet1!RawDataCols,$C62,BP$5)*$R62)</f>
        <v>0</v>
      </c>
      <c r="BQ62" s="3">
        <f t="shared" si="30"/>
        <v>0</v>
      </c>
      <c r="BR62" s="3">
        <f t="shared" si="31"/>
        <v>0</v>
      </c>
      <c r="BS62" s="3">
        <f t="shared" si="32"/>
        <v>0</v>
      </c>
      <c r="BT62" s="3">
        <f t="shared" si="33"/>
        <v>0</v>
      </c>
      <c r="BU62" s="3" t="e">
        <f>INDEX(Sheet1!$BS$2:$BS$1000,MATCH($A62,Sheet1!$A$2:$A$1000,0))</f>
        <v>#N/A</v>
      </c>
      <c r="BV62" s="3" t="e">
        <f>INDEX(Sheet1!$BT$2:$BT$1000,MATCH($A62,Sheet1!$A$2:$A$1000,0))</f>
        <v>#N/A</v>
      </c>
    </row>
    <row r="63" spans="1:74" x14ac:dyDescent="0.2">
      <c r="A63" s="270" t="s">
        <v>571</v>
      </c>
      <c r="B63" s="3" t="e">
        <f>MATCH($A63,Sheet1!ACCOUNTNO,0)</f>
        <v>#N/A</v>
      </c>
      <c r="C63" s="3">
        <f t="shared" si="24"/>
        <v>65000</v>
      </c>
      <c r="D63" s="3">
        <f>IF(D$3=0,0,INDEX(Sheet1!RawDataCols,$C63,D$5))</f>
        <v>0</v>
      </c>
      <c r="E63" s="3">
        <f>IF(E$3=0,0,INDEX(Sheet1!RawDataCols,$C63,E$5))</f>
        <v>0</v>
      </c>
      <c r="F63" s="3">
        <f>IF(F$3=0,0,INDEX(Sheet1!RawDataCols,$C63,F$5))</f>
        <v>0</v>
      </c>
      <c r="G63" s="3">
        <f>IF(G$3=0,0,INDEX(Sheet1!RawDataCols,$C63,G$5))</f>
        <v>0</v>
      </c>
      <c r="H63" s="3">
        <f>IF(H$3=0,0,INDEX(Sheet1!RawDataCols,$C63,H$5))</f>
        <v>0</v>
      </c>
      <c r="I63" s="3">
        <f>IF(I$3=0,0,INDEX(Sheet1!RawDataCols,$C63,I$5))</f>
        <v>0</v>
      </c>
      <c r="J63" s="3">
        <f>IF(J$3=0,0,INDEX(Sheet1!RawDataCols,$C63,J$5))</f>
        <v>0</v>
      </c>
      <c r="K63" s="3">
        <f>IF(K$3=0,0,INDEX(Sheet1!RawDataCols,$C63,K$5))</f>
        <v>0</v>
      </c>
      <c r="L63" s="3">
        <f>IF(L$3=0,0,INDEX(Sheet1!RawDataCols,$C63,L$5))</f>
        <v>0</v>
      </c>
      <c r="M63" s="3">
        <f>IF(M$3=0,0,INDEX(Sheet1!RawDataCols,$C63,M$5))</f>
        <v>0</v>
      </c>
      <c r="N63" s="3">
        <f>IF(N$3=0,0,INDEX(Sheet1!RawDataCols,$C63,N$5))</f>
        <v>0</v>
      </c>
      <c r="O63" s="3">
        <f>INDEX(Sheet1!RawDataCols,$C63,O$5)</f>
        <v>0</v>
      </c>
      <c r="P63" s="3">
        <f>INDEX(Sheet1!RawDataCols,$C63,P$5)</f>
        <v>0</v>
      </c>
      <c r="Q63" s="3">
        <f>IF(Q$3=0,0,INDEX(Sheet1!RawDataCols,$C63,Q$5))</f>
        <v>0</v>
      </c>
      <c r="R63" s="3">
        <f t="shared" si="34"/>
        <v>1</v>
      </c>
      <c r="S63" s="3">
        <f t="shared" si="35"/>
        <v>-1</v>
      </c>
      <c r="T63" s="3">
        <f>IF(T$3=0,0,INDEX(Sheet1!RawDataCols,$C63,T$5)*$R63)</f>
        <v>0</v>
      </c>
      <c r="U63" s="3">
        <f>IF(U$3=0,0,INDEX(Sheet1!RawDataCols,$C63,U$5)*$R63)</f>
        <v>0</v>
      </c>
      <c r="V63" s="3">
        <f>IF(V$3=0,0,INDEX(Sheet1!RawDataCols,$C63,V$5)*$R63)</f>
        <v>0</v>
      </c>
      <c r="W63" s="3">
        <f>IF(W$3=0,0,INDEX(Sheet1!RawDataCols,$C63,W$5)*$R63)</f>
        <v>0</v>
      </c>
      <c r="X63" s="3">
        <f>IF(X$3=0,0,INDEX(Sheet1!RawDataCols,$C63,X$5)*$R63)</f>
        <v>0</v>
      </c>
      <c r="Y63" s="3">
        <f>IF(Y$3=0,0,INDEX(Sheet1!RawDataCols,$C63,Y$5)*$R63)</f>
        <v>0</v>
      </c>
      <c r="Z63" s="3">
        <f>IF(Z$3=0,0,INDEX(Sheet1!RawDataCols,$C63,Z$5)*$R63)</f>
        <v>0</v>
      </c>
      <c r="AA63" s="3">
        <f>IF(AA$3=0,0,INDEX(Sheet1!RawDataCols,$C63,AA$5)*$R63)</f>
        <v>0</v>
      </c>
      <c r="AB63" s="3">
        <f>IF(AB$3=0,0,INDEX(Sheet1!RawDataCols,$C63,AB$5)*$R63)</f>
        <v>0</v>
      </c>
      <c r="AC63" s="3">
        <f>IF(AC$3=0,0,INDEX(Sheet1!RawDataCols,$C63,AC$5)*$R63)</f>
        <v>0</v>
      </c>
      <c r="AD63" s="3">
        <f>IF(AD$3=0,0,INDEX(Sheet1!RawDataCols,$C63,AD$5)*$R63)</f>
        <v>0</v>
      </c>
      <c r="AE63" s="3">
        <f>IF(AE$3=0,0,INDEX(Sheet1!RawDataCols,$C63,AE$5)*$R63)</f>
        <v>0</v>
      </c>
      <c r="AF63" s="3">
        <f>IF(AF$3=0,0,INDEX(Sheet1!RawDataCols,$C63,AF$5)*$R63)</f>
        <v>0</v>
      </c>
      <c r="AG63" s="3">
        <f>IF(AG$3=0,0,INDEX(Sheet1!RawDataCols,$C63,AG$5)*$R63)</f>
        <v>0</v>
      </c>
      <c r="AH63" s="3">
        <f>IF(AH$3=0,0,INDEX(Sheet1!RawDataCols,$C63,AH$5)*$R63)</f>
        <v>0</v>
      </c>
      <c r="AI63" s="3">
        <f>IF(AI$3=0,0,INDEX(Sheet1!RawDataCols,$C63,AI$5)*$R63)</f>
        <v>0</v>
      </c>
      <c r="AJ63" s="3">
        <f>IF(AJ$3=0,0,INDEX(Sheet1!RawDataCols,$C63,AJ$5)*$R63)</f>
        <v>0</v>
      </c>
      <c r="AK63" s="3">
        <f>IF(AK$3=0,0,INDEX(Sheet1!RawDataCols,$C63,AK$5)*$R63)</f>
        <v>0</v>
      </c>
      <c r="AL63" s="3">
        <f>IF(AL$3=0,0,INDEX(Sheet1!RawDataCols,$C63,AL$5)*$R63)</f>
        <v>0</v>
      </c>
      <c r="AM63" s="3">
        <f>IF(AM$3=0,0,INDEX(Sheet1!RawDataCols,$C63,AM$5)*$R63)</f>
        <v>0</v>
      </c>
      <c r="AN63" s="3">
        <f>IF(AN$3=0,0,INDEX(Sheet1!RawDataCols,$C63,AN$5)*$R63)</f>
        <v>0</v>
      </c>
      <c r="AO63" s="3">
        <f>IF(AO$3=0,0,INDEX(Sheet1!RawDataCols,$C63,AO$5)*$R63)</f>
        <v>0</v>
      </c>
      <c r="AP63" s="3">
        <f>IF(AP$3=0,0,INDEX(Sheet1!RawDataCols,$C63,AP$5)*$R63)</f>
        <v>0</v>
      </c>
      <c r="AQ63" s="3">
        <f>IF(AQ$3=0,0,INDEX(Sheet1!RawDataCols,$C63,AQ$5)*$R63)</f>
        <v>0</v>
      </c>
      <c r="AR63" s="3">
        <f>IF(AR$3=0,0,INDEX(Sheet1!RawDataCols,$C63,AR$5)*$R63)</f>
        <v>0</v>
      </c>
      <c r="AS63" s="3">
        <f>IF(AS$3=0,0,INDEX(Sheet1!RawDataCols,$C63,AS$5)*$R63)</f>
        <v>0</v>
      </c>
      <c r="AT63" s="3">
        <f>IF(AT$3=0,0,INDEX(Sheet1!RawDataCols,$C63,AT$5)*$R63)</f>
        <v>0</v>
      </c>
      <c r="AU63" s="3">
        <f>IF(AU$3=0,0,INDEX(Sheet1!RawDataCols,$C63,AU$5)*$R63)</f>
        <v>0</v>
      </c>
      <c r="AV63" s="3">
        <f>IF(AV$3=0,0,INDEX(Sheet1!RawDataCols,$C63,AV$5)*$R63)</f>
        <v>0</v>
      </c>
      <c r="AW63" s="3">
        <f>IF(AW$3=0,0,INDEX(Sheet1!RawDataCols,$C63,AW$5)*$R63)</f>
        <v>0</v>
      </c>
      <c r="AX63" s="3">
        <f>IF(AX$3=0,0,INDEX(Sheet1!RawDataCols,$C63,AX$5)*$R63)</f>
        <v>0</v>
      </c>
      <c r="AY63" s="3">
        <f>IF(AY$3=0,0,INDEX(Sheet1!RawDataCols,$C63,AY$5)*$R63)</f>
        <v>0</v>
      </c>
      <c r="AZ63" s="3">
        <f>IF(AZ$3=0,0,INDEX(Sheet1!RawDataCols,$C63,AZ$5)*$R63)</f>
        <v>0</v>
      </c>
      <c r="BA63" s="3">
        <f>IF(BA$3=0,0,INDEX(Sheet1!RawDataCols,$C63,BA$5)*$R63)</f>
        <v>0</v>
      </c>
      <c r="BB63" s="3">
        <f>IF(BB$3=0,0,INDEX(Sheet1!RawDataCols,$C63,BB$5)*$R63)</f>
        <v>0</v>
      </c>
      <c r="BC63" s="3">
        <f>IF(BC$3=0,0,INDEX(Sheet1!RawDataCols,$C63,BC$5)*$R63)</f>
        <v>0</v>
      </c>
      <c r="BD63" s="3">
        <f>IF(BD$3=0,0,INDEX(Sheet1!RawDataCols,$C63,BD$5)*$R63)</f>
        <v>0</v>
      </c>
      <c r="BE63" s="3">
        <f>IF(BE$3=0,0,INDEX(Sheet1!RawDataCols,$C63,BE$5)*$R63)</f>
        <v>0</v>
      </c>
      <c r="BF63" s="3">
        <f>IF(BF$3=0,0,INDEX(Sheet1!RawDataCols,$C63,BF$5)*$R63)</f>
        <v>0</v>
      </c>
      <c r="BG63" s="179">
        <f>IF(BG$3=0,0,INDEX(Sheet1!RawDataCols,$C63,BG$5)*$R63)</f>
        <v>0</v>
      </c>
      <c r="BH63" s="33">
        <f t="shared" si="27"/>
        <v>0</v>
      </c>
      <c r="BI63" s="33">
        <f t="shared" si="28"/>
        <v>0</v>
      </c>
      <c r="BJ63" s="33">
        <f t="shared" si="29"/>
        <v>0</v>
      </c>
      <c r="BK63" s="3">
        <f>IF(BK$3=0,0,INDEX(Sheet1!RawDataCols,$C63,BK$5)*$R63)</f>
        <v>0</v>
      </c>
      <c r="BL63" s="3">
        <f>IF(BL$3=0,0,INDEX(Sheet1!RawDataCols,$C63,BL$5)*$R63)</f>
        <v>0</v>
      </c>
      <c r="BM63" s="3">
        <f>IF(BM$3=0,0,INDEX(Sheet1!RawDataCols,$C63,BM$5)*$R63)</f>
        <v>0</v>
      </c>
      <c r="BN63" s="3">
        <f>IF(BN$3=0,0,INDEX(Sheet1!RawDataCols,$C63,BN$5)*$R63)</f>
        <v>0</v>
      </c>
      <c r="BO63" s="3">
        <f>IF(BO$3=0,0,INDEX(Sheet1!RawDataCols,$C63,BO$5)*$R63)</f>
        <v>0</v>
      </c>
      <c r="BP63" s="3">
        <f>IF(BP$3=0,0,INDEX(Sheet1!RawDataCols,$C63,BP$5)*$R63)</f>
        <v>0</v>
      </c>
      <c r="BQ63" s="3">
        <f t="shared" si="30"/>
        <v>0</v>
      </c>
      <c r="BR63" s="3">
        <f t="shared" si="31"/>
        <v>0</v>
      </c>
      <c r="BS63" s="3">
        <f t="shared" si="32"/>
        <v>0</v>
      </c>
      <c r="BT63" s="3">
        <f t="shared" si="33"/>
        <v>0</v>
      </c>
      <c r="BU63" s="3" t="e">
        <f>INDEX(Sheet1!$BS$2:$BS$1000,MATCH($A63,Sheet1!$A$2:$A$1000,0))</f>
        <v>#N/A</v>
      </c>
      <c r="BV63" s="3" t="e">
        <f>INDEX(Sheet1!$BT$2:$BT$1000,MATCH($A63,Sheet1!$A$2:$A$1000,0))</f>
        <v>#N/A</v>
      </c>
    </row>
    <row r="64" spans="1:74" x14ac:dyDescent="0.2">
      <c r="A64" s="270" t="s">
        <v>572</v>
      </c>
      <c r="B64" s="3" t="e">
        <f>MATCH($A64,Sheet1!ACCOUNTNO,0)</f>
        <v>#N/A</v>
      </c>
      <c r="C64" s="3">
        <f t="shared" si="24"/>
        <v>65000</v>
      </c>
      <c r="D64" s="3">
        <f>IF(D$3=0,0,INDEX(Sheet1!RawDataCols,$C64,D$5))</f>
        <v>0</v>
      </c>
      <c r="E64" s="3">
        <f>IF(E$3=0,0,INDEX(Sheet1!RawDataCols,$C64,E$5))</f>
        <v>0</v>
      </c>
      <c r="F64" s="3">
        <f>IF(F$3=0,0,INDEX(Sheet1!RawDataCols,$C64,F$5))</f>
        <v>0</v>
      </c>
      <c r="G64" s="3">
        <f>IF(G$3=0,0,INDEX(Sheet1!RawDataCols,$C64,G$5))</f>
        <v>0</v>
      </c>
      <c r="H64" s="3">
        <f>IF(H$3=0,0,INDEX(Sheet1!RawDataCols,$C64,H$5))</f>
        <v>0</v>
      </c>
      <c r="I64" s="3">
        <f>IF(I$3=0,0,INDEX(Sheet1!RawDataCols,$C64,I$5))</f>
        <v>0</v>
      </c>
      <c r="J64" s="3">
        <f>IF(J$3=0,0,INDEX(Sheet1!RawDataCols,$C64,J$5))</f>
        <v>0</v>
      </c>
      <c r="K64" s="3">
        <f>IF(K$3=0,0,INDEX(Sheet1!RawDataCols,$C64,K$5))</f>
        <v>0</v>
      </c>
      <c r="L64" s="3">
        <f>IF(L$3=0,0,INDEX(Sheet1!RawDataCols,$C64,L$5))</f>
        <v>0</v>
      </c>
      <c r="M64" s="3">
        <f>IF(M$3=0,0,INDEX(Sheet1!RawDataCols,$C64,M$5))</f>
        <v>0</v>
      </c>
      <c r="N64" s="3">
        <f>IF(N$3=0,0,INDEX(Sheet1!RawDataCols,$C64,N$5))</f>
        <v>0</v>
      </c>
      <c r="O64" s="3">
        <f>INDEX(Sheet1!RawDataCols,$C64,O$5)</f>
        <v>0</v>
      </c>
      <c r="P64" s="3">
        <f>INDEX(Sheet1!RawDataCols,$C64,P$5)</f>
        <v>0</v>
      </c>
      <c r="Q64" s="3">
        <f>IF(Q$3=0,0,INDEX(Sheet1!RawDataCols,$C64,Q$5))</f>
        <v>0</v>
      </c>
      <c r="R64" s="3">
        <f t="shared" si="34"/>
        <v>1</v>
      </c>
      <c r="S64" s="3">
        <f t="shared" si="35"/>
        <v>-1</v>
      </c>
      <c r="T64" s="3">
        <f>IF(T$3=0,0,INDEX(Sheet1!RawDataCols,$C64,T$5)*$R64)</f>
        <v>0</v>
      </c>
      <c r="U64" s="3">
        <f>IF(U$3=0,0,INDEX(Sheet1!RawDataCols,$C64,U$5)*$R64)</f>
        <v>0</v>
      </c>
      <c r="V64" s="3">
        <f>IF(V$3=0,0,INDEX(Sheet1!RawDataCols,$C64,V$5)*$R64)</f>
        <v>0</v>
      </c>
      <c r="W64" s="3">
        <f>IF(W$3=0,0,INDEX(Sheet1!RawDataCols,$C64,W$5)*$R64)</f>
        <v>0</v>
      </c>
      <c r="X64" s="3">
        <f>IF(X$3=0,0,INDEX(Sheet1!RawDataCols,$C64,X$5)*$R64)</f>
        <v>0</v>
      </c>
      <c r="Y64" s="3">
        <f>IF(Y$3=0,0,INDEX(Sheet1!RawDataCols,$C64,Y$5)*$R64)</f>
        <v>0</v>
      </c>
      <c r="Z64" s="3">
        <f>IF(Z$3=0,0,INDEX(Sheet1!RawDataCols,$C64,Z$5)*$R64)</f>
        <v>0</v>
      </c>
      <c r="AA64" s="3">
        <f>IF(AA$3=0,0,INDEX(Sheet1!RawDataCols,$C64,AA$5)*$R64)</f>
        <v>0</v>
      </c>
      <c r="AB64" s="3">
        <f>IF(AB$3=0,0,INDEX(Sheet1!RawDataCols,$C64,AB$5)*$R64)</f>
        <v>0</v>
      </c>
      <c r="AC64" s="3">
        <f>IF(AC$3=0,0,INDEX(Sheet1!RawDataCols,$C64,AC$5)*$R64)</f>
        <v>0</v>
      </c>
      <c r="AD64" s="3">
        <f>IF(AD$3=0,0,INDEX(Sheet1!RawDataCols,$C64,AD$5)*$R64)</f>
        <v>0</v>
      </c>
      <c r="AE64" s="3">
        <f>IF(AE$3=0,0,INDEX(Sheet1!RawDataCols,$C64,AE$5)*$R64)</f>
        <v>0</v>
      </c>
      <c r="AF64" s="3">
        <f>IF(AF$3=0,0,INDEX(Sheet1!RawDataCols,$C64,AF$5)*$R64)</f>
        <v>0</v>
      </c>
      <c r="AG64" s="3">
        <f>IF(AG$3=0,0,INDEX(Sheet1!RawDataCols,$C64,AG$5)*$R64)</f>
        <v>0</v>
      </c>
      <c r="AH64" s="3">
        <f>IF(AH$3=0,0,INDEX(Sheet1!RawDataCols,$C64,AH$5)*$R64)</f>
        <v>0</v>
      </c>
      <c r="AI64" s="3">
        <f>IF(AI$3=0,0,INDEX(Sheet1!RawDataCols,$C64,AI$5)*$R64)</f>
        <v>0</v>
      </c>
      <c r="AJ64" s="3">
        <f>IF(AJ$3=0,0,INDEX(Sheet1!RawDataCols,$C64,AJ$5)*$R64)</f>
        <v>0</v>
      </c>
      <c r="AK64" s="3">
        <f>IF(AK$3=0,0,INDEX(Sheet1!RawDataCols,$C64,AK$5)*$R64)</f>
        <v>0</v>
      </c>
      <c r="AL64" s="3">
        <f>IF(AL$3=0,0,INDEX(Sheet1!RawDataCols,$C64,AL$5)*$R64)</f>
        <v>0</v>
      </c>
      <c r="AM64" s="3">
        <f>IF(AM$3=0,0,INDEX(Sheet1!RawDataCols,$C64,AM$5)*$R64)</f>
        <v>0</v>
      </c>
      <c r="AN64" s="3">
        <f>IF(AN$3=0,0,INDEX(Sheet1!RawDataCols,$C64,AN$5)*$R64)</f>
        <v>0</v>
      </c>
      <c r="AO64" s="3">
        <f>IF(AO$3=0,0,INDEX(Sheet1!RawDataCols,$C64,AO$5)*$R64)</f>
        <v>0</v>
      </c>
      <c r="AP64" s="3">
        <f>IF(AP$3=0,0,INDEX(Sheet1!RawDataCols,$C64,AP$5)*$R64)</f>
        <v>0</v>
      </c>
      <c r="AQ64" s="3">
        <f>IF(AQ$3=0,0,INDEX(Sheet1!RawDataCols,$C64,AQ$5)*$R64)</f>
        <v>0</v>
      </c>
      <c r="AR64" s="3">
        <f>IF(AR$3=0,0,INDEX(Sheet1!RawDataCols,$C64,AR$5)*$R64)</f>
        <v>0</v>
      </c>
      <c r="AS64" s="3">
        <f>IF(AS$3=0,0,INDEX(Sheet1!RawDataCols,$C64,AS$5)*$R64)</f>
        <v>0</v>
      </c>
      <c r="AT64" s="3">
        <f>IF(AT$3=0,0,INDEX(Sheet1!RawDataCols,$C64,AT$5)*$R64)</f>
        <v>0</v>
      </c>
      <c r="AU64" s="3">
        <f>IF(AU$3=0,0,INDEX(Sheet1!RawDataCols,$C64,AU$5)*$R64)</f>
        <v>0</v>
      </c>
      <c r="AV64" s="3">
        <f>IF(AV$3=0,0,INDEX(Sheet1!RawDataCols,$C64,AV$5)*$R64)</f>
        <v>0</v>
      </c>
      <c r="AW64" s="3">
        <f>IF(AW$3=0,0,INDEX(Sheet1!RawDataCols,$C64,AW$5)*$R64)</f>
        <v>0</v>
      </c>
      <c r="AX64" s="3">
        <f>IF(AX$3=0,0,INDEX(Sheet1!RawDataCols,$C64,AX$5)*$R64)</f>
        <v>0</v>
      </c>
      <c r="AY64" s="3">
        <f>IF(AY$3=0,0,INDEX(Sheet1!RawDataCols,$C64,AY$5)*$R64)</f>
        <v>0</v>
      </c>
      <c r="AZ64" s="3">
        <f>IF(AZ$3=0,0,INDEX(Sheet1!RawDataCols,$C64,AZ$5)*$R64)</f>
        <v>0</v>
      </c>
      <c r="BA64" s="3">
        <f>IF(BA$3=0,0,INDEX(Sheet1!RawDataCols,$C64,BA$5)*$R64)</f>
        <v>0</v>
      </c>
      <c r="BB64" s="3">
        <f>IF(BB$3=0,0,INDEX(Sheet1!RawDataCols,$C64,BB$5)*$R64)</f>
        <v>0</v>
      </c>
      <c r="BC64" s="3">
        <f>IF(BC$3=0,0,INDEX(Sheet1!RawDataCols,$C64,BC$5)*$R64)</f>
        <v>0</v>
      </c>
      <c r="BD64" s="3">
        <f>IF(BD$3=0,0,INDEX(Sheet1!RawDataCols,$C64,BD$5)*$R64)</f>
        <v>0</v>
      </c>
      <c r="BE64" s="3">
        <f>IF(BE$3=0,0,INDEX(Sheet1!RawDataCols,$C64,BE$5)*$R64)</f>
        <v>0</v>
      </c>
      <c r="BF64" s="3">
        <f>IF(BF$3=0,0,INDEX(Sheet1!RawDataCols,$C64,BF$5)*$R64)</f>
        <v>0</v>
      </c>
      <c r="BG64" s="179">
        <f>IF(BG$3=0,0,INDEX(Sheet1!RawDataCols,$C64,BG$5)*$R64)</f>
        <v>0</v>
      </c>
      <c r="BH64" s="33">
        <f t="shared" si="27"/>
        <v>0</v>
      </c>
      <c r="BI64" s="33">
        <f t="shared" si="28"/>
        <v>0</v>
      </c>
      <c r="BJ64" s="33">
        <f t="shared" si="29"/>
        <v>0</v>
      </c>
      <c r="BK64" s="3">
        <f>IF(BK$3=0,0,INDEX(Sheet1!RawDataCols,$C64,BK$5)*$R64)</f>
        <v>0</v>
      </c>
      <c r="BL64" s="3">
        <f>IF(BL$3=0,0,INDEX(Sheet1!RawDataCols,$C64,BL$5)*$R64)</f>
        <v>0</v>
      </c>
      <c r="BM64" s="3">
        <f>IF(BM$3=0,0,INDEX(Sheet1!RawDataCols,$C64,BM$5)*$R64)</f>
        <v>0</v>
      </c>
      <c r="BN64" s="3">
        <f>IF(BN$3=0,0,INDEX(Sheet1!RawDataCols,$C64,BN$5)*$R64)</f>
        <v>0</v>
      </c>
      <c r="BO64" s="3">
        <f>IF(BO$3=0,0,INDEX(Sheet1!RawDataCols,$C64,BO$5)*$R64)</f>
        <v>0</v>
      </c>
      <c r="BP64" s="3">
        <f>IF(BP$3=0,0,INDEX(Sheet1!RawDataCols,$C64,BP$5)*$R64)</f>
        <v>0</v>
      </c>
      <c r="BQ64" s="3">
        <f t="shared" si="30"/>
        <v>0</v>
      </c>
      <c r="BR64" s="3">
        <f t="shared" si="31"/>
        <v>0</v>
      </c>
      <c r="BS64" s="3">
        <f t="shared" si="32"/>
        <v>0</v>
      </c>
      <c r="BT64" s="3">
        <f t="shared" si="33"/>
        <v>0</v>
      </c>
      <c r="BU64" s="3" t="e">
        <f>INDEX(Sheet1!$BS$2:$BS$1000,MATCH($A64,Sheet1!$A$2:$A$1000,0))</f>
        <v>#N/A</v>
      </c>
      <c r="BV64" s="3" t="e">
        <f>INDEX(Sheet1!$BT$2:$BT$1000,MATCH($A64,Sheet1!$A$2:$A$1000,0))</f>
        <v>#N/A</v>
      </c>
    </row>
    <row r="65" spans="1:74" x14ac:dyDescent="0.2">
      <c r="A65" s="270" t="s">
        <v>573</v>
      </c>
      <c r="B65" s="3" t="e">
        <f>MATCH($A65,Sheet1!ACCOUNTNO,0)</f>
        <v>#N/A</v>
      </c>
      <c r="C65" s="3">
        <f t="shared" si="24"/>
        <v>65000</v>
      </c>
      <c r="D65" s="3">
        <f>IF(D$3=0,0,INDEX(Sheet1!RawDataCols,$C65,D$5))</f>
        <v>0</v>
      </c>
      <c r="E65" s="3">
        <f>IF(E$3=0,0,INDEX(Sheet1!RawDataCols,$C65,E$5))</f>
        <v>0</v>
      </c>
      <c r="F65" s="3">
        <f>IF(F$3=0,0,INDEX(Sheet1!RawDataCols,$C65,F$5))</f>
        <v>0</v>
      </c>
      <c r="G65" s="3">
        <f>IF(G$3=0,0,INDEX(Sheet1!RawDataCols,$C65,G$5))</f>
        <v>0</v>
      </c>
      <c r="H65" s="3">
        <f>IF(H$3=0,0,INDEX(Sheet1!RawDataCols,$C65,H$5))</f>
        <v>0</v>
      </c>
      <c r="I65" s="3">
        <f>IF(I$3=0,0,INDEX(Sheet1!RawDataCols,$C65,I$5))</f>
        <v>0</v>
      </c>
      <c r="J65" s="3">
        <f>IF(J$3=0,0,INDEX(Sheet1!RawDataCols,$C65,J$5))</f>
        <v>0</v>
      </c>
      <c r="K65" s="3">
        <f>IF(K$3=0,0,INDEX(Sheet1!RawDataCols,$C65,K$5))</f>
        <v>0</v>
      </c>
      <c r="L65" s="3">
        <f>IF(L$3=0,0,INDEX(Sheet1!RawDataCols,$C65,L$5))</f>
        <v>0</v>
      </c>
      <c r="M65" s="3">
        <f>IF(M$3=0,0,INDEX(Sheet1!RawDataCols,$C65,M$5))</f>
        <v>0</v>
      </c>
      <c r="N65" s="3">
        <f>IF(N$3=0,0,INDEX(Sheet1!RawDataCols,$C65,N$5))</f>
        <v>0</v>
      </c>
      <c r="O65" s="3">
        <f>INDEX(Sheet1!RawDataCols,$C65,O$5)</f>
        <v>0</v>
      </c>
      <c r="P65" s="3">
        <f>INDEX(Sheet1!RawDataCols,$C65,P$5)</f>
        <v>0</v>
      </c>
      <c r="Q65" s="3">
        <f>IF(Q$3=0,0,INDEX(Sheet1!RawDataCols,$C65,Q$5))</f>
        <v>0</v>
      </c>
      <c r="R65" s="3">
        <f t="shared" si="34"/>
        <v>1</v>
      </c>
      <c r="S65" s="3">
        <f t="shared" si="35"/>
        <v>-1</v>
      </c>
      <c r="T65" s="3">
        <f>IF(T$3=0,0,INDEX(Sheet1!RawDataCols,$C65,T$5)*$R65)</f>
        <v>0</v>
      </c>
      <c r="U65" s="3">
        <f>IF(U$3=0,0,INDEX(Sheet1!RawDataCols,$C65,U$5)*$R65)</f>
        <v>0</v>
      </c>
      <c r="V65" s="3">
        <f>IF(V$3=0,0,INDEX(Sheet1!RawDataCols,$C65,V$5)*$R65)</f>
        <v>0</v>
      </c>
      <c r="W65" s="3">
        <f>IF(W$3=0,0,INDEX(Sheet1!RawDataCols,$C65,W$5)*$R65)</f>
        <v>0</v>
      </c>
      <c r="X65" s="3">
        <f>IF(X$3=0,0,INDEX(Sheet1!RawDataCols,$C65,X$5)*$R65)</f>
        <v>0</v>
      </c>
      <c r="Y65" s="3">
        <f>IF(Y$3=0,0,INDEX(Sheet1!RawDataCols,$C65,Y$5)*$R65)</f>
        <v>0</v>
      </c>
      <c r="Z65" s="3">
        <f>IF(Z$3=0,0,INDEX(Sheet1!RawDataCols,$C65,Z$5)*$R65)</f>
        <v>0</v>
      </c>
      <c r="AA65" s="3">
        <f>IF(AA$3=0,0,INDEX(Sheet1!RawDataCols,$C65,AA$5)*$R65)</f>
        <v>0</v>
      </c>
      <c r="AB65" s="3">
        <f>IF(AB$3=0,0,INDEX(Sheet1!RawDataCols,$C65,AB$5)*$R65)</f>
        <v>0</v>
      </c>
      <c r="AC65" s="3">
        <f>IF(AC$3=0,0,INDEX(Sheet1!RawDataCols,$C65,AC$5)*$R65)</f>
        <v>0</v>
      </c>
      <c r="AD65" s="3">
        <f>IF(AD$3=0,0,INDEX(Sheet1!RawDataCols,$C65,AD$5)*$R65)</f>
        <v>0</v>
      </c>
      <c r="AE65" s="3">
        <f>IF(AE$3=0,0,INDEX(Sheet1!RawDataCols,$C65,AE$5)*$R65)</f>
        <v>0</v>
      </c>
      <c r="AF65" s="3">
        <f>IF(AF$3=0,0,INDEX(Sheet1!RawDataCols,$C65,AF$5)*$R65)</f>
        <v>0</v>
      </c>
      <c r="AG65" s="3">
        <f>IF(AG$3=0,0,INDEX(Sheet1!RawDataCols,$C65,AG$5)*$R65)</f>
        <v>0</v>
      </c>
      <c r="AH65" s="3">
        <f>IF(AH$3=0,0,INDEX(Sheet1!RawDataCols,$C65,AH$5)*$R65)</f>
        <v>0</v>
      </c>
      <c r="AI65" s="3">
        <f>IF(AI$3=0,0,INDEX(Sheet1!RawDataCols,$C65,AI$5)*$R65)</f>
        <v>0</v>
      </c>
      <c r="AJ65" s="3">
        <f>IF(AJ$3=0,0,INDEX(Sheet1!RawDataCols,$C65,AJ$5)*$R65)</f>
        <v>0</v>
      </c>
      <c r="AK65" s="3">
        <f>IF(AK$3=0,0,INDEX(Sheet1!RawDataCols,$C65,AK$5)*$R65)</f>
        <v>0</v>
      </c>
      <c r="AL65" s="3">
        <f>IF(AL$3=0,0,INDEX(Sheet1!RawDataCols,$C65,AL$5)*$R65)</f>
        <v>0</v>
      </c>
      <c r="AM65" s="3">
        <f>IF(AM$3=0,0,INDEX(Sheet1!RawDataCols,$C65,AM$5)*$R65)</f>
        <v>0</v>
      </c>
      <c r="AN65" s="3">
        <f>IF(AN$3=0,0,INDEX(Sheet1!RawDataCols,$C65,AN$5)*$R65)</f>
        <v>0</v>
      </c>
      <c r="AO65" s="3">
        <f>IF(AO$3=0,0,INDEX(Sheet1!RawDataCols,$C65,AO$5)*$R65)</f>
        <v>0</v>
      </c>
      <c r="AP65" s="3">
        <f>IF(AP$3=0,0,INDEX(Sheet1!RawDataCols,$C65,AP$5)*$R65)</f>
        <v>0</v>
      </c>
      <c r="AQ65" s="3">
        <f>IF(AQ$3=0,0,INDEX(Sheet1!RawDataCols,$C65,AQ$5)*$R65)</f>
        <v>0</v>
      </c>
      <c r="AR65" s="3">
        <f>IF(AR$3=0,0,INDEX(Sheet1!RawDataCols,$C65,AR$5)*$R65)</f>
        <v>0</v>
      </c>
      <c r="AS65" s="3">
        <f>IF(AS$3=0,0,INDEX(Sheet1!RawDataCols,$C65,AS$5)*$R65)</f>
        <v>0</v>
      </c>
      <c r="AT65" s="3">
        <f>IF(AT$3=0,0,INDEX(Sheet1!RawDataCols,$C65,AT$5)*$R65)</f>
        <v>0</v>
      </c>
      <c r="AU65" s="3">
        <f>IF(AU$3=0,0,INDEX(Sheet1!RawDataCols,$C65,AU$5)*$R65)</f>
        <v>0</v>
      </c>
      <c r="AV65" s="3">
        <f>IF(AV$3=0,0,INDEX(Sheet1!RawDataCols,$C65,AV$5)*$R65)</f>
        <v>0</v>
      </c>
      <c r="AW65" s="3">
        <f>IF(AW$3=0,0,INDEX(Sheet1!RawDataCols,$C65,AW$5)*$R65)</f>
        <v>0</v>
      </c>
      <c r="AX65" s="3">
        <f>IF(AX$3=0,0,INDEX(Sheet1!RawDataCols,$C65,AX$5)*$R65)</f>
        <v>0</v>
      </c>
      <c r="AY65" s="3">
        <f>IF(AY$3=0,0,INDEX(Sheet1!RawDataCols,$C65,AY$5)*$R65)</f>
        <v>0</v>
      </c>
      <c r="AZ65" s="3">
        <f>IF(AZ$3=0,0,INDEX(Sheet1!RawDataCols,$C65,AZ$5)*$R65)</f>
        <v>0</v>
      </c>
      <c r="BA65" s="3">
        <f>IF(BA$3=0,0,INDEX(Sheet1!RawDataCols,$C65,BA$5)*$R65)</f>
        <v>0</v>
      </c>
      <c r="BB65" s="3">
        <f>IF(BB$3=0,0,INDEX(Sheet1!RawDataCols,$C65,BB$5)*$R65)</f>
        <v>0</v>
      </c>
      <c r="BC65" s="3">
        <f>IF(BC$3=0,0,INDEX(Sheet1!RawDataCols,$C65,BC$5)*$R65)</f>
        <v>0</v>
      </c>
      <c r="BD65" s="3">
        <f>IF(BD$3=0,0,INDEX(Sheet1!RawDataCols,$C65,BD$5)*$R65)</f>
        <v>0</v>
      </c>
      <c r="BE65" s="3">
        <f>IF(BE$3=0,0,INDEX(Sheet1!RawDataCols,$C65,BE$5)*$R65)</f>
        <v>0</v>
      </c>
      <c r="BF65" s="3">
        <f>IF(BF$3=0,0,INDEX(Sheet1!RawDataCols,$C65,BF$5)*$R65)</f>
        <v>0</v>
      </c>
      <c r="BG65" s="179">
        <f>IF(BG$3=0,0,INDEX(Sheet1!RawDataCols,$C65,BG$5)*$R65)</f>
        <v>0</v>
      </c>
      <c r="BH65" s="33">
        <f t="shared" si="27"/>
        <v>0</v>
      </c>
      <c r="BI65" s="33">
        <f t="shared" si="28"/>
        <v>0</v>
      </c>
      <c r="BJ65" s="33">
        <f t="shared" si="29"/>
        <v>0</v>
      </c>
      <c r="BK65" s="3">
        <f>IF(BK$3=0,0,INDEX(Sheet1!RawDataCols,$C65,BK$5)*$R65)</f>
        <v>0</v>
      </c>
      <c r="BL65" s="3">
        <f>IF(BL$3=0,0,INDEX(Sheet1!RawDataCols,$C65,BL$5)*$R65)</f>
        <v>0</v>
      </c>
      <c r="BM65" s="3">
        <f>IF(BM$3=0,0,INDEX(Sheet1!RawDataCols,$C65,BM$5)*$R65)</f>
        <v>0</v>
      </c>
      <c r="BN65" s="3">
        <f>IF(BN$3=0,0,INDEX(Sheet1!RawDataCols,$C65,BN$5)*$R65)</f>
        <v>0</v>
      </c>
      <c r="BO65" s="3">
        <f>IF(BO$3=0,0,INDEX(Sheet1!RawDataCols,$C65,BO$5)*$R65)</f>
        <v>0</v>
      </c>
      <c r="BP65" s="3">
        <f>IF(BP$3=0,0,INDEX(Sheet1!RawDataCols,$C65,BP$5)*$R65)</f>
        <v>0</v>
      </c>
      <c r="BQ65" s="3">
        <f t="shared" si="30"/>
        <v>0</v>
      </c>
      <c r="BR65" s="3">
        <f t="shared" si="31"/>
        <v>0</v>
      </c>
      <c r="BS65" s="3">
        <f t="shared" si="32"/>
        <v>0</v>
      </c>
      <c r="BT65" s="3">
        <f t="shared" si="33"/>
        <v>0</v>
      </c>
      <c r="BU65" s="3" t="e">
        <f>INDEX(Sheet1!$BS$2:$BS$1000,MATCH($A65,Sheet1!$A$2:$A$1000,0))</f>
        <v>#N/A</v>
      </c>
      <c r="BV65" s="3" t="e">
        <f>INDEX(Sheet1!$BT$2:$BT$1000,MATCH($A65,Sheet1!$A$2:$A$1000,0))</f>
        <v>#N/A</v>
      </c>
    </row>
    <row r="66" spans="1:74" x14ac:dyDescent="0.2">
      <c r="A66" s="270" t="s">
        <v>574</v>
      </c>
      <c r="B66" s="3" t="e">
        <f>MATCH($A66,Sheet1!ACCOUNTNO,0)</f>
        <v>#N/A</v>
      </c>
      <c r="C66" s="3">
        <f t="shared" si="24"/>
        <v>65000</v>
      </c>
      <c r="D66" s="3">
        <f>IF(D$3=0,0,INDEX(Sheet1!RawDataCols,$C66,D$5))</f>
        <v>0</v>
      </c>
      <c r="E66" s="3">
        <f>IF(E$3=0,0,INDEX(Sheet1!RawDataCols,$C66,E$5))</f>
        <v>0</v>
      </c>
      <c r="F66" s="3">
        <f>IF(F$3=0,0,INDEX(Sheet1!RawDataCols,$C66,F$5))</f>
        <v>0</v>
      </c>
      <c r="G66" s="3">
        <f>IF(G$3=0,0,INDEX(Sheet1!RawDataCols,$C66,G$5))</f>
        <v>0</v>
      </c>
      <c r="H66" s="3">
        <f>IF(H$3=0,0,INDEX(Sheet1!RawDataCols,$C66,H$5))</f>
        <v>0</v>
      </c>
      <c r="I66" s="3">
        <f>IF(I$3=0,0,INDEX(Sheet1!RawDataCols,$C66,I$5))</f>
        <v>0</v>
      </c>
      <c r="J66" s="3">
        <f>IF(J$3=0,0,INDEX(Sheet1!RawDataCols,$C66,J$5))</f>
        <v>0</v>
      </c>
      <c r="K66" s="3">
        <f>IF(K$3=0,0,INDEX(Sheet1!RawDataCols,$C66,K$5))</f>
        <v>0</v>
      </c>
      <c r="L66" s="3">
        <f>IF(L$3=0,0,INDEX(Sheet1!RawDataCols,$C66,L$5))</f>
        <v>0</v>
      </c>
      <c r="M66" s="3">
        <f>IF(M$3=0,0,INDEX(Sheet1!RawDataCols,$C66,M$5))</f>
        <v>0</v>
      </c>
      <c r="N66" s="3">
        <f>IF(N$3=0,0,INDEX(Sheet1!RawDataCols,$C66,N$5))</f>
        <v>0</v>
      </c>
      <c r="O66" s="3">
        <f>INDEX(Sheet1!RawDataCols,$C66,O$5)</f>
        <v>0</v>
      </c>
      <c r="P66" s="3">
        <f>INDEX(Sheet1!RawDataCols,$C66,P$5)</f>
        <v>0</v>
      </c>
      <c r="Q66" s="3">
        <f>IF(Q$3=0,0,INDEX(Sheet1!RawDataCols,$C66,Q$5))</f>
        <v>0</v>
      </c>
      <c r="R66" s="3">
        <f t="shared" si="34"/>
        <v>1</v>
      </c>
      <c r="S66" s="3">
        <f t="shared" si="35"/>
        <v>-1</v>
      </c>
      <c r="T66" s="3">
        <f>IF(T$3=0,0,INDEX(Sheet1!RawDataCols,$C66,T$5)*$R66)</f>
        <v>0</v>
      </c>
      <c r="U66" s="3">
        <f>IF(U$3=0,0,INDEX(Sheet1!RawDataCols,$C66,U$5)*$R66)</f>
        <v>0</v>
      </c>
      <c r="V66" s="3">
        <f>IF(V$3=0,0,INDEX(Sheet1!RawDataCols,$C66,V$5)*$R66)</f>
        <v>0</v>
      </c>
      <c r="W66" s="3">
        <f>IF(W$3=0,0,INDEX(Sheet1!RawDataCols,$C66,W$5)*$R66)</f>
        <v>0</v>
      </c>
      <c r="X66" s="3">
        <f>IF(X$3=0,0,INDEX(Sheet1!RawDataCols,$C66,X$5)*$R66)</f>
        <v>0</v>
      </c>
      <c r="Y66" s="3">
        <f>IF(Y$3=0,0,INDEX(Sheet1!RawDataCols,$C66,Y$5)*$R66)</f>
        <v>0</v>
      </c>
      <c r="Z66" s="3">
        <f>IF(Z$3=0,0,INDEX(Sheet1!RawDataCols,$C66,Z$5)*$R66)</f>
        <v>0</v>
      </c>
      <c r="AA66" s="3">
        <f>IF(AA$3=0,0,INDEX(Sheet1!RawDataCols,$C66,AA$5)*$R66)</f>
        <v>0</v>
      </c>
      <c r="AB66" s="3">
        <f>IF(AB$3=0,0,INDEX(Sheet1!RawDataCols,$C66,AB$5)*$R66)</f>
        <v>0</v>
      </c>
      <c r="AC66" s="3">
        <f>IF(AC$3=0,0,INDEX(Sheet1!RawDataCols,$C66,AC$5)*$R66)</f>
        <v>0</v>
      </c>
      <c r="AD66" s="3">
        <f>IF(AD$3=0,0,INDEX(Sheet1!RawDataCols,$C66,AD$5)*$R66)</f>
        <v>0</v>
      </c>
      <c r="AE66" s="3">
        <f>IF(AE$3=0,0,INDEX(Sheet1!RawDataCols,$C66,AE$5)*$R66)</f>
        <v>0</v>
      </c>
      <c r="AF66" s="3">
        <f>IF(AF$3=0,0,INDEX(Sheet1!RawDataCols,$C66,AF$5)*$R66)</f>
        <v>0</v>
      </c>
      <c r="AG66" s="3">
        <f>IF(AG$3=0,0,INDEX(Sheet1!RawDataCols,$C66,AG$5)*$R66)</f>
        <v>0</v>
      </c>
      <c r="AH66" s="3">
        <f>IF(AH$3=0,0,INDEX(Sheet1!RawDataCols,$C66,AH$5)*$R66)</f>
        <v>0</v>
      </c>
      <c r="AI66" s="3">
        <f>IF(AI$3=0,0,INDEX(Sheet1!RawDataCols,$C66,AI$5)*$R66)</f>
        <v>0</v>
      </c>
      <c r="AJ66" s="3">
        <f>IF(AJ$3=0,0,INDEX(Sheet1!RawDataCols,$C66,AJ$5)*$R66)</f>
        <v>0</v>
      </c>
      <c r="AK66" s="3">
        <f>IF(AK$3=0,0,INDEX(Sheet1!RawDataCols,$C66,AK$5)*$R66)</f>
        <v>0</v>
      </c>
      <c r="AL66" s="3">
        <f>IF(AL$3=0,0,INDEX(Sheet1!RawDataCols,$C66,AL$5)*$R66)</f>
        <v>0</v>
      </c>
      <c r="AM66" s="3">
        <f>IF(AM$3=0,0,INDEX(Sheet1!RawDataCols,$C66,AM$5)*$R66)</f>
        <v>0</v>
      </c>
      <c r="AN66" s="3">
        <f>IF(AN$3=0,0,INDEX(Sheet1!RawDataCols,$C66,AN$5)*$R66)</f>
        <v>0</v>
      </c>
      <c r="AO66" s="3">
        <f>IF(AO$3=0,0,INDEX(Sheet1!RawDataCols,$C66,AO$5)*$R66)</f>
        <v>0</v>
      </c>
      <c r="AP66" s="3">
        <f>IF(AP$3=0,0,INDEX(Sheet1!RawDataCols,$C66,AP$5)*$R66)</f>
        <v>0</v>
      </c>
      <c r="AQ66" s="3">
        <f>IF(AQ$3=0,0,INDEX(Sheet1!RawDataCols,$C66,AQ$5)*$R66)</f>
        <v>0</v>
      </c>
      <c r="AR66" s="3">
        <f>IF(AR$3=0,0,INDEX(Sheet1!RawDataCols,$C66,AR$5)*$R66)</f>
        <v>0</v>
      </c>
      <c r="AS66" s="3">
        <f>IF(AS$3=0,0,INDEX(Sheet1!RawDataCols,$C66,AS$5)*$R66)</f>
        <v>0</v>
      </c>
      <c r="AT66" s="3">
        <f>IF(AT$3=0,0,INDEX(Sheet1!RawDataCols,$C66,AT$5)*$R66)</f>
        <v>0</v>
      </c>
      <c r="AU66" s="3">
        <f>IF(AU$3=0,0,INDEX(Sheet1!RawDataCols,$C66,AU$5)*$R66)</f>
        <v>0</v>
      </c>
      <c r="AV66" s="3">
        <f>IF(AV$3=0,0,INDEX(Sheet1!RawDataCols,$C66,AV$5)*$R66)</f>
        <v>0</v>
      </c>
      <c r="AW66" s="3">
        <f>IF(AW$3=0,0,INDEX(Sheet1!RawDataCols,$C66,AW$5)*$R66)</f>
        <v>0</v>
      </c>
      <c r="AX66" s="3">
        <f>IF(AX$3=0,0,INDEX(Sheet1!RawDataCols,$C66,AX$5)*$R66)</f>
        <v>0</v>
      </c>
      <c r="AY66" s="3">
        <f>IF(AY$3=0,0,INDEX(Sheet1!RawDataCols,$C66,AY$5)*$R66)</f>
        <v>0</v>
      </c>
      <c r="AZ66" s="3">
        <f>IF(AZ$3=0,0,INDEX(Sheet1!RawDataCols,$C66,AZ$5)*$R66)</f>
        <v>0</v>
      </c>
      <c r="BA66" s="3">
        <f>IF(BA$3=0,0,INDEX(Sheet1!RawDataCols,$C66,BA$5)*$R66)</f>
        <v>0</v>
      </c>
      <c r="BB66" s="3">
        <f>IF(BB$3=0,0,INDEX(Sheet1!RawDataCols,$C66,BB$5)*$R66)</f>
        <v>0</v>
      </c>
      <c r="BC66" s="3">
        <f>IF(BC$3=0,0,INDEX(Sheet1!RawDataCols,$C66,BC$5)*$R66)</f>
        <v>0</v>
      </c>
      <c r="BD66" s="3">
        <f>IF(BD$3=0,0,INDEX(Sheet1!RawDataCols,$C66,BD$5)*$R66)</f>
        <v>0</v>
      </c>
      <c r="BE66" s="3">
        <f>IF(BE$3=0,0,INDEX(Sheet1!RawDataCols,$C66,BE$5)*$R66)</f>
        <v>0</v>
      </c>
      <c r="BF66" s="3">
        <f>IF(BF$3=0,0,INDEX(Sheet1!RawDataCols,$C66,BF$5)*$R66)</f>
        <v>0</v>
      </c>
      <c r="BG66" s="179">
        <f>IF(BG$3=0,0,INDEX(Sheet1!RawDataCols,$C66,BG$5)*$R66)</f>
        <v>0</v>
      </c>
      <c r="BH66" s="33">
        <f t="shared" si="27"/>
        <v>0</v>
      </c>
      <c r="BI66" s="33">
        <f t="shared" si="28"/>
        <v>0</v>
      </c>
      <c r="BJ66" s="33">
        <f t="shared" si="29"/>
        <v>0</v>
      </c>
      <c r="BK66" s="3">
        <f>IF(BK$3=0,0,INDEX(Sheet1!RawDataCols,$C66,BK$5)*$R66)</f>
        <v>0</v>
      </c>
      <c r="BL66" s="3">
        <f>IF(BL$3=0,0,INDEX(Sheet1!RawDataCols,$C66,BL$5)*$R66)</f>
        <v>0</v>
      </c>
      <c r="BM66" s="3">
        <f>IF(BM$3=0,0,INDEX(Sheet1!RawDataCols,$C66,BM$5)*$R66)</f>
        <v>0</v>
      </c>
      <c r="BN66" s="3">
        <f>IF(BN$3=0,0,INDEX(Sheet1!RawDataCols,$C66,BN$5)*$R66)</f>
        <v>0</v>
      </c>
      <c r="BO66" s="3">
        <f>IF(BO$3=0,0,INDEX(Sheet1!RawDataCols,$C66,BO$5)*$R66)</f>
        <v>0</v>
      </c>
      <c r="BP66" s="3">
        <f>IF(BP$3=0,0,INDEX(Sheet1!RawDataCols,$C66,BP$5)*$R66)</f>
        <v>0</v>
      </c>
      <c r="BQ66" s="3">
        <f t="shared" si="30"/>
        <v>0</v>
      </c>
      <c r="BR66" s="3">
        <f t="shared" si="31"/>
        <v>0</v>
      </c>
      <c r="BS66" s="3">
        <f t="shared" si="32"/>
        <v>0</v>
      </c>
      <c r="BT66" s="3">
        <f t="shared" si="33"/>
        <v>0</v>
      </c>
      <c r="BU66" s="3" t="e">
        <f>INDEX(Sheet1!$BS$2:$BS$1000,MATCH($A66,Sheet1!$A$2:$A$1000,0))</f>
        <v>#N/A</v>
      </c>
      <c r="BV66" s="3" t="e">
        <f>INDEX(Sheet1!$BT$2:$BT$1000,MATCH($A66,Sheet1!$A$2:$A$1000,0))</f>
        <v>#N/A</v>
      </c>
    </row>
    <row r="67" spans="1:74" x14ac:dyDescent="0.2">
      <c r="A67" s="270" t="s">
        <v>575</v>
      </c>
      <c r="B67" s="3" t="e">
        <f>MATCH($A67,Sheet1!ACCOUNTNO,0)</f>
        <v>#N/A</v>
      </c>
      <c r="C67" s="3">
        <f t="shared" si="24"/>
        <v>65000</v>
      </c>
      <c r="D67" s="3">
        <f>IF(D$3=0,0,INDEX(Sheet1!RawDataCols,$C67,D$5))</f>
        <v>0</v>
      </c>
      <c r="E67" s="3">
        <f>IF(E$3=0,0,INDEX(Sheet1!RawDataCols,$C67,E$5))</f>
        <v>0</v>
      </c>
      <c r="F67" s="3">
        <f>IF(F$3=0,0,INDEX(Sheet1!RawDataCols,$C67,F$5))</f>
        <v>0</v>
      </c>
      <c r="G67" s="3">
        <f>IF(G$3=0,0,INDEX(Sheet1!RawDataCols,$C67,G$5))</f>
        <v>0</v>
      </c>
      <c r="H67" s="3">
        <f>IF(H$3=0,0,INDEX(Sheet1!RawDataCols,$C67,H$5))</f>
        <v>0</v>
      </c>
      <c r="I67" s="3">
        <f>IF(I$3=0,0,INDEX(Sheet1!RawDataCols,$C67,I$5))</f>
        <v>0</v>
      </c>
      <c r="J67" s="3">
        <f>IF(J$3=0,0,INDEX(Sheet1!RawDataCols,$C67,J$5))</f>
        <v>0</v>
      </c>
      <c r="K67" s="3">
        <f>IF(K$3=0,0,INDEX(Sheet1!RawDataCols,$C67,K$5))</f>
        <v>0</v>
      </c>
      <c r="L67" s="3">
        <f>IF(L$3=0,0,INDEX(Sheet1!RawDataCols,$C67,L$5))</f>
        <v>0</v>
      </c>
      <c r="M67" s="3">
        <f>IF(M$3=0,0,INDEX(Sheet1!RawDataCols,$C67,M$5))</f>
        <v>0</v>
      </c>
      <c r="N67" s="3">
        <f>IF(N$3=0,0,INDEX(Sheet1!RawDataCols,$C67,N$5))</f>
        <v>0</v>
      </c>
      <c r="O67" s="3">
        <f>INDEX(Sheet1!RawDataCols,$C67,O$5)</f>
        <v>0</v>
      </c>
      <c r="P67" s="3">
        <f>INDEX(Sheet1!RawDataCols,$C67,P$5)</f>
        <v>0</v>
      </c>
      <c r="Q67" s="3">
        <f>IF(Q$3=0,0,INDEX(Sheet1!RawDataCols,$C67,Q$5))</f>
        <v>0</v>
      </c>
      <c r="R67" s="3">
        <f t="shared" si="34"/>
        <v>1</v>
      </c>
      <c r="S67" s="3">
        <f t="shared" si="35"/>
        <v>-1</v>
      </c>
      <c r="T67" s="3">
        <f>IF(T$3=0,0,INDEX(Sheet1!RawDataCols,$C67,T$5)*$R67)</f>
        <v>0</v>
      </c>
      <c r="U67" s="3">
        <f>IF(U$3=0,0,INDEX(Sheet1!RawDataCols,$C67,U$5)*$R67)</f>
        <v>0</v>
      </c>
      <c r="V67" s="3">
        <f>IF(V$3=0,0,INDEX(Sheet1!RawDataCols,$C67,V$5)*$R67)</f>
        <v>0</v>
      </c>
      <c r="W67" s="3">
        <f>IF(W$3=0,0,INDEX(Sheet1!RawDataCols,$C67,W$5)*$R67)</f>
        <v>0</v>
      </c>
      <c r="X67" s="3">
        <f>IF(X$3=0,0,INDEX(Sheet1!RawDataCols,$C67,X$5)*$R67)</f>
        <v>0</v>
      </c>
      <c r="Y67" s="3">
        <f>IF(Y$3=0,0,INDEX(Sheet1!RawDataCols,$C67,Y$5)*$R67)</f>
        <v>0</v>
      </c>
      <c r="Z67" s="3">
        <f>IF(Z$3=0,0,INDEX(Sheet1!RawDataCols,$C67,Z$5)*$R67)</f>
        <v>0</v>
      </c>
      <c r="AA67" s="3">
        <f>IF(AA$3=0,0,INDEX(Sheet1!RawDataCols,$C67,AA$5)*$R67)</f>
        <v>0</v>
      </c>
      <c r="AB67" s="3">
        <f>IF(AB$3=0,0,INDEX(Sheet1!RawDataCols,$C67,AB$5)*$R67)</f>
        <v>0</v>
      </c>
      <c r="AC67" s="3">
        <f>IF(AC$3=0,0,INDEX(Sheet1!RawDataCols,$C67,AC$5)*$R67)</f>
        <v>0</v>
      </c>
      <c r="AD67" s="3">
        <f>IF(AD$3=0,0,INDEX(Sheet1!RawDataCols,$C67,AD$5)*$R67)</f>
        <v>0</v>
      </c>
      <c r="AE67" s="3">
        <f>IF(AE$3=0,0,INDEX(Sheet1!RawDataCols,$C67,AE$5)*$R67)</f>
        <v>0</v>
      </c>
      <c r="AF67" s="3">
        <f>IF(AF$3=0,0,INDEX(Sheet1!RawDataCols,$C67,AF$5)*$R67)</f>
        <v>0</v>
      </c>
      <c r="AG67" s="3">
        <f>IF(AG$3=0,0,INDEX(Sheet1!RawDataCols,$C67,AG$5)*$R67)</f>
        <v>0</v>
      </c>
      <c r="AH67" s="3">
        <f>IF(AH$3=0,0,INDEX(Sheet1!RawDataCols,$C67,AH$5)*$R67)</f>
        <v>0</v>
      </c>
      <c r="AI67" s="3">
        <f>IF(AI$3=0,0,INDEX(Sheet1!RawDataCols,$C67,AI$5)*$R67)</f>
        <v>0</v>
      </c>
      <c r="AJ67" s="3">
        <f>IF(AJ$3=0,0,INDEX(Sheet1!RawDataCols,$C67,AJ$5)*$R67)</f>
        <v>0</v>
      </c>
      <c r="AK67" s="3">
        <f>IF(AK$3=0,0,INDEX(Sheet1!RawDataCols,$C67,AK$5)*$R67)</f>
        <v>0</v>
      </c>
      <c r="AL67" s="3">
        <f>IF(AL$3=0,0,INDEX(Sheet1!RawDataCols,$C67,AL$5)*$R67)</f>
        <v>0</v>
      </c>
      <c r="AM67" s="3">
        <f>IF(AM$3=0,0,INDEX(Sheet1!RawDataCols,$C67,AM$5)*$R67)</f>
        <v>0</v>
      </c>
      <c r="AN67" s="3">
        <f>IF(AN$3=0,0,INDEX(Sheet1!RawDataCols,$C67,AN$5)*$R67)</f>
        <v>0</v>
      </c>
      <c r="AO67" s="3">
        <f>IF(AO$3=0,0,INDEX(Sheet1!RawDataCols,$C67,AO$5)*$R67)</f>
        <v>0</v>
      </c>
      <c r="AP67" s="3">
        <f>IF(AP$3=0,0,INDEX(Sheet1!RawDataCols,$C67,AP$5)*$R67)</f>
        <v>0</v>
      </c>
      <c r="AQ67" s="3">
        <f>IF(AQ$3=0,0,INDEX(Sheet1!RawDataCols,$C67,AQ$5)*$R67)</f>
        <v>0</v>
      </c>
      <c r="AR67" s="3">
        <f>IF(AR$3=0,0,INDEX(Sheet1!RawDataCols,$C67,AR$5)*$R67)</f>
        <v>0</v>
      </c>
      <c r="AS67" s="3">
        <f>IF(AS$3=0,0,INDEX(Sheet1!RawDataCols,$C67,AS$5)*$R67)</f>
        <v>0</v>
      </c>
      <c r="AT67" s="3">
        <f>IF(AT$3=0,0,INDEX(Sheet1!RawDataCols,$C67,AT$5)*$R67)</f>
        <v>0</v>
      </c>
      <c r="AU67" s="3">
        <f>IF(AU$3=0,0,INDEX(Sheet1!RawDataCols,$C67,AU$5)*$R67)</f>
        <v>0</v>
      </c>
      <c r="AV67" s="3">
        <f>IF(AV$3=0,0,INDEX(Sheet1!RawDataCols,$C67,AV$5)*$R67)</f>
        <v>0</v>
      </c>
      <c r="AW67" s="3">
        <f>IF(AW$3=0,0,INDEX(Sheet1!RawDataCols,$C67,AW$5)*$R67)</f>
        <v>0</v>
      </c>
      <c r="AX67" s="3">
        <f>IF(AX$3=0,0,INDEX(Sheet1!RawDataCols,$C67,AX$5)*$R67)</f>
        <v>0</v>
      </c>
      <c r="AY67" s="3">
        <f>IF(AY$3=0,0,INDEX(Sheet1!RawDataCols,$C67,AY$5)*$R67)</f>
        <v>0</v>
      </c>
      <c r="AZ67" s="3">
        <f>IF(AZ$3=0,0,INDEX(Sheet1!RawDataCols,$C67,AZ$5)*$R67)</f>
        <v>0</v>
      </c>
      <c r="BA67" s="3">
        <f>IF(BA$3=0,0,INDEX(Sheet1!RawDataCols,$C67,BA$5)*$R67)</f>
        <v>0</v>
      </c>
      <c r="BB67" s="3">
        <f>IF(BB$3=0,0,INDEX(Sheet1!RawDataCols,$C67,BB$5)*$R67)</f>
        <v>0</v>
      </c>
      <c r="BC67" s="3">
        <f>IF(BC$3=0,0,INDEX(Sheet1!RawDataCols,$C67,BC$5)*$R67)</f>
        <v>0</v>
      </c>
      <c r="BD67" s="3">
        <f>IF(BD$3=0,0,INDEX(Sheet1!RawDataCols,$C67,BD$5)*$R67)</f>
        <v>0</v>
      </c>
      <c r="BE67" s="3">
        <f>IF(BE$3=0,0,INDEX(Sheet1!RawDataCols,$C67,BE$5)*$R67)</f>
        <v>0</v>
      </c>
      <c r="BF67" s="3">
        <f>IF(BF$3=0,0,INDEX(Sheet1!RawDataCols,$C67,BF$5)*$R67)</f>
        <v>0</v>
      </c>
      <c r="BG67" s="179">
        <f>IF(BG$3=0,0,INDEX(Sheet1!RawDataCols,$C67,BG$5)*$R67)</f>
        <v>0</v>
      </c>
      <c r="BH67" s="33">
        <f t="shared" si="27"/>
        <v>0</v>
      </c>
      <c r="BI67" s="33">
        <f t="shared" si="28"/>
        <v>0</v>
      </c>
      <c r="BJ67" s="33">
        <f t="shared" si="29"/>
        <v>0</v>
      </c>
      <c r="BK67" s="3">
        <f>IF(BK$3=0,0,INDEX(Sheet1!RawDataCols,$C67,BK$5)*$R67)</f>
        <v>0</v>
      </c>
      <c r="BL67" s="3">
        <f>IF(BL$3=0,0,INDEX(Sheet1!RawDataCols,$C67,BL$5)*$R67)</f>
        <v>0</v>
      </c>
      <c r="BM67" s="3">
        <f>IF(BM$3=0,0,INDEX(Sheet1!RawDataCols,$C67,BM$5)*$R67)</f>
        <v>0</v>
      </c>
      <c r="BN67" s="3">
        <f>IF(BN$3=0,0,INDEX(Sheet1!RawDataCols,$C67,BN$5)*$R67)</f>
        <v>0</v>
      </c>
      <c r="BO67" s="3">
        <f>IF(BO$3=0,0,INDEX(Sheet1!RawDataCols,$C67,BO$5)*$R67)</f>
        <v>0</v>
      </c>
      <c r="BP67" s="3">
        <f>IF(BP$3=0,0,INDEX(Sheet1!RawDataCols,$C67,BP$5)*$R67)</f>
        <v>0</v>
      </c>
      <c r="BQ67" s="3">
        <f t="shared" si="30"/>
        <v>0</v>
      </c>
      <c r="BR67" s="3">
        <f t="shared" si="31"/>
        <v>0</v>
      </c>
      <c r="BS67" s="3">
        <f t="shared" si="32"/>
        <v>0</v>
      </c>
      <c r="BT67" s="3">
        <f t="shared" si="33"/>
        <v>0</v>
      </c>
      <c r="BU67" s="3" t="e">
        <f>INDEX(Sheet1!$BS$2:$BS$1000,MATCH($A67,Sheet1!$A$2:$A$1000,0))</f>
        <v>#N/A</v>
      </c>
      <c r="BV67" s="3" t="e">
        <f>INDEX(Sheet1!$BT$2:$BT$1000,MATCH($A67,Sheet1!$A$2:$A$1000,0))</f>
        <v>#N/A</v>
      </c>
    </row>
    <row r="68" spans="1:74" x14ac:dyDescent="0.2">
      <c r="A68" s="270" t="s">
        <v>576</v>
      </c>
      <c r="B68" s="3" t="e">
        <f>MATCH($A68,Sheet1!ACCOUNTNO,0)</f>
        <v>#N/A</v>
      </c>
      <c r="C68" s="3">
        <f t="shared" si="24"/>
        <v>65000</v>
      </c>
      <c r="D68" s="3">
        <f>IF(D$3=0,0,INDEX(Sheet1!RawDataCols,$C68,D$5))</f>
        <v>0</v>
      </c>
      <c r="E68" s="3">
        <f>IF(E$3=0,0,INDEX(Sheet1!RawDataCols,$C68,E$5))</f>
        <v>0</v>
      </c>
      <c r="F68" s="3">
        <f>IF(F$3=0,0,INDEX(Sheet1!RawDataCols,$C68,F$5))</f>
        <v>0</v>
      </c>
      <c r="G68" s="3">
        <f>IF(G$3=0,0,INDEX(Sheet1!RawDataCols,$C68,G$5))</f>
        <v>0</v>
      </c>
      <c r="H68" s="3">
        <f>IF(H$3=0,0,INDEX(Sheet1!RawDataCols,$C68,H$5))</f>
        <v>0</v>
      </c>
      <c r="I68" s="3">
        <f>IF(I$3=0,0,INDEX(Sheet1!RawDataCols,$C68,I$5))</f>
        <v>0</v>
      </c>
      <c r="J68" s="3">
        <f>IF(J$3=0,0,INDEX(Sheet1!RawDataCols,$C68,J$5))</f>
        <v>0</v>
      </c>
      <c r="K68" s="3">
        <f>IF(K$3=0,0,INDEX(Sheet1!RawDataCols,$C68,K$5))</f>
        <v>0</v>
      </c>
      <c r="L68" s="3">
        <f>IF(L$3=0,0,INDEX(Sheet1!RawDataCols,$C68,L$5))</f>
        <v>0</v>
      </c>
      <c r="M68" s="3">
        <f>IF(M$3=0,0,INDEX(Sheet1!RawDataCols,$C68,M$5))</f>
        <v>0</v>
      </c>
      <c r="N68" s="3">
        <f>IF(N$3=0,0,INDEX(Sheet1!RawDataCols,$C68,N$5))</f>
        <v>0</v>
      </c>
      <c r="O68" s="3">
        <f>INDEX(Sheet1!RawDataCols,$C68,O$5)</f>
        <v>0</v>
      </c>
      <c r="P68" s="3">
        <f>INDEX(Sheet1!RawDataCols,$C68,P$5)</f>
        <v>0</v>
      </c>
      <c r="Q68" s="3">
        <f>IF(Q$3=0,0,INDEX(Sheet1!RawDataCols,$C68,Q$5))</f>
        <v>0</v>
      </c>
      <c r="R68" s="3">
        <f t="shared" si="34"/>
        <v>1</v>
      </c>
      <c r="S68" s="3">
        <f t="shared" si="35"/>
        <v>-1</v>
      </c>
      <c r="T68" s="3">
        <f>IF(T$3=0,0,INDEX(Sheet1!RawDataCols,$C68,T$5)*$R68)</f>
        <v>0</v>
      </c>
      <c r="U68" s="3">
        <f>IF(U$3=0,0,INDEX(Sheet1!RawDataCols,$C68,U$5)*$R68)</f>
        <v>0</v>
      </c>
      <c r="V68" s="3">
        <f>IF(V$3=0,0,INDEX(Sheet1!RawDataCols,$C68,V$5)*$R68)</f>
        <v>0</v>
      </c>
      <c r="W68" s="3">
        <f>IF(W$3=0,0,INDEX(Sheet1!RawDataCols,$C68,W$5)*$R68)</f>
        <v>0</v>
      </c>
      <c r="X68" s="3">
        <f>IF(X$3=0,0,INDEX(Sheet1!RawDataCols,$C68,X$5)*$R68)</f>
        <v>0</v>
      </c>
      <c r="Y68" s="3">
        <f>IF(Y$3=0,0,INDEX(Sheet1!RawDataCols,$C68,Y$5)*$R68)</f>
        <v>0</v>
      </c>
      <c r="Z68" s="3">
        <f>IF(Z$3=0,0,INDEX(Sheet1!RawDataCols,$C68,Z$5)*$R68)</f>
        <v>0</v>
      </c>
      <c r="AA68" s="3">
        <f>IF(AA$3=0,0,INDEX(Sheet1!RawDataCols,$C68,AA$5)*$R68)</f>
        <v>0</v>
      </c>
      <c r="AB68" s="3">
        <f>IF(AB$3=0,0,INDEX(Sheet1!RawDataCols,$C68,AB$5)*$R68)</f>
        <v>0</v>
      </c>
      <c r="AC68" s="3">
        <f>IF(AC$3=0,0,INDEX(Sheet1!RawDataCols,$C68,AC$5)*$R68)</f>
        <v>0</v>
      </c>
      <c r="AD68" s="3">
        <f>IF(AD$3=0,0,INDEX(Sheet1!RawDataCols,$C68,AD$5)*$R68)</f>
        <v>0</v>
      </c>
      <c r="AE68" s="3">
        <f>IF(AE$3=0,0,INDEX(Sheet1!RawDataCols,$C68,AE$5)*$R68)</f>
        <v>0</v>
      </c>
      <c r="AF68" s="3">
        <f>IF(AF$3=0,0,INDEX(Sheet1!RawDataCols,$C68,AF$5)*$R68)</f>
        <v>0</v>
      </c>
      <c r="AG68" s="3">
        <f>IF(AG$3=0,0,INDEX(Sheet1!RawDataCols,$C68,AG$5)*$R68)</f>
        <v>0</v>
      </c>
      <c r="AH68" s="3">
        <f>IF(AH$3=0,0,INDEX(Sheet1!RawDataCols,$C68,AH$5)*$R68)</f>
        <v>0</v>
      </c>
      <c r="AI68" s="3">
        <f>IF(AI$3=0,0,INDEX(Sheet1!RawDataCols,$C68,AI$5)*$R68)</f>
        <v>0</v>
      </c>
      <c r="AJ68" s="3">
        <f>IF(AJ$3=0,0,INDEX(Sheet1!RawDataCols,$C68,AJ$5)*$R68)</f>
        <v>0</v>
      </c>
      <c r="AK68" s="3">
        <f>IF(AK$3=0,0,INDEX(Sheet1!RawDataCols,$C68,AK$5)*$R68)</f>
        <v>0</v>
      </c>
      <c r="AL68" s="3">
        <f>IF(AL$3=0,0,INDEX(Sheet1!RawDataCols,$C68,AL$5)*$R68)</f>
        <v>0</v>
      </c>
      <c r="AM68" s="3">
        <f>IF(AM$3=0,0,INDEX(Sheet1!RawDataCols,$C68,AM$5)*$R68)</f>
        <v>0</v>
      </c>
      <c r="AN68" s="3">
        <f>IF(AN$3=0,0,INDEX(Sheet1!RawDataCols,$C68,AN$5)*$R68)</f>
        <v>0</v>
      </c>
      <c r="AO68" s="3">
        <f>IF(AO$3=0,0,INDEX(Sheet1!RawDataCols,$C68,AO$5)*$R68)</f>
        <v>0</v>
      </c>
      <c r="AP68" s="3">
        <f>IF(AP$3=0,0,INDEX(Sheet1!RawDataCols,$C68,AP$5)*$R68)</f>
        <v>0</v>
      </c>
      <c r="AQ68" s="3">
        <f>IF(AQ$3=0,0,INDEX(Sheet1!RawDataCols,$C68,AQ$5)*$R68)</f>
        <v>0</v>
      </c>
      <c r="AR68" s="3">
        <f>IF(AR$3=0,0,INDEX(Sheet1!RawDataCols,$C68,AR$5)*$R68)</f>
        <v>0</v>
      </c>
      <c r="AS68" s="3">
        <f>IF(AS$3=0,0,INDEX(Sheet1!RawDataCols,$C68,AS$5)*$R68)</f>
        <v>0</v>
      </c>
      <c r="AT68" s="3">
        <f>IF(AT$3=0,0,INDEX(Sheet1!RawDataCols,$C68,AT$5)*$R68)</f>
        <v>0</v>
      </c>
      <c r="AU68" s="3">
        <f>IF(AU$3=0,0,INDEX(Sheet1!RawDataCols,$C68,AU$5)*$R68)</f>
        <v>0</v>
      </c>
      <c r="AV68" s="3">
        <f>IF(AV$3=0,0,INDEX(Sheet1!RawDataCols,$C68,AV$5)*$R68)</f>
        <v>0</v>
      </c>
      <c r="AW68" s="3">
        <f>IF(AW$3=0,0,INDEX(Sheet1!RawDataCols,$C68,AW$5)*$R68)</f>
        <v>0</v>
      </c>
      <c r="AX68" s="3">
        <f>IF(AX$3=0,0,INDEX(Sheet1!RawDataCols,$C68,AX$5)*$R68)</f>
        <v>0</v>
      </c>
      <c r="AY68" s="3">
        <f>IF(AY$3=0,0,INDEX(Sheet1!RawDataCols,$C68,AY$5)*$R68)</f>
        <v>0</v>
      </c>
      <c r="AZ68" s="3">
        <f>IF(AZ$3=0,0,INDEX(Sheet1!RawDataCols,$C68,AZ$5)*$R68)</f>
        <v>0</v>
      </c>
      <c r="BA68" s="3">
        <f>IF(BA$3=0,0,INDEX(Sheet1!RawDataCols,$C68,BA$5)*$R68)</f>
        <v>0</v>
      </c>
      <c r="BB68" s="3">
        <f>IF(BB$3=0,0,INDEX(Sheet1!RawDataCols,$C68,BB$5)*$R68)</f>
        <v>0</v>
      </c>
      <c r="BC68" s="3">
        <f>IF(BC$3=0,0,INDEX(Sheet1!RawDataCols,$C68,BC$5)*$R68)</f>
        <v>0</v>
      </c>
      <c r="BD68" s="3">
        <f>IF(BD$3=0,0,INDEX(Sheet1!RawDataCols,$C68,BD$5)*$R68)</f>
        <v>0</v>
      </c>
      <c r="BE68" s="3">
        <f>IF(BE$3=0,0,INDEX(Sheet1!RawDataCols,$C68,BE$5)*$R68)</f>
        <v>0</v>
      </c>
      <c r="BF68" s="3">
        <f>IF(BF$3=0,0,INDEX(Sheet1!RawDataCols,$C68,BF$5)*$R68)</f>
        <v>0</v>
      </c>
      <c r="BG68" s="179">
        <f>IF(BG$3=0,0,INDEX(Sheet1!RawDataCols,$C68,BG$5)*$R68)</f>
        <v>0</v>
      </c>
      <c r="BH68" s="33">
        <f t="shared" si="27"/>
        <v>0</v>
      </c>
      <c r="BI68" s="33">
        <f t="shared" si="28"/>
        <v>0</v>
      </c>
      <c r="BJ68" s="33">
        <f t="shared" si="29"/>
        <v>0</v>
      </c>
      <c r="BK68" s="3">
        <f>IF(BK$3=0,0,INDEX(Sheet1!RawDataCols,$C68,BK$5)*$R68)</f>
        <v>0</v>
      </c>
      <c r="BL68" s="3">
        <f>IF(BL$3=0,0,INDEX(Sheet1!RawDataCols,$C68,BL$5)*$R68)</f>
        <v>0</v>
      </c>
      <c r="BM68" s="3">
        <f>IF(BM$3=0,0,INDEX(Sheet1!RawDataCols,$C68,BM$5)*$R68)</f>
        <v>0</v>
      </c>
      <c r="BN68" s="3">
        <f>IF(BN$3=0,0,INDEX(Sheet1!RawDataCols,$C68,BN$5)*$R68)</f>
        <v>0</v>
      </c>
      <c r="BO68" s="3">
        <f>IF(BO$3=0,0,INDEX(Sheet1!RawDataCols,$C68,BO$5)*$R68)</f>
        <v>0</v>
      </c>
      <c r="BP68" s="3">
        <f>IF(BP$3=0,0,INDEX(Sheet1!RawDataCols,$C68,BP$5)*$R68)</f>
        <v>0</v>
      </c>
      <c r="BQ68" s="3">
        <f t="shared" si="30"/>
        <v>0</v>
      </c>
      <c r="BR68" s="3">
        <f t="shared" si="31"/>
        <v>0</v>
      </c>
      <c r="BS68" s="3">
        <f t="shared" si="32"/>
        <v>0</v>
      </c>
      <c r="BT68" s="3">
        <f t="shared" si="33"/>
        <v>0</v>
      </c>
      <c r="BU68" s="3" t="e">
        <f>INDEX(Sheet1!$BS$2:$BS$1000,MATCH($A68,Sheet1!$A$2:$A$1000,0))</f>
        <v>#N/A</v>
      </c>
      <c r="BV68" s="3" t="e">
        <f>INDEX(Sheet1!$BT$2:$BT$1000,MATCH($A68,Sheet1!$A$2:$A$1000,0))</f>
        <v>#N/A</v>
      </c>
    </row>
    <row r="69" spans="1:74" x14ac:dyDescent="0.2">
      <c r="A69" s="270" t="s">
        <v>577</v>
      </c>
      <c r="B69" s="3" t="e">
        <f>MATCH($A69,Sheet1!ACCOUNTNO,0)</f>
        <v>#N/A</v>
      </c>
      <c r="C69" s="3">
        <f t="shared" si="24"/>
        <v>65000</v>
      </c>
      <c r="D69" s="3">
        <f>IF(D$3=0,0,INDEX(Sheet1!RawDataCols,$C69,D$5))</f>
        <v>0</v>
      </c>
      <c r="E69" s="3">
        <f>IF(E$3=0,0,INDEX(Sheet1!RawDataCols,$C69,E$5))</f>
        <v>0</v>
      </c>
      <c r="F69" s="3">
        <f>IF(F$3=0,0,INDEX(Sheet1!RawDataCols,$C69,F$5))</f>
        <v>0</v>
      </c>
      <c r="G69" s="3">
        <f>IF(G$3=0,0,INDEX(Sheet1!RawDataCols,$C69,G$5))</f>
        <v>0</v>
      </c>
      <c r="H69" s="3">
        <f>IF(H$3=0,0,INDEX(Sheet1!RawDataCols,$C69,H$5))</f>
        <v>0</v>
      </c>
      <c r="I69" s="3">
        <f>IF(I$3=0,0,INDEX(Sheet1!RawDataCols,$C69,I$5))</f>
        <v>0</v>
      </c>
      <c r="J69" s="3">
        <f>IF(J$3=0,0,INDEX(Sheet1!RawDataCols,$C69,J$5))</f>
        <v>0</v>
      </c>
      <c r="K69" s="3">
        <f>IF(K$3=0,0,INDEX(Sheet1!RawDataCols,$C69,K$5))</f>
        <v>0</v>
      </c>
      <c r="L69" s="3">
        <f>IF(L$3=0,0,INDEX(Sheet1!RawDataCols,$C69,L$5))</f>
        <v>0</v>
      </c>
      <c r="M69" s="3">
        <f>IF(M$3=0,0,INDEX(Sheet1!RawDataCols,$C69,M$5))</f>
        <v>0</v>
      </c>
      <c r="N69" s="3">
        <f>IF(N$3=0,0,INDEX(Sheet1!RawDataCols,$C69,N$5))</f>
        <v>0</v>
      </c>
      <c r="O69" s="3">
        <f>INDEX(Sheet1!RawDataCols,$C69,O$5)</f>
        <v>0</v>
      </c>
      <c r="P69" s="3">
        <f>INDEX(Sheet1!RawDataCols,$C69,P$5)</f>
        <v>0</v>
      </c>
      <c r="Q69" s="3">
        <f>IF(Q$3=0,0,INDEX(Sheet1!RawDataCols,$C69,Q$5))</f>
        <v>0</v>
      </c>
      <c r="R69" s="3">
        <f t="shared" si="34"/>
        <v>1</v>
      </c>
      <c r="S69" s="3">
        <f t="shared" si="35"/>
        <v>-1</v>
      </c>
      <c r="T69" s="3">
        <f>IF(T$3=0,0,INDEX(Sheet1!RawDataCols,$C69,T$5)*$R69)</f>
        <v>0</v>
      </c>
      <c r="U69" s="3">
        <f>IF(U$3=0,0,INDEX(Sheet1!RawDataCols,$C69,U$5)*$R69)</f>
        <v>0</v>
      </c>
      <c r="V69" s="3">
        <f>IF(V$3=0,0,INDEX(Sheet1!RawDataCols,$C69,V$5)*$R69)</f>
        <v>0</v>
      </c>
      <c r="W69" s="3">
        <f>IF(W$3=0,0,INDEX(Sheet1!RawDataCols,$C69,W$5)*$R69)</f>
        <v>0</v>
      </c>
      <c r="X69" s="3">
        <f>IF(X$3=0,0,INDEX(Sheet1!RawDataCols,$C69,X$5)*$R69)</f>
        <v>0</v>
      </c>
      <c r="Y69" s="3">
        <f>IF(Y$3=0,0,INDEX(Sheet1!RawDataCols,$C69,Y$5)*$R69)</f>
        <v>0</v>
      </c>
      <c r="Z69" s="3">
        <f>IF(Z$3=0,0,INDEX(Sheet1!RawDataCols,$C69,Z$5)*$R69)</f>
        <v>0</v>
      </c>
      <c r="AA69" s="3">
        <f>IF(AA$3=0,0,INDEX(Sheet1!RawDataCols,$C69,AA$5)*$R69)</f>
        <v>0</v>
      </c>
      <c r="AB69" s="3">
        <f>IF(AB$3=0,0,INDEX(Sheet1!RawDataCols,$C69,AB$5)*$R69)</f>
        <v>0</v>
      </c>
      <c r="AC69" s="3">
        <f>IF(AC$3=0,0,INDEX(Sheet1!RawDataCols,$C69,AC$5)*$R69)</f>
        <v>0</v>
      </c>
      <c r="AD69" s="3">
        <f>IF(AD$3=0,0,INDEX(Sheet1!RawDataCols,$C69,AD$5)*$R69)</f>
        <v>0</v>
      </c>
      <c r="AE69" s="3">
        <f>IF(AE$3=0,0,INDEX(Sheet1!RawDataCols,$C69,AE$5)*$R69)</f>
        <v>0</v>
      </c>
      <c r="AF69" s="3">
        <f>IF(AF$3=0,0,INDEX(Sheet1!RawDataCols,$C69,AF$5)*$R69)</f>
        <v>0</v>
      </c>
      <c r="AG69" s="3">
        <f>IF(AG$3=0,0,INDEX(Sheet1!RawDataCols,$C69,AG$5)*$R69)</f>
        <v>0</v>
      </c>
      <c r="AH69" s="3">
        <f>IF(AH$3=0,0,INDEX(Sheet1!RawDataCols,$C69,AH$5)*$R69)</f>
        <v>0</v>
      </c>
      <c r="AI69" s="3">
        <f>IF(AI$3=0,0,INDEX(Sheet1!RawDataCols,$C69,AI$5)*$R69)</f>
        <v>0</v>
      </c>
      <c r="AJ69" s="3">
        <f>IF(AJ$3=0,0,INDEX(Sheet1!RawDataCols,$C69,AJ$5)*$R69)</f>
        <v>0</v>
      </c>
      <c r="AK69" s="3">
        <f>IF(AK$3=0,0,INDEX(Sheet1!RawDataCols,$C69,AK$5)*$R69)</f>
        <v>0</v>
      </c>
      <c r="AL69" s="3">
        <f>IF(AL$3=0,0,INDEX(Sheet1!RawDataCols,$C69,AL$5)*$R69)</f>
        <v>0</v>
      </c>
      <c r="AM69" s="3">
        <f>IF(AM$3=0,0,INDEX(Sheet1!RawDataCols,$C69,AM$5)*$R69)</f>
        <v>0</v>
      </c>
      <c r="AN69" s="3">
        <f>IF(AN$3=0,0,INDEX(Sheet1!RawDataCols,$C69,AN$5)*$R69)</f>
        <v>0</v>
      </c>
      <c r="AO69" s="3">
        <f>IF(AO$3=0,0,INDEX(Sheet1!RawDataCols,$C69,AO$5)*$R69)</f>
        <v>0</v>
      </c>
      <c r="AP69" s="3">
        <f>IF(AP$3=0,0,INDEX(Sheet1!RawDataCols,$C69,AP$5)*$R69)</f>
        <v>0</v>
      </c>
      <c r="AQ69" s="3">
        <f>IF(AQ$3=0,0,INDEX(Sheet1!RawDataCols,$C69,AQ$5)*$R69)</f>
        <v>0</v>
      </c>
      <c r="AR69" s="3">
        <f>IF(AR$3=0,0,INDEX(Sheet1!RawDataCols,$C69,AR$5)*$R69)</f>
        <v>0</v>
      </c>
      <c r="AS69" s="3">
        <f>IF(AS$3=0,0,INDEX(Sheet1!RawDataCols,$C69,AS$5)*$R69)</f>
        <v>0</v>
      </c>
      <c r="AT69" s="3">
        <f>IF(AT$3=0,0,INDEX(Sheet1!RawDataCols,$C69,AT$5)*$R69)</f>
        <v>0</v>
      </c>
      <c r="AU69" s="3">
        <f>IF(AU$3=0,0,INDEX(Sheet1!RawDataCols,$C69,AU$5)*$R69)</f>
        <v>0</v>
      </c>
      <c r="AV69" s="3">
        <f>IF(AV$3=0,0,INDEX(Sheet1!RawDataCols,$C69,AV$5)*$R69)</f>
        <v>0</v>
      </c>
      <c r="AW69" s="3">
        <f>IF(AW$3=0,0,INDEX(Sheet1!RawDataCols,$C69,AW$5)*$R69)</f>
        <v>0</v>
      </c>
      <c r="AX69" s="3">
        <f>IF(AX$3=0,0,INDEX(Sheet1!RawDataCols,$C69,AX$5)*$R69)</f>
        <v>0</v>
      </c>
      <c r="AY69" s="3">
        <f>IF(AY$3=0,0,INDEX(Sheet1!RawDataCols,$C69,AY$5)*$R69)</f>
        <v>0</v>
      </c>
      <c r="AZ69" s="3">
        <f>IF(AZ$3=0,0,INDEX(Sheet1!RawDataCols,$C69,AZ$5)*$R69)</f>
        <v>0</v>
      </c>
      <c r="BA69" s="3">
        <f>IF(BA$3=0,0,INDEX(Sheet1!RawDataCols,$C69,BA$5)*$R69)</f>
        <v>0</v>
      </c>
      <c r="BB69" s="3">
        <f>IF(BB$3=0,0,INDEX(Sheet1!RawDataCols,$C69,BB$5)*$R69)</f>
        <v>0</v>
      </c>
      <c r="BC69" s="3">
        <f>IF(BC$3=0,0,INDEX(Sheet1!RawDataCols,$C69,BC$5)*$R69)</f>
        <v>0</v>
      </c>
      <c r="BD69" s="3">
        <f>IF(BD$3=0,0,INDEX(Sheet1!RawDataCols,$C69,BD$5)*$R69)</f>
        <v>0</v>
      </c>
      <c r="BE69" s="3">
        <f>IF(BE$3=0,0,INDEX(Sheet1!RawDataCols,$C69,BE$5)*$R69)</f>
        <v>0</v>
      </c>
      <c r="BF69" s="3">
        <f>IF(BF$3=0,0,INDEX(Sheet1!RawDataCols,$C69,BF$5)*$R69)</f>
        <v>0</v>
      </c>
      <c r="BG69" s="179">
        <f>IF(BG$3=0,0,INDEX(Sheet1!RawDataCols,$C69,BG$5)*$R69)</f>
        <v>0</v>
      </c>
      <c r="BH69" s="33">
        <f t="shared" si="27"/>
        <v>0</v>
      </c>
      <c r="BI69" s="33">
        <f t="shared" si="28"/>
        <v>0</v>
      </c>
      <c r="BJ69" s="33">
        <f t="shared" si="29"/>
        <v>0</v>
      </c>
      <c r="BK69" s="3">
        <f>IF(BK$3=0,0,INDEX(Sheet1!RawDataCols,$C69,BK$5)*$R69)</f>
        <v>0</v>
      </c>
      <c r="BL69" s="3">
        <f>IF(BL$3=0,0,INDEX(Sheet1!RawDataCols,$C69,BL$5)*$R69)</f>
        <v>0</v>
      </c>
      <c r="BM69" s="3">
        <f>IF(BM$3=0,0,INDEX(Sheet1!RawDataCols,$C69,BM$5)*$R69)</f>
        <v>0</v>
      </c>
      <c r="BN69" s="3">
        <f>IF(BN$3=0,0,INDEX(Sheet1!RawDataCols,$C69,BN$5)*$R69)</f>
        <v>0</v>
      </c>
      <c r="BO69" s="3">
        <f>IF(BO$3=0,0,INDEX(Sheet1!RawDataCols,$C69,BO$5)*$R69)</f>
        <v>0</v>
      </c>
      <c r="BP69" s="3">
        <f>IF(BP$3=0,0,INDEX(Sheet1!RawDataCols,$C69,BP$5)*$R69)</f>
        <v>0</v>
      </c>
      <c r="BQ69" s="3">
        <f t="shared" si="30"/>
        <v>0</v>
      </c>
      <c r="BR69" s="3">
        <f t="shared" si="31"/>
        <v>0</v>
      </c>
      <c r="BS69" s="3">
        <f t="shared" si="32"/>
        <v>0</v>
      </c>
      <c r="BT69" s="3">
        <f t="shared" si="33"/>
        <v>0</v>
      </c>
      <c r="BU69" s="3" t="e">
        <f>INDEX(Sheet1!$BS$2:$BS$1000,MATCH($A69,Sheet1!$A$2:$A$1000,0))</f>
        <v>#N/A</v>
      </c>
      <c r="BV69" s="3" t="e">
        <f>INDEX(Sheet1!$BT$2:$BT$1000,MATCH($A69,Sheet1!$A$2:$A$1000,0))</f>
        <v>#N/A</v>
      </c>
    </row>
    <row r="70" spans="1:74" x14ac:dyDescent="0.2">
      <c r="A70" s="270" t="s">
        <v>578</v>
      </c>
      <c r="B70" s="3" t="e">
        <f>MATCH($A70,Sheet1!ACCOUNTNO,0)</f>
        <v>#N/A</v>
      </c>
      <c r="C70" s="3">
        <f t="shared" si="24"/>
        <v>65000</v>
      </c>
      <c r="D70" s="3">
        <f>IF(D$3=0,0,INDEX(Sheet1!RawDataCols,$C70,D$5))</f>
        <v>0</v>
      </c>
      <c r="E70" s="3">
        <f>IF(E$3=0,0,INDEX(Sheet1!RawDataCols,$C70,E$5))</f>
        <v>0</v>
      </c>
      <c r="F70" s="3">
        <f>IF(F$3=0,0,INDEX(Sheet1!RawDataCols,$C70,F$5))</f>
        <v>0</v>
      </c>
      <c r="G70" s="3">
        <f>IF(G$3=0,0,INDEX(Sheet1!RawDataCols,$C70,G$5))</f>
        <v>0</v>
      </c>
      <c r="H70" s="3">
        <f>IF(H$3=0,0,INDEX(Sheet1!RawDataCols,$C70,H$5))</f>
        <v>0</v>
      </c>
      <c r="I70" s="3">
        <f>IF(I$3=0,0,INDEX(Sheet1!RawDataCols,$C70,I$5))</f>
        <v>0</v>
      </c>
      <c r="J70" s="3">
        <f>IF(J$3=0,0,INDEX(Sheet1!RawDataCols,$C70,J$5))</f>
        <v>0</v>
      </c>
      <c r="K70" s="3">
        <f>IF(K$3=0,0,INDEX(Sheet1!RawDataCols,$C70,K$5))</f>
        <v>0</v>
      </c>
      <c r="L70" s="3">
        <f>IF(L$3=0,0,INDEX(Sheet1!RawDataCols,$C70,L$5))</f>
        <v>0</v>
      </c>
      <c r="M70" s="3">
        <f>IF(M$3=0,0,INDEX(Sheet1!RawDataCols,$C70,M$5))</f>
        <v>0</v>
      </c>
      <c r="N70" s="3">
        <f>IF(N$3=0,0,INDEX(Sheet1!RawDataCols,$C70,N$5))</f>
        <v>0</v>
      </c>
      <c r="O70" s="3">
        <f>INDEX(Sheet1!RawDataCols,$C70,O$5)</f>
        <v>0</v>
      </c>
      <c r="P70" s="3">
        <f>INDEX(Sheet1!RawDataCols,$C70,P$5)</f>
        <v>0</v>
      </c>
      <c r="Q70" s="3">
        <f>IF(Q$3=0,0,INDEX(Sheet1!RawDataCols,$C70,Q$5))</f>
        <v>0</v>
      </c>
      <c r="R70" s="3">
        <f t="shared" si="34"/>
        <v>1</v>
      </c>
      <c r="S70" s="3">
        <f t="shared" si="35"/>
        <v>-1</v>
      </c>
      <c r="T70" s="3">
        <f>IF(T$3=0,0,INDEX(Sheet1!RawDataCols,$C70,T$5)*$R70)</f>
        <v>0</v>
      </c>
      <c r="U70" s="3">
        <f>IF(U$3=0,0,INDEX(Sheet1!RawDataCols,$C70,U$5)*$R70)</f>
        <v>0</v>
      </c>
      <c r="V70" s="3">
        <f>IF(V$3=0,0,INDEX(Sheet1!RawDataCols,$C70,V$5)*$R70)</f>
        <v>0</v>
      </c>
      <c r="W70" s="3">
        <f>IF(W$3=0,0,INDEX(Sheet1!RawDataCols,$C70,W$5)*$R70)</f>
        <v>0</v>
      </c>
      <c r="X70" s="3">
        <f>IF(X$3=0,0,INDEX(Sheet1!RawDataCols,$C70,X$5)*$R70)</f>
        <v>0</v>
      </c>
      <c r="Y70" s="3">
        <f>IF(Y$3=0,0,INDEX(Sheet1!RawDataCols,$C70,Y$5)*$R70)</f>
        <v>0</v>
      </c>
      <c r="Z70" s="3">
        <f>IF(Z$3=0,0,INDEX(Sheet1!RawDataCols,$C70,Z$5)*$R70)</f>
        <v>0</v>
      </c>
      <c r="AA70" s="3">
        <f>IF(AA$3=0,0,INDEX(Sheet1!RawDataCols,$C70,AA$5)*$R70)</f>
        <v>0</v>
      </c>
      <c r="AB70" s="3">
        <f>IF(AB$3=0,0,INDEX(Sheet1!RawDataCols,$C70,AB$5)*$R70)</f>
        <v>0</v>
      </c>
      <c r="AC70" s="3">
        <f>IF(AC$3=0,0,INDEX(Sheet1!RawDataCols,$C70,AC$5)*$R70)</f>
        <v>0</v>
      </c>
      <c r="AD70" s="3">
        <f>IF(AD$3=0,0,INDEX(Sheet1!RawDataCols,$C70,AD$5)*$R70)</f>
        <v>0</v>
      </c>
      <c r="AE70" s="3">
        <f>IF(AE$3=0,0,INDEX(Sheet1!RawDataCols,$C70,AE$5)*$R70)</f>
        <v>0</v>
      </c>
      <c r="AF70" s="3">
        <f>IF(AF$3=0,0,INDEX(Sheet1!RawDataCols,$C70,AF$5)*$R70)</f>
        <v>0</v>
      </c>
      <c r="AG70" s="3">
        <f>IF(AG$3=0,0,INDEX(Sheet1!RawDataCols,$C70,AG$5)*$R70)</f>
        <v>0</v>
      </c>
      <c r="AH70" s="3">
        <f>IF(AH$3=0,0,INDEX(Sheet1!RawDataCols,$C70,AH$5)*$R70)</f>
        <v>0</v>
      </c>
      <c r="AI70" s="3">
        <f>IF(AI$3=0,0,INDEX(Sheet1!RawDataCols,$C70,AI$5)*$R70)</f>
        <v>0</v>
      </c>
      <c r="AJ70" s="3">
        <f>IF(AJ$3=0,0,INDEX(Sheet1!RawDataCols,$C70,AJ$5)*$R70)</f>
        <v>0</v>
      </c>
      <c r="AK70" s="3">
        <f>IF(AK$3=0,0,INDEX(Sheet1!RawDataCols,$C70,AK$5)*$R70)</f>
        <v>0</v>
      </c>
      <c r="AL70" s="3">
        <f>IF(AL$3=0,0,INDEX(Sheet1!RawDataCols,$C70,AL$5)*$R70)</f>
        <v>0</v>
      </c>
      <c r="AM70" s="3">
        <f>IF(AM$3=0,0,INDEX(Sheet1!RawDataCols,$C70,AM$5)*$R70)</f>
        <v>0</v>
      </c>
      <c r="AN70" s="3">
        <f>IF(AN$3=0,0,INDEX(Sheet1!RawDataCols,$C70,AN$5)*$R70)</f>
        <v>0</v>
      </c>
      <c r="AO70" s="3">
        <f>IF(AO$3=0,0,INDEX(Sheet1!RawDataCols,$C70,AO$5)*$R70)</f>
        <v>0</v>
      </c>
      <c r="AP70" s="3">
        <f>IF(AP$3=0,0,INDEX(Sheet1!RawDataCols,$C70,AP$5)*$R70)</f>
        <v>0</v>
      </c>
      <c r="AQ70" s="3">
        <f>IF(AQ$3=0,0,INDEX(Sheet1!RawDataCols,$C70,AQ$5)*$R70)</f>
        <v>0</v>
      </c>
      <c r="AR70" s="3">
        <f>IF(AR$3=0,0,INDEX(Sheet1!RawDataCols,$C70,AR$5)*$R70)</f>
        <v>0</v>
      </c>
      <c r="AS70" s="3">
        <f>IF(AS$3=0,0,INDEX(Sheet1!RawDataCols,$C70,AS$5)*$R70)</f>
        <v>0</v>
      </c>
      <c r="AT70" s="3">
        <f>IF(AT$3=0,0,INDEX(Sheet1!RawDataCols,$C70,AT$5)*$R70)</f>
        <v>0</v>
      </c>
      <c r="AU70" s="3">
        <f>IF(AU$3=0,0,INDEX(Sheet1!RawDataCols,$C70,AU$5)*$R70)</f>
        <v>0</v>
      </c>
      <c r="AV70" s="3">
        <f>IF(AV$3=0,0,INDEX(Sheet1!RawDataCols,$C70,AV$5)*$R70)</f>
        <v>0</v>
      </c>
      <c r="AW70" s="3">
        <f>IF(AW$3=0,0,INDEX(Sheet1!RawDataCols,$C70,AW$5)*$R70)</f>
        <v>0</v>
      </c>
      <c r="AX70" s="3">
        <f>IF(AX$3=0,0,INDEX(Sheet1!RawDataCols,$C70,AX$5)*$R70)</f>
        <v>0</v>
      </c>
      <c r="AY70" s="3">
        <f>IF(AY$3=0,0,INDEX(Sheet1!RawDataCols,$C70,AY$5)*$R70)</f>
        <v>0</v>
      </c>
      <c r="AZ70" s="3">
        <f>IF(AZ$3=0,0,INDEX(Sheet1!RawDataCols,$C70,AZ$5)*$R70)</f>
        <v>0</v>
      </c>
      <c r="BA70" s="3">
        <f>IF(BA$3=0,0,INDEX(Sheet1!RawDataCols,$C70,BA$5)*$R70)</f>
        <v>0</v>
      </c>
      <c r="BB70" s="3">
        <f>IF(BB$3=0,0,INDEX(Sheet1!RawDataCols,$C70,BB$5)*$R70)</f>
        <v>0</v>
      </c>
      <c r="BC70" s="3">
        <f>IF(BC$3=0,0,INDEX(Sheet1!RawDataCols,$C70,BC$5)*$R70)</f>
        <v>0</v>
      </c>
      <c r="BD70" s="3">
        <f>IF(BD$3=0,0,INDEX(Sheet1!RawDataCols,$C70,BD$5)*$R70)</f>
        <v>0</v>
      </c>
      <c r="BE70" s="3">
        <f>IF(BE$3=0,0,INDEX(Sheet1!RawDataCols,$C70,BE$5)*$R70)</f>
        <v>0</v>
      </c>
      <c r="BF70" s="3">
        <f>IF(BF$3=0,0,INDEX(Sheet1!RawDataCols,$C70,BF$5)*$R70)</f>
        <v>0</v>
      </c>
      <c r="BG70" s="179">
        <f>IF(BG$3=0,0,INDEX(Sheet1!RawDataCols,$C70,BG$5)*$R70)</f>
        <v>0</v>
      </c>
      <c r="BH70" s="33">
        <f t="shared" si="27"/>
        <v>0</v>
      </c>
      <c r="BI70" s="33">
        <f t="shared" si="28"/>
        <v>0</v>
      </c>
      <c r="BJ70" s="33">
        <f t="shared" si="29"/>
        <v>0</v>
      </c>
      <c r="BK70" s="3">
        <f>IF(BK$3=0,0,INDEX(Sheet1!RawDataCols,$C70,BK$5)*$R70)</f>
        <v>0</v>
      </c>
      <c r="BL70" s="3">
        <f>IF(BL$3=0,0,INDEX(Sheet1!RawDataCols,$C70,BL$5)*$R70)</f>
        <v>0</v>
      </c>
      <c r="BM70" s="3">
        <f>IF(BM$3=0,0,INDEX(Sheet1!RawDataCols,$C70,BM$5)*$R70)</f>
        <v>0</v>
      </c>
      <c r="BN70" s="3">
        <f>IF(BN$3=0,0,INDEX(Sheet1!RawDataCols,$C70,BN$5)*$R70)</f>
        <v>0</v>
      </c>
      <c r="BO70" s="3">
        <f>IF(BO$3=0,0,INDEX(Sheet1!RawDataCols,$C70,BO$5)*$R70)</f>
        <v>0</v>
      </c>
      <c r="BP70" s="3">
        <f>IF(BP$3=0,0,INDEX(Sheet1!RawDataCols,$C70,BP$5)*$R70)</f>
        <v>0</v>
      </c>
      <c r="BQ70" s="3">
        <f t="shared" si="30"/>
        <v>0</v>
      </c>
      <c r="BR70" s="3">
        <f t="shared" si="31"/>
        <v>0</v>
      </c>
      <c r="BS70" s="3">
        <f t="shared" si="32"/>
        <v>0</v>
      </c>
      <c r="BT70" s="3">
        <f t="shared" si="33"/>
        <v>0</v>
      </c>
      <c r="BU70" s="3" t="e">
        <f>INDEX(Sheet1!$BS$2:$BS$1000,MATCH($A70,Sheet1!$A$2:$A$1000,0))</f>
        <v>#N/A</v>
      </c>
      <c r="BV70" s="3" t="e">
        <f>INDEX(Sheet1!$BT$2:$BT$1000,MATCH($A70,Sheet1!$A$2:$A$1000,0))</f>
        <v>#N/A</v>
      </c>
    </row>
    <row r="71" spans="1:74" x14ac:dyDescent="0.2">
      <c r="A71" s="270" t="s">
        <v>579</v>
      </c>
      <c r="B71" s="3" t="e">
        <f>MATCH($A71,Sheet1!ACCOUNTNO,0)</f>
        <v>#N/A</v>
      </c>
      <c r="C71" s="3">
        <f t="shared" si="24"/>
        <v>65000</v>
      </c>
      <c r="D71" s="3">
        <f>IF(D$3=0,0,INDEX(Sheet1!RawDataCols,$C71,D$5))</f>
        <v>0</v>
      </c>
      <c r="E71" s="3">
        <f>IF(E$3=0,0,INDEX(Sheet1!RawDataCols,$C71,E$5))</f>
        <v>0</v>
      </c>
      <c r="F71" s="3">
        <f>IF(F$3=0,0,INDEX(Sheet1!RawDataCols,$C71,F$5))</f>
        <v>0</v>
      </c>
      <c r="G71" s="3">
        <f>IF(G$3=0,0,INDEX(Sheet1!RawDataCols,$C71,G$5))</f>
        <v>0</v>
      </c>
      <c r="H71" s="3">
        <f>IF(H$3=0,0,INDEX(Sheet1!RawDataCols,$C71,H$5))</f>
        <v>0</v>
      </c>
      <c r="I71" s="3">
        <f>IF(I$3=0,0,INDEX(Sheet1!RawDataCols,$C71,I$5))</f>
        <v>0</v>
      </c>
      <c r="J71" s="3">
        <f>IF(J$3=0,0,INDEX(Sheet1!RawDataCols,$C71,J$5))</f>
        <v>0</v>
      </c>
      <c r="K71" s="3">
        <f>IF(K$3=0,0,INDEX(Sheet1!RawDataCols,$C71,K$5))</f>
        <v>0</v>
      </c>
      <c r="L71" s="3">
        <f>IF(L$3=0,0,INDEX(Sheet1!RawDataCols,$C71,L$5))</f>
        <v>0</v>
      </c>
      <c r="M71" s="3">
        <f>IF(M$3=0,0,INDEX(Sheet1!RawDataCols,$C71,M$5))</f>
        <v>0</v>
      </c>
      <c r="N71" s="3">
        <f>IF(N$3=0,0,INDEX(Sheet1!RawDataCols,$C71,N$5))</f>
        <v>0</v>
      </c>
      <c r="O71" s="3">
        <f>INDEX(Sheet1!RawDataCols,$C71,O$5)</f>
        <v>0</v>
      </c>
      <c r="P71" s="3">
        <f>INDEX(Sheet1!RawDataCols,$C71,P$5)</f>
        <v>0</v>
      </c>
      <c r="Q71" s="3">
        <f>IF(Q$3=0,0,INDEX(Sheet1!RawDataCols,$C71,Q$5))</f>
        <v>0</v>
      </c>
      <c r="R71" s="3">
        <f t="shared" si="34"/>
        <v>1</v>
      </c>
      <c r="S71" s="3">
        <f t="shared" si="35"/>
        <v>-1</v>
      </c>
      <c r="T71" s="3">
        <f>IF(T$3=0,0,INDEX(Sheet1!RawDataCols,$C71,T$5)*$R71)</f>
        <v>0</v>
      </c>
      <c r="U71" s="3">
        <f>IF(U$3=0,0,INDEX(Sheet1!RawDataCols,$C71,U$5)*$R71)</f>
        <v>0</v>
      </c>
      <c r="V71" s="3">
        <f>IF(V$3=0,0,INDEX(Sheet1!RawDataCols,$C71,V$5)*$R71)</f>
        <v>0</v>
      </c>
      <c r="W71" s="3">
        <f>IF(W$3=0,0,INDEX(Sheet1!RawDataCols,$C71,W$5)*$R71)</f>
        <v>0</v>
      </c>
      <c r="X71" s="3">
        <f>IF(X$3=0,0,INDEX(Sheet1!RawDataCols,$C71,X$5)*$R71)</f>
        <v>0</v>
      </c>
      <c r="Y71" s="3">
        <f>IF(Y$3=0,0,INDEX(Sheet1!RawDataCols,$C71,Y$5)*$R71)</f>
        <v>0</v>
      </c>
      <c r="Z71" s="3">
        <f>IF(Z$3=0,0,INDEX(Sheet1!RawDataCols,$C71,Z$5)*$R71)</f>
        <v>0</v>
      </c>
      <c r="AA71" s="3">
        <f>IF(AA$3=0,0,INDEX(Sheet1!RawDataCols,$C71,AA$5)*$R71)</f>
        <v>0</v>
      </c>
      <c r="AB71" s="3">
        <f>IF(AB$3=0,0,INDEX(Sheet1!RawDataCols,$C71,AB$5)*$R71)</f>
        <v>0</v>
      </c>
      <c r="AC71" s="3">
        <f>IF(AC$3=0,0,INDEX(Sheet1!RawDataCols,$C71,AC$5)*$R71)</f>
        <v>0</v>
      </c>
      <c r="AD71" s="3">
        <f>IF(AD$3=0,0,INDEX(Sheet1!RawDataCols,$C71,AD$5)*$R71)</f>
        <v>0</v>
      </c>
      <c r="AE71" s="3">
        <f>IF(AE$3=0,0,INDEX(Sheet1!RawDataCols,$C71,AE$5)*$R71)</f>
        <v>0</v>
      </c>
      <c r="AF71" s="3">
        <f>IF(AF$3=0,0,INDEX(Sheet1!RawDataCols,$C71,AF$5)*$R71)</f>
        <v>0</v>
      </c>
      <c r="AG71" s="3">
        <f>IF(AG$3=0,0,INDEX(Sheet1!RawDataCols,$C71,AG$5)*$R71)</f>
        <v>0</v>
      </c>
      <c r="AH71" s="3">
        <f>IF(AH$3=0,0,INDEX(Sheet1!RawDataCols,$C71,AH$5)*$R71)</f>
        <v>0</v>
      </c>
      <c r="AI71" s="3">
        <f>IF(AI$3=0,0,INDEX(Sheet1!RawDataCols,$C71,AI$5)*$R71)</f>
        <v>0</v>
      </c>
      <c r="AJ71" s="3">
        <f>IF(AJ$3=0,0,INDEX(Sheet1!RawDataCols,$C71,AJ$5)*$R71)</f>
        <v>0</v>
      </c>
      <c r="AK71" s="3">
        <f>IF(AK$3=0,0,INDEX(Sheet1!RawDataCols,$C71,AK$5)*$R71)</f>
        <v>0</v>
      </c>
      <c r="AL71" s="3">
        <f>IF(AL$3=0,0,INDEX(Sheet1!RawDataCols,$C71,AL$5)*$R71)</f>
        <v>0</v>
      </c>
      <c r="AM71" s="3">
        <f>IF(AM$3=0,0,INDEX(Sheet1!RawDataCols,$C71,AM$5)*$R71)</f>
        <v>0</v>
      </c>
      <c r="AN71" s="3">
        <f>IF(AN$3=0,0,INDEX(Sheet1!RawDataCols,$C71,AN$5)*$R71)</f>
        <v>0</v>
      </c>
      <c r="AO71" s="3">
        <f>IF(AO$3=0,0,INDEX(Sheet1!RawDataCols,$C71,AO$5)*$R71)</f>
        <v>0</v>
      </c>
      <c r="AP71" s="3">
        <f>IF(AP$3=0,0,INDEX(Sheet1!RawDataCols,$C71,AP$5)*$R71)</f>
        <v>0</v>
      </c>
      <c r="AQ71" s="3">
        <f>IF(AQ$3=0,0,INDEX(Sheet1!RawDataCols,$C71,AQ$5)*$R71)</f>
        <v>0</v>
      </c>
      <c r="AR71" s="3">
        <f>IF(AR$3=0,0,INDEX(Sheet1!RawDataCols,$C71,AR$5)*$R71)</f>
        <v>0</v>
      </c>
      <c r="AS71" s="3">
        <f>IF(AS$3=0,0,INDEX(Sheet1!RawDataCols,$C71,AS$5)*$R71)</f>
        <v>0</v>
      </c>
      <c r="AT71" s="3">
        <f>IF(AT$3=0,0,INDEX(Sheet1!RawDataCols,$C71,AT$5)*$R71)</f>
        <v>0</v>
      </c>
      <c r="AU71" s="3">
        <f>IF(AU$3=0,0,INDEX(Sheet1!RawDataCols,$C71,AU$5)*$R71)</f>
        <v>0</v>
      </c>
      <c r="AV71" s="3">
        <f>IF(AV$3=0,0,INDEX(Sheet1!RawDataCols,$C71,AV$5)*$R71)</f>
        <v>0</v>
      </c>
      <c r="AW71" s="3">
        <f>IF(AW$3=0,0,INDEX(Sheet1!RawDataCols,$C71,AW$5)*$R71)</f>
        <v>0</v>
      </c>
      <c r="AX71" s="3">
        <f>IF(AX$3=0,0,INDEX(Sheet1!RawDataCols,$C71,AX$5)*$R71)</f>
        <v>0</v>
      </c>
      <c r="AY71" s="3">
        <f>IF(AY$3=0,0,INDEX(Sheet1!RawDataCols,$C71,AY$5)*$R71)</f>
        <v>0</v>
      </c>
      <c r="AZ71" s="3">
        <f>IF(AZ$3=0,0,INDEX(Sheet1!RawDataCols,$C71,AZ$5)*$R71)</f>
        <v>0</v>
      </c>
      <c r="BA71" s="3">
        <f>IF(BA$3=0,0,INDEX(Sheet1!RawDataCols,$C71,BA$5)*$R71)</f>
        <v>0</v>
      </c>
      <c r="BB71" s="3">
        <f>IF(BB$3=0,0,INDEX(Sheet1!RawDataCols,$C71,BB$5)*$R71)</f>
        <v>0</v>
      </c>
      <c r="BC71" s="3">
        <f>IF(BC$3=0,0,INDEX(Sheet1!RawDataCols,$C71,BC$5)*$R71)</f>
        <v>0</v>
      </c>
      <c r="BD71" s="3">
        <f>IF(BD$3=0,0,INDEX(Sheet1!RawDataCols,$C71,BD$5)*$R71)</f>
        <v>0</v>
      </c>
      <c r="BE71" s="3">
        <f>IF(BE$3=0,0,INDEX(Sheet1!RawDataCols,$C71,BE$5)*$R71)</f>
        <v>0</v>
      </c>
      <c r="BF71" s="3">
        <f>IF(BF$3=0,0,INDEX(Sheet1!RawDataCols,$C71,BF$5)*$R71)</f>
        <v>0</v>
      </c>
      <c r="BG71" s="179">
        <f>IF(BG$3=0,0,INDEX(Sheet1!RawDataCols,$C71,BG$5)*$R71)</f>
        <v>0</v>
      </c>
      <c r="BH71" s="33">
        <f t="shared" si="27"/>
        <v>0</v>
      </c>
      <c r="BI71" s="33">
        <f t="shared" si="28"/>
        <v>0</v>
      </c>
      <c r="BJ71" s="33">
        <f t="shared" si="29"/>
        <v>0</v>
      </c>
      <c r="BK71" s="3">
        <f>IF(BK$3=0,0,INDEX(Sheet1!RawDataCols,$C71,BK$5)*$R71)</f>
        <v>0</v>
      </c>
      <c r="BL71" s="3">
        <f>IF(BL$3=0,0,INDEX(Sheet1!RawDataCols,$C71,BL$5)*$R71)</f>
        <v>0</v>
      </c>
      <c r="BM71" s="3">
        <f>IF(BM$3=0,0,INDEX(Sheet1!RawDataCols,$C71,BM$5)*$R71)</f>
        <v>0</v>
      </c>
      <c r="BN71" s="3">
        <f>IF(BN$3=0,0,INDEX(Sheet1!RawDataCols,$C71,BN$5)*$R71)</f>
        <v>0</v>
      </c>
      <c r="BO71" s="3">
        <f>IF(BO$3=0,0,INDEX(Sheet1!RawDataCols,$C71,BO$5)*$R71)</f>
        <v>0</v>
      </c>
      <c r="BP71" s="3">
        <f>IF(BP$3=0,0,INDEX(Sheet1!RawDataCols,$C71,BP$5)*$R71)</f>
        <v>0</v>
      </c>
      <c r="BQ71" s="3">
        <f t="shared" si="30"/>
        <v>0</v>
      </c>
      <c r="BR71" s="3">
        <f t="shared" si="31"/>
        <v>0</v>
      </c>
      <c r="BS71" s="3">
        <f t="shared" si="32"/>
        <v>0</v>
      </c>
      <c r="BT71" s="3">
        <f t="shared" si="33"/>
        <v>0</v>
      </c>
      <c r="BU71" s="3" t="e">
        <f>INDEX(Sheet1!$BS$2:$BS$1000,MATCH($A71,Sheet1!$A$2:$A$1000,0))</f>
        <v>#N/A</v>
      </c>
      <c r="BV71" s="3" t="e">
        <f>INDEX(Sheet1!$BT$2:$BT$1000,MATCH($A71,Sheet1!$A$2:$A$1000,0))</f>
        <v>#N/A</v>
      </c>
    </row>
    <row r="72" spans="1:74" x14ac:dyDescent="0.2">
      <c r="A72" s="270" t="s">
        <v>580</v>
      </c>
      <c r="B72" s="3" t="e">
        <f>MATCH($A72,Sheet1!ACCOUNTNO,0)</f>
        <v>#N/A</v>
      </c>
      <c r="C72" s="3">
        <f t="shared" si="24"/>
        <v>65000</v>
      </c>
      <c r="D72" s="3">
        <f>IF(D$3=0,0,INDEX(Sheet1!RawDataCols,$C72,D$5))</f>
        <v>0</v>
      </c>
      <c r="E72" s="3">
        <f>IF(E$3=0,0,INDEX(Sheet1!RawDataCols,$C72,E$5))</f>
        <v>0</v>
      </c>
      <c r="F72" s="3">
        <f>IF(F$3=0,0,INDEX(Sheet1!RawDataCols,$C72,F$5))</f>
        <v>0</v>
      </c>
      <c r="G72" s="3">
        <f>IF(G$3=0,0,INDEX(Sheet1!RawDataCols,$C72,G$5))</f>
        <v>0</v>
      </c>
      <c r="H72" s="3">
        <f>IF(H$3=0,0,INDEX(Sheet1!RawDataCols,$C72,H$5))</f>
        <v>0</v>
      </c>
      <c r="I72" s="3">
        <f>IF(I$3=0,0,INDEX(Sheet1!RawDataCols,$C72,I$5))</f>
        <v>0</v>
      </c>
      <c r="J72" s="3">
        <f>IF(J$3=0,0,INDEX(Sheet1!RawDataCols,$C72,J$5))</f>
        <v>0</v>
      </c>
      <c r="K72" s="3">
        <f>IF(K$3=0,0,INDEX(Sheet1!RawDataCols,$C72,K$5))</f>
        <v>0</v>
      </c>
      <c r="L72" s="3">
        <f>IF(L$3=0,0,INDEX(Sheet1!RawDataCols,$C72,L$5))</f>
        <v>0</v>
      </c>
      <c r="M72" s="3">
        <f>IF(M$3=0,0,INDEX(Sheet1!RawDataCols,$C72,M$5))</f>
        <v>0</v>
      </c>
      <c r="N72" s="3">
        <f>IF(N$3=0,0,INDEX(Sheet1!RawDataCols,$C72,N$5))</f>
        <v>0</v>
      </c>
      <c r="O72" s="3">
        <f>INDEX(Sheet1!RawDataCols,$C72,O$5)</f>
        <v>0</v>
      </c>
      <c r="P72" s="3">
        <f>INDEX(Sheet1!RawDataCols,$C72,P$5)</f>
        <v>0</v>
      </c>
      <c r="Q72" s="3">
        <f>IF(Q$3=0,0,INDEX(Sheet1!RawDataCols,$C72,Q$5))</f>
        <v>0</v>
      </c>
      <c r="R72" s="3">
        <f t="shared" si="34"/>
        <v>1</v>
      </c>
      <c r="S72" s="3">
        <f t="shared" si="35"/>
        <v>-1</v>
      </c>
      <c r="T72" s="3">
        <f>IF(T$3=0,0,INDEX(Sheet1!RawDataCols,$C72,T$5)*$R72)</f>
        <v>0</v>
      </c>
      <c r="U72" s="3">
        <f>IF(U$3=0,0,INDEX(Sheet1!RawDataCols,$C72,U$5)*$R72)</f>
        <v>0</v>
      </c>
      <c r="V72" s="3">
        <f>IF(V$3=0,0,INDEX(Sheet1!RawDataCols,$C72,V$5)*$R72)</f>
        <v>0</v>
      </c>
      <c r="W72" s="3">
        <f>IF(W$3=0,0,INDEX(Sheet1!RawDataCols,$C72,W$5)*$R72)</f>
        <v>0</v>
      </c>
      <c r="X72" s="3">
        <f>IF(X$3=0,0,INDEX(Sheet1!RawDataCols,$C72,X$5)*$R72)</f>
        <v>0</v>
      </c>
      <c r="Y72" s="3">
        <f>IF(Y$3=0,0,INDEX(Sheet1!RawDataCols,$C72,Y$5)*$R72)</f>
        <v>0</v>
      </c>
      <c r="Z72" s="3">
        <f>IF(Z$3=0,0,INDEX(Sheet1!RawDataCols,$C72,Z$5)*$R72)</f>
        <v>0</v>
      </c>
      <c r="AA72" s="3">
        <f>IF(AA$3=0,0,INDEX(Sheet1!RawDataCols,$C72,AA$5)*$R72)</f>
        <v>0</v>
      </c>
      <c r="AB72" s="3">
        <f>IF(AB$3=0,0,INDEX(Sheet1!RawDataCols,$C72,AB$5)*$R72)</f>
        <v>0</v>
      </c>
      <c r="AC72" s="3">
        <f>IF(AC$3=0,0,INDEX(Sheet1!RawDataCols,$C72,AC$5)*$R72)</f>
        <v>0</v>
      </c>
      <c r="AD72" s="3">
        <f>IF(AD$3=0,0,INDEX(Sheet1!RawDataCols,$C72,AD$5)*$R72)</f>
        <v>0</v>
      </c>
      <c r="AE72" s="3">
        <f>IF(AE$3=0,0,INDEX(Sheet1!RawDataCols,$C72,AE$5)*$R72)</f>
        <v>0</v>
      </c>
      <c r="AF72" s="3">
        <f>IF(AF$3=0,0,INDEX(Sheet1!RawDataCols,$C72,AF$5)*$R72)</f>
        <v>0</v>
      </c>
      <c r="AG72" s="3">
        <f>IF(AG$3=0,0,INDEX(Sheet1!RawDataCols,$C72,AG$5)*$R72)</f>
        <v>0</v>
      </c>
      <c r="AH72" s="3">
        <f>IF(AH$3=0,0,INDEX(Sheet1!RawDataCols,$C72,AH$5)*$R72)</f>
        <v>0</v>
      </c>
      <c r="AI72" s="3">
        <f>IF(AI$3=0,0,INDEX(Sheet1!RawDataCols,$C72,AI$5)*$R72)</f>
        <v>0</v>
      </c>
      <c r="AJ72" s="3">
        <f>IF(AJ$3=0,0,INDEX(Sheet1!RawDataCols,$C72,AJ$5)*$R72)</f>
        <v>0</v>
      </c>
      <c r="AK72" s="3">
        <f>IF(AK$3=0,0,INDEX(Sheet1!RawDataCols,$C72,AK$5)*$R72)</f>
        <v>0</v>
      </c>
      <c r="AL72" s="3">
        <f>IF(AL$3=0,0,INDEX(Sheet1!RawDataCols,$C72,AL$5)*$R72)</f>
        <v>0</v>
      </c>
      <c r="AM72" s="3">
        <f>IF(AM$3=0,0,INDEX(Sheet1!RawDataCols,$C72,AM$5)*$R72)</f>
        <v>0</v>
      </c>
      <c r="AN72" s="3">
        <f>IF(AN$3=0,0,INDEX(Sheet1!RawDataCols,$C72,AN$5)*$R72)</f>
        <v>0</v>
      </c>
      <c r="AO72" s="3">
        <f>IF(AO$3=0,0,INDEX(Sheet1!RawDataCols,$C72,AO$5)*$R72)</f>
        <v>0</v>
      </c>
      <c r="AP72" s="3">
        <f>IF(AP$3=0,0,INDEX(Sheet1!RawDataCols,$C72,AP$5)*$R72)</f>
        <v>0</v>
      </c>
      <c r="AQ72" s="3">
        <f>IF(AQ$3=0,0,INDEX(Sheet1!RawDataCols,$C72,AQ$5)*$R72)</f>
        <v>0</v>
      </c>
      <c r="AR72" s="3">
        <f>IF(AR$3=0,0,INDEX(Sheet1!RawDataCols,$C72,AR$5)*$R72)</f>
        <v>0</v>
      </c>
      <c r="AS72" s="3">
        <f>IF(AS$3=0,0,INDEX(Sheet1!RawDataCols,$C72,AS$5)*$R72)</f>
        <v>0</v>
      </c>
      <c r="AT72" s="3">
        <f>IF(AT$3=0,0,INDEX(Sheet1!RawDataCols,$C72,AT$5)*$R72)</f>
        <v>0</v>
      </c>
      <c r="AU72" s="3">
        <f>IF(AU$3=0,0,INDEX(Sheet1!RawDataCols,$C72,AU$5)*$R72)</f>
        <v>0</v>
      </c>
      <c r="AV72" s="3">
        <f>IF(AV$3=0,0,INDEX(Sheet1!RawDataCols,$C72,AV$5)*$R72)</f>
        <v>0</v>
      </c>
      <c r="AW72" s="3">
        <f>IF(AW$3=0,0,INDEX(Sheet1!RawDataCols,$C72,AW$5)*$R72)</f>
        <v>0</v>
      </c>
      <c r="AX72" s="3">
        <f>IF(AX$3=0,0,INDEX(Sheet1!RawDataCols,$C72,AX$5)*$R72)</f>
        <v>0</v>
      </c>
      <c r="AY72" s="3">
        <f>IF(AY$3=0,0,INDEX(Sheet1!RawDataCols,$C72,AY$5)*$R72)</f>
        <v>0</v>
      </c>
      <c r="AZ72" s="3">
        <f>IF(AZ$3=0,0,INDEX(Sheet1!RawDataCols,$C72,AZ$5)*$R72)</f>
        <v>0</v>
      </c>
      <c r="BA72" s="3">
        <f>IF(BA$3=0,0,INDEX(Sheet1!RawDataCols,$C72,BA$5)*$R72)</f>
        <v>0</v>
      </c>
      <c r="BB72" s="3">
        <f>IF(BB$3=0,0,INDEX(Sheet1!RawDataCols,$C72,BB$5)*$R72)</f>
        <v>0</v>
      </c>
      <c r="BC72" s="3">
        <f>IF(BC$3=0,0,INDEX(Sheet1!RawDataCols,$C72,BC$5)*$R72)</f>
        <v>0</v>
      </c>
      <c r="BD72" s="3">
        <f>IF(BD$3=0,0,INDEX(Sheet1!RawDataCols,$C72,BD$5)*$R72)</f>
        <v>0</v>
      </c>
      <c r="BE72" s="3">
        <f>IF(BE$3=0,0,INDEX(Sheet1!RawDataCols,$C72,BE$5)*$R72)</f>
        <v>0</v>
      </c>
      <c r="BF72" s="3">
        <f>IF(BF$3=0,0,INDEX(Sheet1!RawDataCols,$C72,BF$5)*$R72)</f>
        <v>0</v>
      </c>
      <c r="BG72" s="179">
        <f>IF(BG$3=0,0,INDEX(Sheet1!RawDataCols,$C72,BG$5)*$R72)</f>
        <v>0</v>
      </c>
      <c r="BH72" s="33">
        <f t="shared" si="27"/>
        <v>0</v>
      </c>
      <c r="BI72" s="33">
        <f t="shared" si="28"/>
        <v>0</v>
      </c>
      <c r="BJ72" s="33">
        <f t="shared" si="29"/>
        <v>0</v>
      </c>
      <c r="BK72" s="3">
        <f>IF(BK$3=0,0,INDEX(Sheet1!RawDataCols,$C72,BK$5)*$R72)</f>
        <v>0</v>
      </c>
      <c r="BL72" s="3">
        <f>IF(BL$3=0,0,INDEX(Sheet1!RawDataCols,$C72,BL$5)*$R72)</f>
        <v>0</v>
      </c>
      <c r="BM72" s="3">
        <f>IF(BM$3=0,0,INDEX(Sheet1!RawDataCols,$C72,BM$5)*$R72)</f>
        <v>0</v>
      </c>
      <c r="BN72" s="3">
        <f>IF(BN$3=0,0,INDEX(Sheet1!RawDataCols,$C72,BN$5)*$R72)</f>
        <v>0</v>
      </c>
      <c r="BO72" s="3">
        <f>IF(BO$3=0,0,INDEX(Sheet1!RawDataCols,$C72,BO$5)*$R72)</f>
        <v>0</v>
      </c>
      <c r="BP72" s="3">
        <f>IF(BP$3=0,0,INDEX(Sheet1!RawDataCols,$C72,BP$5)*$R72)</f>
        <v>0</v>
      </c>
      <c r="BQ72" s="3">
        <f t="shared" si="30"/>
        <v>0</v>
      </c>
      <c r="BR72" s="3">
        <f t="shared" si="31"/>
        <v>0</v>
      </c>
      <c r="BS72" s="3">
        <f t="shared" si="32"/>
        <v>0</v>
      </c>
      <c r="BT72" s="3">
        <f t="shared" si="33"/>
        <v>0</v>
      </c>
      <c r="BU72" s="3" t="e">
        <f>INDEX(Sheet1!$BS$2:$BS$1000,MATCH($A72,Sheet1!$A$2:$A$1000,0))</f>
        <v>#N/A</v>
      </c>
      <c r="BV72" s="3" t="e">
        <f>INDEX(Sheet1!$BT$2:$BT$1000,MATCH($A72,Sheet1!$A$2:$A$1000,0))</f>
        <v>#N/A</v>
      </c>
    </row>
    <row r="73" spans="1:74" x14ac:dyDescent="0.2">
      <c r="A73" s="270" t="s">
        <v>581</v>
      </c>
      <c r="B73" s="3" t="e">
        <f>MATCH($A73,Sheet1!ACCOUNTNO,0)</f>
        <v>#N/A</v>
      </c>
      <c r="C73" s="3">
        <f t="shared" si="24"/>
        <v>65000</v>
      </c>
      <c r="D73" s="3">
        <f>IF(D$3=0,0,INDEX(Sheet1!RawDataCols,$C73,D$5))</f>
        <v>0</v>
      </c>
      <c r="E73" s="3">
        <f>IF(E$3=0,0,INDEX(Sheet1!RawDataCols,$C73,E$5))</f>
        <v>0</v>
      </c>
      <c r="F73" s="3">
        <f>IF(F$3=0,0,INDEX(Sheet1!RawDataCols,$C73,F$5))</f>
        <v>0</v>
      </c>
      <c r="G73" s="3">
        <f>IF(G$3=0,0,INDEX(Sheet1!RawDataCols,$C73,G$5))</f>
        <v>0</v>
      </c>
      <c r="H73" s="3">
        <f>IF(H$3=0,0,INDEX(Sheet1!RawDataCols,$C73,H$5))</f>
        <v>0</v>
      </c>
      <c r="I73" s="3">
        <f>IF(I$3=0,0,INDEX(Sheet1!RawDataCols,$C73,I$5))</f>
        <v>0</v>
      </c>
      <c r="J73" s="3">
        <f>IF(J$3=0,0,INDEX(Sheet1!RawDataCols,$C73,J$5))</f>
        <v>0</v>
      </c>
      <c r="K73" s="3">
        <f>IF(K$3=0,0,INDEX(Sheet1!RawDataCols,$C73,K$5))</f>
        <v>0</v>
      </c>
      <c r="L73" s="3">
        <f>IF(L$3=0,0,INDEX(Sheet1!RawDataCols,$C73,L$5))</f>
        <v>0</v>
      </c>
      <c r="M73" s="3">
        <f>IF(M$3=0,0,INDEX(Sheet1!RawDataCols,$C73,M$5))</f>
        <v>0</v>
      </c>
      <c r="N73" s="3">
        <f>IF(N$3=0,0,INDEX(Sheet1!RawDataCols,$C73,N$5))</f>
        <v>0</v>
      </c>
      <c r="O73" s="3">
        <f>INDEX(Sheet1!RawDataCols,$C73,O$5)</f>
        <v>0</v>
      </c>
      <c r="P73" s="3">
        <f>INDEX(Sheet1!RawDataCols,$C73,P$5)</f>
        <v>0</v>
      </c>
      <c r="Q73" s="3">
        <f>IF(Q$3=0,0,INDEX(Sheet1!RawDataCols,$C73,Q$5))</f>
        <v>0</v>
      </c>
      <c r="R73" s="3">
        <f t="shared" si="34"/>
        <v>1</v>
      </c>
      <c r="S73" s="3">
        <f t="shared" si="35"/>
        <v>-1</v>
      </c>
      <c r="T73" s="3">
        <f>IF(T$3=0,0,INDEX(Sheet1!RawDataCols,$C73,T$5)*$R73)</f>
        <v>0</v>
      </c>
      <c r="U73" s="3">
        <f>IF(U$3=0,0,INDEX(Sheet1!RawDataCols,$C73,U$5)*$R73)</f>
        <v>0</v>
      </c>
      <c r="V73" s="3">
        <f>IF(V$3=0,0,INDEX(Sheet1!RawDataCols,$C73,V$5)*$R73)</f>
        <v>0</v>
      </c>
      <c r="W73" s="3">
        <f>IF(W$3=0,0,INDEX(Sheet1!RawDataCols,$C73,W$5)*$R73)</f>
        <v>0</v>
      </c>
      <c r="X73" s="3">
        <f>IF(X$3=0,0,INDEX(Sheet1!RawDataCols,$C73,X$5)*$R73)</f>
        <v>0</v>
      </c>
      <c r="Y73" s="3">
        <f>IF(Y$3=0,0,INDEX(Sheet1!RawDataCols,$C73,Y$5)*$R73)</f>
        <v>0</v>
      </c>
      <c r="Z73" s="3">
        <f>IF(Z$3=0,0,INDEX(Sheet1!RawDataCols,$C73,Z$5)*$R73)</f>
        <v>0</v>
      </c>
      <c r="AA73" s="3">
        <f>IF(AA$3=0,0,INDEX(Sheet1!RawDataCols,$C73,AA$5)*$R73)</f>
        <v>0</v>
      </c>
      <c r="AB73" s="3">
        <f>IF(AB$3=0,0,INDEX(Sheet1!RawDataCols,$C73,AB$5)*$R73)</f>
        <v>0</v>
      </c>
      <c r="AC73" s="3">
        <f>IF(AC$3=0,0,INDEX(Sheet1!RawDataCols,$C73,AC$5)*$R73)</f>
        <v>0</v>
      </c>
      <c r="AD73" s="3">
        <f>IF(AD$3=0,0,INDEX(Sheet1!RawDataCols,$C73,AD$5)*$R73)</f>
        <v>0</v>
      </c>
      <c r="AE73" s="3">
        <f>IF(AE$3=0,0,INDEX(Sheet1!RawDataCols,$C73,AE$5)*$R73)</f>
        <v>0</v>
      </c>
      <c r="AF73" s="3">
        <f>IF(AF$3=0,0,INDEX(Sheet1!RawDataCols,$C73,AF$5)*$R73)</f>
        <v>0</v>
      </c>
      <c r="AG73" s="3">
        <f>IF(AG$3=0,0,INDEX(Sheet1!RawDataCols,$C73,AG$5)*$R73)</f>
        <v>0</v>
      </c>
      <c r="AH73" s="3">
        <f>IF(AH$3=0,0,INDEX(Sheet1!RawDataCols,$C73,AH$5)*$R73)</f>
        <v>0</v>
      </c>
      <c r="AI73" s="3">
        <f>IF(AI$3=0,0,INDEX(Sheet1!RawDataCols,$C73,AI$5)*$R73)</f>
        <v>0</v>
      </c>
      <c r="AJ73" s="3">
        <f>IF(AJ$3=0,0,INDEX(Sheet1!RawDataCols,$C73,AJ$5)*$R73)</f>
        <v>0</v>
      </c>
      <c r="AK73" s="3">
        <f>IF(AK$3=0,0,INDEX(Sheet1!RawDataCols,$C73,AK$5)*$R73)</f>
        <v>0</v>
      </c>
      <c r="AL73" s="3">
        <f>IF(AL$3=0,0,INDEX(Sheet1!RawDataCols,$C73,AL$5)*$R73)</f>
        <v>0</v>
      </c>
      <c r="AM73" s="3">
        <f>IF(AM$3=0,0,INDEX(Sheet1!RawDataCols,$C73,AM$5)*$R73)</f>
        <v>0</v>
      </c>
      <c r="AN73" s="3">
        <f>IF(AN$3=0,0,INDEX(Sheet1!RawDataCols,$C73,AN$5)*$R73)</f>
        <v>0</v>
      </c>
      <c r="AO73" s="3">
        <f>IF(AO$3=0,0,INDEX(Sheet1!RawDataCols,$C73,AO$5)*$R73)</f>
        <v>0</v>
      </c>
      <c r="AP73" s="3">
        <f>IF(AP$3=0,0,INDEX(Sheet1!RawDataCols,$C73,AP$5)*$R73)</f>
        <v>0</v>
      </c>
      <c r="AQ73" s="3">
        <f>IF(AQ$3=0,0,INDEX(Sheet1!RawDataCols,$C73,AQ$5)*$R73)</f>
        <v>0</v>
      </c>
      <c r="AR73" s="3">
        <f>IF(AR$3=0,0,INDEX(Sheet1!RawDataCols,$C73,AR$5)*$R73)</f>
        <v>0</v>
      </c>
      <c r="AS73" s="3">
        <f>IF(AS$3=0,0,INDEX(Sheet1!RawDataCols,$C73,AS$5)*$R73)</f>
        <v>0</v>
      </c>
      <c r="AT73" s="3">
        <f>IF(AT$3=0,0,INDEX(Sheet1!RawDataCols,$C73,AT$5)*$R73)</f>
        <v>0</v>
      </c>
      <c r="AU73" s="3">
        <f>IF(AU$3=0,0,INDEX(Sheet1!RawDataCols,$C73,AU$5)*$R73)</f>
        <v>0</v>
      </c>
      <c r="AV73" s="3">
        <f>IF(AV$3=0,0,INDEX(Sheet1!RawDataCols,$C73,AV$5)*$R73)</f>
        <v>0</v>
      </c>
      <c r="AW73" s="3">
        <f>IF(AW$3=0,0,INDEX(Sheet1!RawDataCols,$C73,AW$5)*$R73)</f>
        <v>0</v>
      </c>
      <c r="AX73" s="3">
        <f>IF(AX$3=0,0,INDEX(Sheet1!RawDataCols,$C73,AX$5)*$R73)</f>
        <v>0</v>
      </c>
      <c r="AY73" s="3">
        <f>IF(AY$3=0,0,INDEX(Sheet1!RawDataCols,$C73,AY$5)*$R73)</f>
        <v>0</v>
      </c>
      <c r="AZ73" s="3">
        <f>IF(AZ$3=0,0,INDEX(Sheet1!RawDataCols,$C73,AZ$5)*$R73)</f>
        <v>0</v>
      </c>
      <c r="BA73" s="3">
        <f>IF(BA$3=0,0,INDEX(Sheet1!RawDataCols,$C73,BA$5)*$R73)</f>
        <v>0</v>
      </c>
      <c r="BB73" s="3">
        <f>IF(BB$3=0,0,INDEX(Sheet1!RawDataCols,$C73,BB$5)*$R73)</f>
        <v>0</v>
      </c>
      <c r="BC73" s="3">
        <f>IF(BC$3=0,0,INDEX(Sheet1!RawDataCols,$C73,BC$5)*$R73)</f>
        <v>0</v>
      </c>
      <c r="BD73" s="3">
        <f>IF(BD$3=0,0,INDEX(Sheet1!RawDataCols,$C73,BD$5)*$R73)</f>
        <v>0</v>
      </c>
      <c r="BE73" s="3">
        <f>IF(BE$3=0,0,INDEX(Sheet1!RawDataCols,$C73,BE$5)*$R73)</f>
        <v>0</v>
      </c>
      <c r="BF73" s="3">
        <f>IF(BF$3=0,0,INDEX(Sheet1!RawDataCols,$C73,BF$5)*$R73)</f>
        <v>0</v>
      </c>
      <c r="BG73" s="179">
        <f>IF(BG$3=0,0,INDEX(Sheet1!RawDataCols,$C73,BG$5)*$R73)</f>
        <v>0</v>
      </c>
      <c r="BH73" s="33">
        <f t="shared" si="27"/>
        <v>0</v>
      </c>
      <c r="BI73" s="33">
        <f t="shared" si="28"/>
        <v>0</v>
      </c>
      <c r="BJ73" s="33">
        <f t="shared" si="29"/>
        <v>0</v>
      </c>
      <c r="BK73" s="3">
        <f>IF(BK$3=0,0,INDEX(Sheet1!RawDataCols,$C73,BK$5)*$R73)</f>
        <v>0</v>
      </c>
      <c r="BL73" s="3">
        <f>IF(BL$3=0,0,INDEX(Sheet1!RawDataCols,$C73,BL$5)*$R73)</f>
        <v>0</v>
      </c>
      <c r="BM73" s="3">
        <f>IF(BM$3=0,0,INDEX(Sheet1!RawDataCols,$C73,BM$5)*$R73)</f>
        <v>0</v>
      </c>
      <c r="BN73" s="3">
        <f>IF(BN$3=0,0,INDEX(Sheet1!RawDataCols,$C73,BN$5)*$R73)</f>
        <v>0</v>
      </c>
      <c r="BO73" s="3">
        <f>IF(BO$3=0,0,INDEX(Sheet1!RawDataCols,$C73,BO$5)*$R73)</f>
        <v>0</v>
      </c>
      <c r="BP73" s="3">
        <f>IF(BP$3=0,0,INDEX(Sheet1!RawDataCols,$C73,BP$5)*$R73)</f>
        <v>0</v>
      </c>
      <c r="BQ73" s="3">
        <f t="shared" si="30"/>
        <v>0</v>
      </c>
      <c r="BR73" s="3">
        <f t="shared" si="31"/>
        <v>0</v>
      </c>
      <c r="BS73" s="3">
        <f t="shared" si="32"/>
        <v>0</v>
      </c>
      <c r="BT73" s="3">
        <f t="shared" si="33"/>
        <v>0</v>
      </c>
      <c r="BU73" s="3" t="e">
        <f>INDEX(Sheet1!$BS$2:$BS$1000,MATCH($A73,Sheet1!$A$2:$A$1000,0))</f>
        <v>#N/A</v>
      </c>
      <c r="BV73" s="3" t="e">
        <f>INDEX(Sheet1!$BT$2:$BT$1000,MATCH($A73,Sheet1!$A$2:$A$1000,0))</f>
        <v>#N/A</v>
      </c>
    </row>
    <row r="74" spans="1:74" x14ac:dyDescent="0.2">
      <c r="A74" s="270" t="s">
        <v>582</v>
      </c>
      <c r="B74" s="3" t="e">
        <f>MATCH($A74,Sheet1!ACCOUNTNO,0)</f>
        <v>#N/A</v>
      </c>
      <c r="C74" s="3">
        <f t="shared" si="24"/>
        <v>65000</v>
      </c>
      <c r="D74" s="3">
        <f>IF(D$3=0,0,INDEX(Sheet1!RawDataCols,$C74,D$5))</f>
        <v>0</v>
      </c>
      <c r="E74" s="3">
        <f>IF(E$3=0,0,INDEX(Sheet1!RawDataCols,$C74,E$5))</f>
        <v>0</v>
      </c>
      <c r="F74" s="3">
        <f>IF(F$3=0,0,INDEX(Sheet1!RawDataCols,$C74,F$5))</f>
        <v>0</v>
      </c>
      <c r="G74" s="3">
        <f>IF(G$3=0,0,INDEX(Sheet1!RawDataCols,$C74,G$5))</f>
        <v>0</v>
      </c>
      <c r="H74" s="3">
        <f>IF(H$3=0,0,INDEX(Sheet1!RawDataCols,$C74,H$5))</f>
        <v>0</v>
      </c>
      <c r="I74" s="3">
        <f>IF(I$3=0,0,INDEX(Sheet1!RawDataCols,$C74,I$5))</f>
        <v>0</v>
      </c>
      <c r="J74" s="3">
        <f>IF(J$3=0,0,INDEX(Sheet1!RawDataCols,$C74,J$5))</f>
        <v>0</v>
      </c>
      <c r="K74" s="3">
        <f>IF(K$3=0,0,INDEX(Sheet1!RawDataCols,$C74,K$5))</f>
        <v>0</v>
      </c>
      <c r="L74" s="3">
        <f>IF(L$3=0,0,INDEX(Sheet1!RawDataCols,$C74,L$5))</f>
        <v>0</v>
      </c>
      <c r="M74" s="3">
        <f>IF(M$3=0,0,INDEX(Sheet1!RawDataCols,$C74,M$5))</f>
        <v>0</v>
      </c>
      <c r="N74" s="3">
        <f>IF(N$3=0,0,INDEX(Sheet1!RawDataCols,$C74,N$5))</f>
        <v>0</v>
      </c>
      <c r="O74" s="3">
        <f>INDEX(Sheet1!RawDataCols,$C74,O$5)</f>
        <v>0</v>
      </c>
      <c r="P74" s="3">
        <f>INDEX(Sheet1!RawDataCols,$C74,P$5)</f>
        <v>0</v>
      </c>
      <c r="Q74" s="3">
        <f>IF(Q$3=0,0,INDEX(Sheet1!RawDataCols,$C74,Q$5))</f>
        <v>0</v>
      </c>
      <c r="R74" s="3">
        <f t="shared" si="34"/>
        <v>1</v>
      </c>
      <c r="S74" s="3">
        <f t="shared" si="35"/>
        <v>-1</v>
      </c>
      <c r="T74" s="3">
        <f>IF(T$3=0,0,INDEX(Sheet1!RawDataCols,$C74,T$5)*$R74)</f>
        <v>0</v>
      </c>
      <c r="U74" s="3">
        <f>IF(U$3=0,0,INDEX(Sheet1!RawDataCols,$C74,U$5)*$R74)</f>
        <v>0</v>
      </c>
      <c r="V74" s="3">
        <f>IF(V$3=0,0,INDEX(Sheet1!RawDataCols,$C74,V$5)*$R74)</f>
        <v>0</v>
      </c>
      <c r="W74" s="3">
        <f>IF(W$3=0,0,INDEX(Sheet1!RawDataCols,$C74,W$5)*$R74)</f>
        <v>0</v>
      </c>
      <c r="X74" s="3">
        <f>IF(X$3=0,0,INDEX(Sheet1!RawDataCols,$C74,X$5)*$R74)</f>
        <v>0</v>
      </c>
      <c r="Y74" s="3">
        <f>IF(Y$3=0,0,INDEX(Sheet1!RawDataCols,$C74,Y$5)*$R74)</f>
        <v>0</v>
      </c>
      <c r="Z74" s="3">
        <f>IF(Z$3=0,0,INDEX(Sheet1!RawDataCols,$C74,Z$5)*$R74)</f>
        <v>0</v>
      </c>
      <c r="AA74" s="3">
        <f>IF(AA$3=0,0,INDEX(Sheet1!RawDataCols,$C74,AA$5)*$R74)</f>
        <v>0</v>
      </c>
      <c r="AB74" s="3">
        <f>IF(AB$3=0,0,INDEX(Sheet1!RawDataCols,$C74,AB$5)*$R74)</f>
        <v>0</v>
      </c>
      <c r="AC74" s="3">
        <f>IF(AC$3=0,0,INDEX(Sheet1!RawDataCols,$C74,AC$5)*$R74)</f>
        <v>0</v>
      </c>
      <c r="AD74" s="3">
        <f>IF(AD$3=0,0,INDEX(Sheet1!RawDataCols,$C74,AD$5)*$R74)</f>
        <v>0</v>
      </c>
      <c r="AE74" s="3">
        <f>IF(AE$3=0,0,INDEX(Sheet1!RawDataCols,$C74,AE$5)*$R74)</f>
        <v>0</v>
      </c>
      <c r="AF74" s="3">
        <f>IF(AF$3=0,0,INDEX(Sheet1!RawDataCols,$C74,AF$5)*$R74)</f>
        <v>0</v>
      </c>
      <c r="AG74" s="3">
        <f>IF(AG$3=0,0,INDEX(Sheet1!RawDataCols,$C74,AG$5)*$R74)</f>
        <v>0</v>
      </c>
      <c r="AH74" s="3">
        <f>IF(AH$3=0,0,INDEX(Sheet1!RawDataCols,$C74,AH$5)*$R74)</f>
        <v>0</v>
      </c>
      <c r="AI74" s="3">
        <f>IF(AI$3=0,0,INDEX(Sheet1!RawDataCols,$C74,AI$5)*$R74)</f>
        <v>0</v>
      </c>
      <c r="AJ74" s="3">
        <f>IF(AJ$3=0,0,INDEX(Sheet1!RawDataCols,$C74,AJ$5)*$R74)</f>
        <v>0</v>
      </c>
      <c r="AK74" s="3">
        <f>IF(AK$3=0,0,INDEX(Sheet1!RawDataCols,$C74,AK$5)*$R74)</f>
        <v>0</v>
      </c>
      <c r="AL74" s="3">
        <f>IF(AL$3=0,0,INDEX(Sheet1!RawDataCols,$C74,AL$5)*$R74)</f>
        <v>0</v>
      </c>
      <c r="AM74" s="3">
        <f>IF(AM$3=0,0,INDEX(Sheet1!RawDataCols,$C74,AM$5)*$R74)</f>
        <v>0</v>
      </c>
      <c r="AN74" s="3">
        <f>IF(AN$3=0,0,INDEX(Sheet1!RawDataCols,$C74,AN$5)*$R74)</f>
        <v>0</v>
      </c>
      <c r="AO74" s="3">
        <f>IF(AO$3=0,0,INDEX(Sheet1!RawDataCols,$C74,AO$5)*$R74)</f>
        <v>0</v>
      </c>
      <c r="AP74" s="3">
        <f>IF(AP$3=0,0,INDEX(Sheet1!RawDataCols,$C74,AP$5)*$R74)</f>
        <v>0</v>
      </c>
      <c r="AQ74" s="3">
        <f>IF(AQ$3=0,0,INDEX(Sheet1!RawDataCols,$C74,AQ$5)*$R74)</f>
        <v>0</v>
      </c>
      <c r="AR74" s="3">
        <f>IF(AR$3=0,0,INDEX(Sheet1!RawDataCols,$C74,AR$5)*$R74)</f>
        <v>0</v>
      </c>
      <c r="AS74" s="3">
        <f>IF(AS$3=0,0,INDEX(Sheet1!RawDataCols,$C74,AS$5)*$R74)</f>
        <v>0</v>
      </c>
      <c r="AT74" s="3">
        <f>IF(AT$3=0,0,INDEX(Sheet1!RawDataCols,$C74,AT$5)*$R74)</f>
        <v>0</v>
      </c>
      <c r="AU74" s="3">
        <f>IF(AU$3=0,0,INDEX(Sheet1!RawDataCols,$C74,AU$5)*$R74)</f>
        <v>0</v>
      </c>
      <c r="AV74" s="3">
        <f>IF(AV$3=0,0,INDEX(Sheet1!RawDataCols,$C74,AV$5)*$R74)</f>
        <v>0</v>
      </c>
      <c r="AW74" s="3">
        <f>IF(AW$3=0,0,INDEX(Sheet1!RawDataCols,$C74,AW$5)*$R74)</f>
        <v>0</v>
      </c>
      <c r="AX74" s="3">
        <f>IF(AX$3=0,0,INDEX(Sheet1!RawDataCols,$C74,AX$5)*$R74)</f>
        <v>0</v>
      </c>
      <c r="AY74" s="3">
        <f>IF(AY$3=0,0,INDEX(Sheet1!RawDataCols,$C74,AY$5)*$R74)</f>
        <v>0</v>
      </c>
      <c r="AZ74" s="3">
        <f>IF(AZ$3=0,0,INDEX(Sheet1!RawDataCols,$C74,AZ$5)*$R74)</f>
        <v>0</v>
      </c>
      <c r="BA74" s="3">
        <f>IF(BA$3=0,0,INDEX(Sheet1!RawDataCols,$C74,BA$5)*$R74)</f>
        <v>0</v>
      </c>
      <c r="BB74" s="3">
        <f>IF(BB$3=0,0,INDEX(Sheet1!RawDataCols,$C74,BB$5)*$R74)</f>
        <v>0</v>
      </c>
      <c r="BC74" s="3">
        <f>IF(BC$3=0,0,INDEX(Sheet1!RawDataCols,$C74,BC$5)*$R74)</f>
        <v>0</v>
      </c>
      <c r="BD74" s="3">
        <f>IF(BD$3=0,0,INDEX(Sheet1!RawDataCols,$C74,BD$5)*$R74)</f>
        <v>0</v>
      </c>
      <c r="BE74" s="3">
        <f>IF(BE$3=0,0,INDEX(Sheet1!RawDataCols,$C74,BE$5)*$R74)</f>
        <v>0</v>
      </c>
      <c r="BF74" s="3">
        <f>IF(BF$3=0,0,INDEX(Sheet1!RawDataCols,$C74,BF$5)*$R74)</f>
        <v>0</v>
      </c>
      <c r="BG74" s="179">
        <f>IF(BG$3=0,0,INDEX(Sheet1!RawDataCols,$C74,BG$5)*$R74)</f>
        <v>0</v>
      </c>
      <c r="BH74" s="33">
        <f t="shared" si="27"/>
        <v>0</v>
      </c>
      <c r="BI74" s="33">
        <f t="shared" si="28"/>
        <v>0</v>
      </c>
      <c r="BJ74" s="33">
        <f t="shared" si="29"/>
        <v>0</v>
      </c>
      <c r="BK74" s="3">
        <f>IF(BK$3=0,0,INDEX(Sheet1!RawDataCols,$C74,BK$5)*$R74)</f>
        <v>0</v>
      </c>
      <c r="BL74" s="3">
        <f>IF(BL$3=0,0,INDEX(Sheet1!RawDataCols,$C74,BL$5)*$R74)</f>
        <v>0</v>
      </c>
      <c r="BM74" s="3">
        <f>IF(BM$3=0,0,INDEX(Sheet1!RawDataCols,$C74,BM$5)*$R74)</f>
        <v>0</v>
      </c>
      <c r="BN74" s="3">
        <f>IF(BN$3=0,0,INDEX(Sheet1!RawDataCols,$C74,BN$5)*$R74)</f>
        <v>0</v>
      </c>
      <c r="BO74" s="3">
        <f>IF(BO$3=0,0,INDEX(Sheet1!RawDataCols,$C74,BO$5)*$R74)</f>
        <v>0</v>
      </c>
      <c r="BP74" s="3">
        <f>IF(BP$3=0,0,INDEX(Sheet1!RawDataCols,$C74,BP$5)*$R74)</f>
        <v>0</v>
      </c>
      <c r="BQ74" s="3">
        <f t="shared" si="30"/>
        <v>0</v>
      </c>
      <c r="BR74" s="3">
        <f t="shared" si="31"/>
        <v>0</v>
      </c>
      <c r="BS74" s="3">
        <f t="shared" si="32"/>
        <v>0</v>
      </c>
      <c r="BT74" s="3">
        <f t="shared" si="33"/>
        <v>0</v>
      </c>
      <c r="BU74" s="3" t="e">
        <f>INDEX(Sheet1!$BS$2:$BS$1000,MATCH($A74,Sheet1!$A$2:$A$1000,0))</f>
        <v>#N/A</v>
      </c>
      <c r="BV74" s="3" t="e">
        <f>INDEX(Sheet1!$BT$2:$BT$1000,MATCH($A74,Sheet1!$A$2:$A$1000,0))</f>
        <v>#N/A</v>
      </c>
    </row>
    <row r="75" spans="1:74" x14ac:dyDescent="0.2">
      <c r="A75" s="270" t="s">
        <v>583</v>
      </c>
      <c r="B75" s="3" t="e">
        <f>MATCH($A75,Sheet1!ACCOUNTNO,0)</f>
        <v>#N/A</v>
      </c>
      <c r="C75" s="3">
        <f t="shared" si="24"/>
        <v>65000</v>
      </c>
      <c r="D75" s="3">
        <f>IF(D$3=0,0,INDEX(Sheet1!RawDataCols,$C75,D$5))</f>
        <v>0</v>
      </c>
      <c r="E75" s="3">
        <f>IF(E$3=0,0,INDEX(Sheet1!RawDataCols,$C75,E$5))</f>
        <v>0</v>
      </c>
      <c r="F75" s="3">
        <f>IF(F$3=0,0,INDEX(Sheet1!RawDataCols,$C75,F$5))</f>
        <v>0</v>
      </c>
      <c r="G75" s="3">
        <f>IF(G$3=0,0,INDEX(Sheet1!RawDataCols,$C75,G$5))</f>
        <v>0</v>
      </c>
      <c r="H75" s="3">
        <f>IF(H$3=0,0,INDEX(Sheet1!RawDataCols,$C75,H$5))</f>
        <v>0</v>
      </c>
      <c r="I75" s="3">
        <f>IF(I$3=0,0,INDEX(Sheet1!RawDataCols,$C75,I$5))</f>
        <v>0</v>
      </c>
      <c r="J75" s="3">
        <f>IF(J$3=0,0,INDEX(Sheet1!RawDataCols,$C75,J$5))</f>
        <v>0</v>
      </c>
      <c r="K75" s="3">
        <f>IF(K$3=0,0,INDEX(Sheet1!RawDataCols,$C75,K$5))</f>
        <v>0</v>
      </c>
      <c r="L75" s="3">
        <f>IF(L$3=0,0,INDEX(Sheet1!RawDataCols,$C75,L$5))</f>
        <v>0</v>
      </c>
      <c r="M75" s="3">
        <f>IF(M$3=0,0,INDEX(Sheet1!RawDataCols,$C75,M$5))</f>
        <v>0</v>
      </c>
      <c r="N75" s="3">
        <f>IF(N$3=0,0,INDEX(Sheet1!RawDataCols,$C75,N$5))</f>
        <v>0</v>
      </c>
      <c r="O75" s="3">
        <f>INDEX(Sheet1!RawDataCols,$C75,O$5)</f>
        <v>0</v>
      </c>
      <c r="P75" s="3">
        <f>INDEX(Sheet1!RawDataCols,$C75,P$5)</f>
        <v>0</v>
      </c>
      <c r="Q75" s="3">
        <f>IF(Q$3=0,0,INDEX(Sheet1!RawDataCols,$C75,Q$5))</f>
        <v>0</v>
      </c>
      <c r="R75" s="3">
        <f t="shared" si="34"/>
        <v>1</v>
      </c>
      <c r="S75" s="3">
        <f t="shared" si="35"/>
        <v>-1</v>
      </c>
      <c r="T75" s="3">
        <f>IF(T$3=0,0,INDEX(Sheet1!RawDataCols,$C75,T$5)*$R75)</f>
        <v>0</v>
      </c>
      <c r="U75" s="3">
        <f>IF(U$3=0,0,INDEX(Sheet1!RawDataCols,$C75,U$5)*$R75)</f>
        <v>0</v>
      </c>
      <c r="V75" s="3">
        <f>IF(V$3=0,0,INDEX(Sheet1!RawDataCols,$C75,V$5)*$R75)</f>
        <v>0</v>
      </c>
      <c r="W75" s="3">
        <f>IF(W$3=0,0,INDEX(Sheet1!RawDataCols,$C75,W$5)*$R75)</f>
        <v>0</v>
      </c>
      <c r="X75" s="3">
        <f>IF(X$3=0,0,INDEX(Sheet1!RawDataCols,$C75,X$5)*$R75)</f>
        <v>0</v>
      </c>
      <c r="Y75" s="3">
        <f>IF(Y$3=0,0,INDEX(Sheet1!RawDataCols,$C75,Y$5)*$R75)</f>
        <v>0</v>
      </c>
      <c r="Z75" s="3">
        <f>IF(Z$3=0,0,INDEX(Sheet1!RawDataCols,$C75,Z$5)*$R75)</f>
        <v>0</v>
      </c>
      <c r="AA75" s="3">
        <f>IF(AA$3=0,0,INDEX(Sheet1!RawDataCols,$C75,AA$5)*$R75)</f>
        <v>0</v>
      </c>
      <c r="AB75" s="3">
        <f>IF(AB$3=0,0,INDEX(Sheet1!RawDataCols,$C75,AB$5)*$R75)</f>
        <v>0</v>
      </c>
      <c r="AC75" s="3">
        <f>IF(AC$3=0,0,INDEX(Sheet1!RawDataCols,$C75,AC$5)*$R75)</f>
        <v>0</v>
      </c>
      <c r="AD75" s="3">
        <f>IF(AD$3=0,0,INDEX(Sheet1!RawDataCols,$C75,AD$5)*$R75)</f>
        <v>0</v>
      </c>
      <c r="AE75" s="3">
        <f>IF(AE$3=0,0,INDEX(Sheet1!RawDataCols,$C75,AE$5)*$R75)</f>
        <v>0</v>
      </c>
      <c r="AF75" s="3">
        <f>IF(AF$3=0,0,INDEX(Sheet1!RawDataCols,$C75,AF$5)*$R75)</f>
        <v>0</v>
      </c>
      <c r="AG75" s="3">
        <f>IF(AG$3=0,0,INDEX(Sheet1!RawDataCols,$C75,AG$5)*$R75)</f>
        <v>0</v>
      </c>
      <c r="AH75" s="3">
        <f>IF(AH$3=0,0,INDEX(Sheet1!RawDataCols,$C75,AH$5)*$R75)</f>
        <v>0</v>
      </c>
      <c r="AI75" s="3">
        <f>IF(AI$3=0,0,INDEX(Sheet1!RawDataCols,$C75,AI$5)*$R75)</f>
        <v>0</v>
      </c>
      <c r="AJ75" s="3">
        <f>IF(AJ$3=0,0,INDEX(Sheet1!RawDataCols,$C75,AJ$5)*$R75)</f>
        <v>0</v>
      </c>
      <c r="AK75" s="3">
        <f>IF(AK$3=0,0,INDEX(Sheet1!RawDataCols,$C75,AK$5)*$R75)</f>
        <v>0</v>
      </c>
      <c r="AL75" s="3">
        <f>IF(AL$3=0,0,INDEX(Sheet1!RawDataCols,$C75,AL$5)*$R75)</f>
        <v>0</v>
      </c>
      <c r="AM75" s="3">
        <f>IF(AM$3=0,0,INDEX(Sheet1!RawDataCols,$C75,AM$5)*$R75)</f>
        <v>0</v>
      </c>
      <c r="AN75" s="3">
        <f>IF(AN$3=0,0,INDEX(Sheet1!RawDataCols,$C75,AN$5)*$R75)</f>
        <v>0</v>
      </c>
      <c r="AO75" s="3">
        <f>IF(AO$3=0,0,INDEX(Sheet1!RawDataCols,$C75,AO$5)*$R75)</f>
        <v>0</v>
      </c>
      <c r="AP75" s="3">
        <f>IF(AP$3=0,0,INDEX(Sheet1!RawDataCols,$C75,AP$5)*$R75)</f>
        <v>0</v>
      </c>
      <c r="AQ75" s="3">
        <f>IF(AQ$3=0,0,INDEX(Sheet1!RawDataCols,$C75,AQ$5)*$R75)</f>
        <v>0</v>
      </c>
      <c r="AR75" s="3">
        <f>IF(AR$3=0,0,INDEX(Sheet1!RawDataCols,$C75,AR$5)*$R75)</f>
        <v>0</v>
      </c>
      <c r="AS75" s="3">
        <f>IF(AS$3=0,0,INDEX(Sheet1!RawDataCols,$C75,AS$5)*$R75)</f>
        <v>0</v>
      </c>
      <c r="AT75" s="3">
        <f>IF(AT$3=0,0,INDEX(Sheet1!RawDataCols,$C75,AT$5)*$R75)</f>
        <v>0</v>
      </c>
      <c r="AU75" s="3">
        <f>IF(AU$3=0,0,INDEX(Sheet1!RawDataCols,$C75,AU$5)*$R75)</f>
        <v>0</v>
      </c>
      <c r="AV75" s="3">
        <f>IF(AV$3=0,0,INDEX(Sheet1!RawDataCols,$C75,AV$5)*$R75)</f>
        <v>0</v>
      </c>
      <c r="AW75" s="3">
        <f>IF(AW$3=0,0,INDEX(Sheet1!RawDataCols,$C75,AW$5)*$R75)</f>
        <v>0</v>
      </c>
      <c r="AX75" s="3">
        <f>IF(AX$3=0,0,INDEX(Sheet1!RawDataCols,$C75,AX$5)*$R75)</f>
        <v>0</v>
      </c>
      <c r="AY75" s="3">
        <f>IF(AY$3=0,0,INDEX(Sheet1!RawDataCols,$C75,AY$5)*$R75)</f>
        <v>0</v>
      </c>
      <c r="AZ75" s="3">
        <f>IF(AZ$3=0,0,INDEX(Sheet1!RawDataCols,$C75,AZ$5)*$R75)</f>
        <v>0</v>
      </c>
      <c r="BA75" s="3">
        <f>IF(BA$3=0,0,INDEX(Sheet1!RawDataCols,$C75,BA$5)*$R75)</f>
        <v>0</v>
      </c>
      <c r="BB75" s="3">
        <f>IF(BB$3=0,0,INDEX(Sheet1!RawDataCols,$C75,BB$5)*$R75)</f>
        <v>0</v>
      </c>
      <c r="BC75" s="3">
        <f>IF(BC$3=0,0,INDEX(Sheet1!RawDataCols,$C75,BC$5)*$R75)</f>
        <v>0</v>
      </c>
      <c r="BD75" s="3">
        <f>IF(BD$3=0,0,INDEX(Sheet1!RawDataCols,$C75,BD$5)*$R75)</f>
        <v>0</v>
      </c>
      <c r="BE75" s="3">
        <f>IF(BE$3=0,0,INDEX(Sheet1!RawDataCols,$C75,BE$5)*$R75)</f>
        <v>0</v>
      </c>
      <c r="BF75" s="3">
        <f>IF(BF$3=0,0,INDEX(Sheet1!RawDataCols,$C75,BF$5)*$R75)</f>
        <v>0</v>
      </c>
      <c r="BG75" s="179">
        <f>IF(BG$3=0,0,INDEX(Sheet1!RawDataCols,$C75,BG$5)*$R75)</f>
        <v>0</v>
      </c>
      <c r="BH75" s="33">
        <f t="shared" si="27"/>
        <v>0</v>
      </c>
      <c r="BI75" s="33">
        <f t="shared" si="28"/>
        <v>0</v>
      </c>
      <c r="BJ75" s="33">
        <f t="shared" si="29"/>
        <v>0</v>
      </c>
      <c r="BK75" s="3">
        <f>IF(BK$3=0,0,INDEX(Sheet1!RawDataCols,$C75,BK$5)*$R75)</f>
        <v>0</v>
      </c>
      <c r="BL75" s="3">
        <f>IF(BL$3=0,0,INDEX(Sheet1!RawDataCols,$C75,BL$5)*$R75)</f>
        <v>0</v>
      </c>
      <c r="BM75" s="3">
        <f>IF(BM$3=0,0,INDEX(Sheet1!RawDataCols,$C75,BM$5)*$R75)</f>
        <v>0</v>
      </c>
      <c r="BN75" s="3">
        <f>IF(BN$3=0,0,INDEX(Sheet1!RawDataCols,$C75,BN$5)*$R75)</f>
        <v>0</v>
      </c>
      <c r="BO75" s="3">
        <f>IF(BO$3=0,0,INDEX(Sheet1!RawDataCols,$C75,BO$5)*$R75)</f>
        <v>0</v>
      </c>
      <c r="BP75" s="3">
        <f>IF(BP$3=0,0,INDEX(Sheet1!RawDataCols,$C75,BP$5)*$R75)</f>
        <v>0</v>
      </c>
      <c r="BQ75" s="3">
        <f t="shared" si="30"/>
        <v>0</v>
      </c>
      <c r="BR75" s="3">
        <f t="shared" si="31"/>
        <v>0</v>
      </c>
      <c r="BS75" s="3">
        <f t="shared" si="32"/>
        <v>0</v>
      </c>
      <c r="BT75" s="3">
        <f t="shared" si="33"/>
        <v>0</v>
      </c>
      <c r="BU75" s="3" t="e">
        <f>INDEX(Sheet1!$BS$2:$BS$1000,MATCH($A75,Sheet1!$A$2:$A$1000,0))</f>
        <v>#N/A</v>
      </c>
      <c r="BV75" s="3" t="e">
        <f>INDEX(Sheet1!$BT$2:$BT$1000,MATCH($A75,Sheet1!$A$2:$A$1000,0))</f>
        <v>#N/A</v>
      </c>
    </row>
    <row r="76" spans="1:74" x14ac:dyDescent="0.2">
      <c r="A76" s="270" t="s">
        <v>584</v>
      </c>
      <c r="B76" s="3" t="e">
        <f>MATCH($A76,Sheet1!ACCOUNTNO,0)</f>
        <v>#N/A</v>
      </c>
      <c r="C76" s="3">
        <f t="shared" si="24"/>
        <v>65000</v>
      </c>
      <c r="D76" s="3">
        <f>IF(D$3=0,0,INDEX(Sheet1!RawDataCols,$C76,D$5))</f>
        <v>0</v>
      </c>
      <c r="E76" s="3">
        <f>IF(E$3=0,0,INDEX(Sheet1!RawDataCols,$C76,E$5))</f>
        <v>0</v>
      </c>
      <c r="F76" s="3">
        <f>IF(F$3=0,0,INDEX(Sheet1!RawDataCols,$C76,F$5))</f>
        <v>0</v>
      </c>
      <c r="G76" s="3">
        <f>IF(G$3=0,0,INDEX(Sheet1!RawDataCols,$C76,G$5))</f>
        <v>0</v>
      </c>
      <c r="H76" s="3">
        <f>IF(H$3=0,0,INDEX(Sheet1!RawDataCols,$C76,H$5))</f>
        <v>0</v>
      </c>
      <c r="I76" s="3">
        <f>IF(I$3=0,0,INDEX(Sheet1!RawDataCols,$C76,I$5))</f>
        <v>0</v>
      </c>
      <c r="J76" s="3">
        <f>IF(J$3=0,0,INDEX(Sheet1!RawDataCols,$C76,J$5))</f>
        <v>0</v>
      </c>
      <c r="K76" s="3">
        <f>IF(K$3=0,0,INDEX(Sheet1!RawDataCols,$C76,K$5))</f>
        <v>0</v>
      </c>
      <c r="L76" s="3">
        <f>IF(L$3=0,0,INDEX(Sheet1!RawDataCols,$C76,L$5))</f>
        <v>0</v>
      </c>
      <c r="M76" s="3">
        <f>IF(M$3=0,0,INDEX(Sheet1!RawDataCols,$C76,M$5))</f>
        <v>0</v>
      </c>
      <c r="N76" s="3">
        <f>IF(N$3=0,0,INDEX(Sheet1!RawDataCols,$C76,N$5))</f>
        <v>0</v>
      </c>
      <c r="O76" s="3">
        <f>INDEX(Sheet1!RawDataCols,$C76,O$5)</f>
        <v>0</v>
      </c>
      <c r="P76" s="3">
        <f>INDEX(Sheet1!RawDataCols,$C76,P$5)</f>
        <v>0</v>
      </c>
      <c r="Q76" s="3">
        <f>IF(Q$3=0,0,INDEX(Sheet1!RawDataCols,$C76,Q$5))</f>
        <v>0</v>
      </c>
      <c r="R76" s="3">
        <f t="shared" si="34"/>
        <v>1</v>
      </c>
      <c r="S76" s="3">
        <f t="shared" si="35"/>
        <v>-1</v>
      </c>
      <c r="T76" s="3">
        <f>IF(T$3=0,0,INDEX(Sheet1!RawDataCols,$C76,T$5)*$R76)</f>
        <v>0</v>
      </c>
      <c r="U76" s="3">
        <f>IF(U$3=0,0,INDEX(Sheet1!RawDataCols,$C76,U$5)*$R76)</f>
        <v>0</v>
      </c>
      <c r="V76" s="3">
        <f>IF(V$3=0,0,INDEX(Sheet1!RawDataCols,$C76,V$5)*$R76)</f>
        <v>0</v>
      </c>
      <c r="W76" s="3">
        <f>IF(W$3=0,0,INDEX(Sheet1!RawDataCols,$C76,W$5)*$R76)</f>
        <v>0</v>
      </c>
      <c r="X76" s="3">
        <f>IF(X$3=0,0,INDEX(Sheet1!RawDataCols,$C76,X$5)*$R76)</f>
        <v>0</v>
      </c>
      <c r="Y76" s="3">
        <f>IF(Y$3=0,0,INDEX(Sheet1!RawDataCols,$C76,Y$5)*$R76)</f>
        <v>0</v>
      </c>
      <c r="Z76" s="3">
        <f>IF(Z$3=0,0,INDEX(Sheet1!RawDataCols,$C76,Z$5)*$R76)</f>
        <v>0</v>
      </c>
      <c r="AA76" s="3">
        <f>IF(AA$3=0,0,INDEX(Sheet1!RawDataCols,$C76,AA$5)*$R76)</f>
        <v>0</v>
      </c>
      <c r="AB76" s="3">
        <f>IF(AB$3=0,0,INDEX(Sheet1!RawDataCols,$C76,AB$5)*$R76)</f>
        <v>0</v>
      </c>
      <c r="AC76" s="3">
        <f>IF(AC$3=0,0,INDEX(Sheet1!RawDataCols,$C76,AC$5)*$R76)</f>
        <v>0</v>
      </c>
      <c r="AD76" s="3">
        <f>IF(AD$3=0,0,INDEX(Sheet1!RawDataCols,$C76,AD$5)*$R76)</f>
        <v>0</v>
      </c>
      <c r="AE76" s="3">
        <f>IF(AE$3=0,0,INDEX(Sheet1!RawDataCols,$C76,AE$5)*$R76)</f>
        <v>0</v>
      </c>
      <c r="AF76" s="3">
        <f>IF(AF$3=0,0,INDEX(Sheet1!RawDataCols,$C76,AF$5)*$R76)</f>
        <v>0</v>
      </c>
      <c r="AG76" s="3">
        <f>IF(AG$3=0,0,INDEX(Sheet1!RawDataCols,$C76,AG$5)*$R76)</f>
        <v>0</v>
      </c>
      <c r="AH76" s="3">
        <f>IF(AH$3=0,0,INDEX(Sheet1!RawDataCols,$C76,AH$5)*$R76)</f>
        <v>0</v>
      </c>
      <c r="AI76" s="3">
        <f>IF(AI$3=0,0,INDEX(Sheet1!RawDataCols,$C76,AI$5)*$R76)</f>
        <v>0</v>
      </c>
      <c r="AJ76" s="3">
        <f>IF(AJ$3=0,0,INDEX(Sheet1!RawDataCols,$C76,AJ$5)*$R76)</f>
        <v>0</v>
      </c>
      <c r="AK76" s="3">
        <f>IF(AK$3=0,0,INDEX(Sheet1!RawDataCols,$C76,AK$5)*$R76)</f>
        <v>0</v>
      </c>
      <c r="AL76" s="3">
        <f>IF(AL$3=0,0,INDEX(Sheet1!RawDataCols,$C76,AL$5)*$R76)</f>
        <v>0</v>
      </c>
      <c r="AM76" s="3">
        <f>IF(AM$3=0,0,INDEX(Sheet1!RawDataCols,$C76,AM$5)*$R76)</f>
        <v>0</v>
      </c>
      <c r="AN76" s="3">
        <f>IF(AN$3=0,0,INDEX(Sheet1!RawDataCols,$C76,AN$5)*$R76)</f>
        <v>0</v>
      </c>
      <c r="AO76" s="3">
        <f>IF(AO$3=0,0,INDEX(Sheet1!RawDataCols,$C76,AO$5)*$R76)</f>
        <v>0</v>
      </c>
      <c r="AP76" s="3">
        <f>IF(AP$3=0,0,INDEX(Sheet1!RawDataCols,$C76,AP$5)*$R76)</f>
        <v>0</v>
      </c>
      <c r="AQ76" s="3">
        <f>IF(AQ$3=0,0,INDEX(Sheet1!RawDataCols,$C76,AQ$5)*$R76)</f>
        <v>0</v>
      </c>
      <c r="AR76" s="3">
        <f>IF(AR$3=0,0,INDEX(Sheet1!RawDataCols,$C76,AR$5)*$R76)</f>
        <v>0</v>
      </c>
      <c r="AS76" s="3">
        <f>IF(AS$3=0,0,INDEX(Sheet1!RawDataCols,$C76,AS$5)*$R76)</f>
        <v>0</v>
      </c>
      <c r="AT76" s="3">
        <f>IF(AT$3=0,0,INDEX(Sheet1!RawDataCols,$C76,AT$5)*$R76)</f>
        <v>0</v>
      </c>
      <c r="AU76" s="3">
        <f>IF(AU$3=0,0,INDEX(Sheet1!RawDataCols,$C76,AU$5)*$R76)</f>
        <v>0</v>
      </c>
      <c r="AV76" s="3">
        <f>IF(AV$3=0,0,INDEX(Sheet1!RawDataCols,$C76,AV$5)*$R76)</f>
        <v>0</v>
      </c>
      <c r="AW76" s="3">
        <f>IF(AW$3=0,0,INDEX(Sheet1!RawDataCols,$C76,AW$5)*$R76)</f>
        <v>0</v>
      </c>
      <c r="AX76" s="3">
        <f>IF(AX$3=0,0,INDEX(Sheet1!RawDataCols,$C76,AX$5)*$R76)</f>
        <v>0</v>
      </c>
      <c r="AY76" s="3">
        <f>IF(AY$3=0,0,INDEX(Sheet1!RawDataCols,$C76,AY$5)*$R76)</f>
        <v>0</v>
      </c>
      <c r="AZ76" s="3">
        <f>IF(AZ$3=0,0,INDEX(Sheet1!RawDataCols,$C76,AZ$5)*$R76)</f>
        <v>0</v>
      </c>
      <c r="BA76" s="3">
        <f>IF(BA$3=0,0,INDEX(Sheet1!RawDataCols,$C76,BA$5)*$R76)</f>
        <v>0</v>
      </c>
      <c r="BB76" s="3">
        <f>IF(BB$3=0,0,INDEX(Sheet1!RawDataCols,$C76,BB$5)*$R76)</f>
        <v>0</v>
      </c>
      <c r="BC76" s="3">
        <f>IF(BC$3=0,0,INDEX(Sheet1!RawDataCols,$C76,BC$5)*$R76)</f>
        <v>0</v>
      </c>
      <c r="BD76" s="3">
        <f>IF(BD$3=0,0,INDEX(Sheet1!RawDataCols,$C76,BD$5)*$R76)</f>
        <v>0</v>
      </c>
      <c r="BE76" s="3">
        <f>IF(BE$3=0,0,INDEX(Sheet1!RawDataCols,$C76,BE$5)*$R76)</f>
        <v>0</v>
      </c>
      <c r="BF76" s="3">
        <f>IF(BF$3=0,0,INDEX(Sheet1!RawDataCols,$C76,BF$5)*$R76)</f>
        <v>0</v>
      </c>
      <c r="BG76" s="179">
        <f>IF(BG$3=0,0,INDEX(Sheet1!RawDataCols,$C76,BG$5)*$R76)</f>
        <v>0</v>
      </c>
      <c r="BH76" s="33">
        <f t="shared" si="27"/>
        <v>0</v>
      </c>
      <c r="BI76" s="33">
        <f t="shared" si="28"/>
        <v>0</v>
      </c>
      <c r="BJ76" s="33">
        <f t="shared" si="29"/>
        <v>0</v>
      </c>
      <c r="BK76" s="3">
        <f>IF(BK$3=0,0,INDEX(Sheet1!RawDataCols,$C76,BK$5)*$R76)</f>
        <v>0</v>
      </c>
      <c r="BL76" s="3">
        <f>IF(BL$3=0,0,INDEX(Sheet1!RawDataCols,$C76,BL$5)*$R76)</f>
        <v>0</v>
      </c>
      <c r="BM76" s="3">
        <f>IF(BM$3=0,0,INDEX(Sheet1!RawDataCols,$C76,BM$5)*$R76)</f>
        <v>0</v>
      </c>
      <c r="BN76" s="3">
        <f>IF(BN$3=0,0,INDEX(Sheet1!RawDataCols,$C76,BN$5)*$R76)</f>
        <v>0</v>
      </c>
      <c r="BO76" s="3">
        <f>IF(BO$3=0,0,INDEX(Sheet1!RawDataCols,$C76,BO$5)*$R76)</f>
        <v>0</v>
      </c>
      <c r="BP76" s="3">
        <f>IF(BP$3=0,0,INDEX(Sheet1!RawDataCols,$C76,BP$5)*$R76)</f>
        <v>0</v>
      </c>
      <c r="BQ76" s="3">
        <f t="shared" si="30"/>
        <v>0</v>
      </c>
      <c r="BR76" s="3">
        <f t="shared" si="31"/>
        <v>0</v>
      </c>
      <c r="BS76" s="3">
        <f t="shared" si="32"/>
        <v>0</v>
      </c>
      <c r="BT76" s="3">
        <f t="shared" si="33"/>
        <v>0</v>
      </c>
      <c r="BU76" s="3" t="e">
        <f>INDEX(Sheet1!$BS$2:$BS$1000,MATCH($A76,Sheet1!$A$2:$A$1000,0))</f>
        <v>#N/A</v>
      </c>
      <c r="BV76" s="3" t="e">
        <f>INDEX(Sheet1!$BT$2:$BT$1000,MATCH($A76,Sheet1!$A$2:$A$1000,0))</f>
        <v>#N/A</v>
      </c>
    </row>
    <row r="77" spans="1:74" x14ac:dyDescent="0.2">
      <c r="A77" s="270" t="s">
        <v>585</v>
      </c>
      <c r="B77" s="3" t="e">
        <f>MATCH($A77,Sheet1!ACCOUNTNO,0)</f>
        <v>#N/A</v>
      </c>
      <c r="C77" s="3">
        <f t="shared" si="24"/>
        <v>65000</v>
      </c>
      <c r="D77" s="3">
        <f>IF(D$3=0,0,INDEX(Sheet1!RawDataCols,$C77,D$5))</f>
        <v>0</v>
      </c>
      <c r="E77" s="3">
        <f>IF(E$3=0,0,INDEX(Sheet1!RawDataCols,$C77,E$5))</f>
        <v>0</v>
      </c>
      <c r="F77" s="3">
        <f>IF(F$3=0,0,INDEX(Sheet1!RawDataCols,$C77,F$5))</f>
        <v>0</v>
      </c>
      <c r="G77" s="3">
        <f>IF(G$3=0,0,INDEX(Sheet1!RawDataCols,$C77,G$5))</f>
        <v>0</v>
      </c>
      <c r="H77" s="3">
        <f>IF(H$3=0,0,INDEX(Sheet1!RawDataCols,$C77,H$5))</f>
        <v>0</v>
      </c>
      <c r="I77" s="3">
        <f>IF(I$3=0,0,INDEX(Sheet1!RawDataCols,$C77,I$5))</f>
        <v>0</v>
      </c>
      <c r="J77" s="3">
        <f>IF(J$3=0,0,INDEX(Sheet1!RawDataCols,$C77,J$5))</f>
        <v>0</v>
      </c>
      <c r="K77" s="3">
        <f>IF(K$3=0,0,INDEX(Sheet1!RawDataCols,$C77,K$5))</f>
        <v>0</v>
      </c>
      <c r="L77" s="3">
        <f>IF(L$3=0,0,INDEX(Sheet1!RawDataCols,$C77,L$5))</f>
        <v>0</v>
      </c>
      <c r="M77" s="3">
        <f>IF(M$3=0,0,INDEX(Sheet1!RawDataCols,$C77,M$5))</f>
        <v>0</v>
      </c>
      <c r="N77" s="3">
        <f>IF(N$3=0,0,INDEX(Sheet1!RawDataCols,$C77,N$5))</f>
        <v>0</v>
      </c>
      <c r="O77" s="3">
        <f>INDEX(Sheet1!RawDataCols,$C77,O$5)</f>
        <v>0</v>
      </c>
      <c r="P77" s="3">
        <f>INDEX(Sheet1!RawDataCols,$C77,P$5)</f>
        <v>0</v>
      </c>
      <c r="Q77" s="3">
        <f>IF(Q$3=0,0,INDEX(Sheet1!RawDataCols,$C77,Q$5))</f>
        <v>0</v>
      </c>
      <c r="R77" s="3">
        <f t="shared" si="34"/>
        <v>1</v>
      </c>
      <c r="S77" s="3">
        <f t="shared" si="35"/>
        <v>-1</v>
      </c>
      <c r="T77" s="3">
        <f>IF(T$3=0,0,INDEX(Sheet1!RawDataCols,$C77,T$5)*$R77)</f>
        <v>0</v>
      </c>
      <c r="U77" s="3">
        <f>IF(U$3=0,0,INDEX(Sheet1!RawDataCols,$C77,U$5)*$R77)</f>
        <v>0</v>
      </c>
      <c r="V77" s="3">
        <f>IF(V$3=0,0,INDEX(Sheet1!RawDataCols,$C77,V$5)*$R77)</f>
        <v>0</v>
      </c>
      <c r="W77" s="3">
        <f>IF(W$3=0,0,INDEX(Sheet1!RawDataCols,$C77,W$5)*$R77)</f>
        <v>0</v>
      </c>
      <c r="X77" s="3">
        <f>IF(X$3=0,0,INDEX(Sheet1!RawDataCols,$C77,X$5)*$R77)</f>
        <v>0</v>
      </c>
      <c r="Y77" s="3">
        <f>IF(Y$3=0,0,INDEX(Sheet1!RawDataCols,$C77,Y$5)*$R77)</f>
        <v>0</v>
      </c>
      <c r="Z77" s="3">
        <f>IF(Z$3=0,0,INDEX(Sheet1!RawDataCols,$C77,Z$5)*$R77)</f>
        <v>0</v>
      </c>
      <c r="AA77" s="3">
        <f>IF(AA$3=0,0,INDEX(Sheet1!RawDataCols,$C77,AA$5)*$R77)</f>
        <v>0</v>
      </c>
      <c r="AB77" s="3">
        <f>IF(AB$3=0,0,INDEX(Sheet1!RawDataCols,$C77,AB$5)*$R77)</f>
        <v>0</v>
      </c>
      <c r="AC77" s="3">
        <f>IF(AC$3=0,0,INDEX(Sheet1!RawDataCols,$C77,AC$5)*$R77)</f>
        <v>0</v>
      </c>
      <c r="AD77" s="3">
        <f>IF(AD$3=0,0,INDEX(Sheet1!RawDataCols,$C77,AD$5)*$R77)</f>
        <v>0</v>
      </c>
      <c r="AE77" s="3">
        <f>IF(AE$3=0,0,INDEX(Sheet1!RawDataCols,$C77,AE$5)*$R77)</f>
        <v>0</v>
      </c>
      <c r="AF77" s="3">
        <f>IF(AF$3=0,0,INDEX(Sheet1!RawDataCols,$C77,AF$5)*$R77)</f>
        <v>0</v>
      </c>
      <c r="AG77" s="3">
        <f>IF(AG$3=0,0,INDEX(Sheet1!RawDataCols,$C77,AG$5)*$R77)</f>
        <v>0</v>
      </c>
      <c r="AH77" s="3">
        <f>IF(AH$3=0,0,INDEX(Sheet1!RawDataCols,$C77,AH$5)*$R77)</f>
        <v>0</v>
      </c>
      <c r="AI77" s="3">
        <f>IF(AI$3=0,0,INDEX(Sheet1!RawDataCols,$C77,AI$5)*$R77)</f>
        <v>0</v>
      </c>
      <c r="AJ77" s="3">
        <f>IF(AJ$3=0,0,INDEX(Sheet1!RawDataCols,$C77,AJ$5)*$R77)</f>
        <v>0</v>
      </c>
      <c r="AK77" s="3">
        <f>IF(AK$3=0,0,INDEX(Sheet1!RawDataCols,$C77,AK$5)*$R77)</f>
        <v>0</v>
      </c>
      <c r="AL77" s="3">
        <f>IF(AL$3=0,0,INDEX(Sheet1!RawDataCols,$C77,AL$5)*$R77)</f>
        <v>0</v>
      </c>
      <c r="AM77" s="3">
        <f>IF(AM$3=0,0,INDEX(Sheet1!RawDataCols,$C77,AM$5)*$R77)</f>
        <v>0</v>
      </c>
      <c r="AN77" s="3">
        <f>IF(AN$3=0,0,INDEX(Sheet1!RawDataCols,$C77,AN$5)*$R77)</f>
        <v>0</v>
      </c>
      <c r="AO77" s="3">
        <f>IF(AO$3=0,0,INDEX(Sheet1!RawDataCols,$C77,AO$5)*$R77)</f>
        <v>0</v>
      </c>
      <c r="AP77" s="3">
        <f>IF(AP$3=0,0,INDEX(Sheet1!RawDataCols,$C77,AP$5)*$R77)</f>
        <v>0</v>
      </c>
      <c r="AQ77" s="3">
        <f>IF(AQ$3=0,0,INDEX(Sheet1!RawDataCols,$C77,AQ$5)*$R77)</f>
        <v>0</v>
      </c>
      <c r="AR77" s="3">
        <f>IF(AR$3=0,0,INDEX(Sheet1!RawDataCols,$C77,AR$5)*$R77)</f>
        <v>0</v>
      </c>
      <c r="AS77" s="3">
        <f>IF(AS$3=0,0,INDEX(Sheet1!RawDataCols,$C77,AS$5)*$R77)</f>
        <v>0</v>
      </c>
      <c r="AT77" s="3">
        <f>IF(AT$3=0,0,INDEX(Sheet1!RawDataCols,$C77,AT$5)*$R77)</f>
        <v>0</v>
      </c>
      <c r="AU77" s="3">
        <f>IF(AU$3=0,0,INDEX(Sheet1!RawDataCols,$C77,AU$5)*$R77)</f>
        <v>0</v>
      </c>
      <c r="AV77" s="3">
        <f>IF(AV$3=0,0,INDEX(Sheet1!RawDataCols,$C77,AV$5)*$R77)</f>
        <v>0</v>
      </c>
      <c r="AW77" s="3">
        <f>IF(AW$3=0,0,INDEX(Sheet1!RawDataCols,$C77,AW$5)*$R77)</f>
        <v>0</v>
      </c>
      <c r="AX77" s="3">
        <f>IF(AX$3=0,0,INDEX(Sheet1!RawDataCols,$C77,AX$5)*$R77)</f>
        <v>0</v>
      </c>
      <c r="AY77" s="3">
        <f>IF(AY$3=0,0,INDEX(Sheet1!RawDataCols,$C77,AY$5)*$R77)</f>
        <v>0</v>
      </c>
      <c r="AZ77" s="3">
        <f>IF(AZ$3=0,0,INDEX(Sheet1!RawDataCols,$C77,AZ$5)*$R77)</f>
        <v>0</v>
      </c>
      <c r="BA77" s="3">
        <f>IF(BA$3=0,0,INDEX(Sheet1!RawDataCols,$C77,BA$5)*$R77)</f>
        <v>0</v>
      </c>
      <c r="BB77" s="3">
        <f>IF(BB$3=0,0,INDEX(Sheet1!RawDataCols,$C77,BB$5)*$R77)</f>
        <v>0</v>
      </c>
      <c r="BC77" s="3">
        <f>IF(BC$3=0,0,INDEX(Sheet1!RawDataCols,$C77,BC$5)*$R77)</f>
        <v>0</v>
      </c>
      <c r="BD77" s="3">
        <f>IF(BD$3=0,0,INDEX(Sheet1!RawDataCols,$C77,BD$5)*$R77)</f>
        <v>0</v>
      </c>
      <c r="BE77" s="3">
        <f>IF(BE$3=0,0,INDEX(Sheet1!RawDataCols,$C77,BE$5)*$R77)</f>
        <v>0</v>
      </c>
      <c r="BF77" s="3">
        <f>IF(BF$3=0,0,INDEX(Sheet1!RawDataCols,$C77,BF$5)*$R77)</f>
        <v>0</v>
      </c>
      <c r="BG77" s="179">
        <f>IF(BG$3=0,0,INDEX(Sheet1!RawDataCols,$C77,BG$5)*$R77)</f>
        <v>0</v>
      </c>
      <c r="BH77" s="33">
        <f t="shared" si="27"/>
        <v>0</v>
      </c>
      <c r="BI77" s="33">
        <f t="shared" si="28"/>
        <v>0</v>
      </c>
      <c r="BJ77" s="33">
        <f t="shared" si="29"/>
        <v>0</v>
      </c>
      <c r="BK77" s="3">
        <f>IF(BK$3=0,0,INDEX(Sheet1!RawDataCols,$C77,BK$5)*$R77)</f>
        <v>0</v>
      </c>
      <c r="BL77" s="3">
        <f>IF(BL$3=0,0,INDEX(Sheet1!RawDataCols,$C77,BL$5)*$R77)</f>
        <v>0</v>
      </c>
      <c r="BM77" s="3">
        <f>IF(BM$3=0,0,INDEX(Sheet1!RawDataCols,$C77,BM$5)*$R77)</f>
        <v>0</v>
      </c>
      <c r="BN77" s="3">
        <f>IF(BN$3=0,0,INDEX(Sheet1!RawDataCols,$C77,BN$5)*$R77)</f>
        <v>0</v>
      </c>
      <c r="BO77" s="3">
        <f>IF(BO$3=0,0,INDEX(Sheet1!RawDataCols,$C77,BO$5)*$R77)</f>
        <v>0</v>
      </c>
      <c r="BP77" s="3">
        <f>IF(BP$3=0,0,INDEX(Sheet1!RawDataCols,$C77,BP$5)*$R77)</f>
        <v>0</v>
      </c>
      <c r="BQ77" s="3">
        <f t="shared" si="30"/>
        <v>0</v>
      </c>
      <c r="BR77" s="3">
        <f t="shared" si="31"/>
        <v>0</v>
      </c>
      <c r="BS77" s="3">
        <f t="shared" si="32"/>
        <v>0</v>
      </c>
      <c r="BT77" s="3">
        <f t="shared" si="33"/>
        <v>0</v>
      </c>
      <c r="BU77" s="3" t="e">
        <f>INDEX(Sheet1!$BS$2:$BS$1000,MATCH($A77,Sheet1!$A$2:$A$1000,0))</f>
        <v>#N/A</v>
      </c>
      <c r="BV77" s="3" t="e">
        <f>INDEX(Sheet1!$BT$2:$BT$1000,MATCH($A77,Sheet1!$A$2:$A$1000,0))</f>
        <v>#N/A</v>
      </c>
    </row>
    <row r="78" spans="1:74" x14ac:dyDescent="0.2">
      <c r="A78" s="270" t="s">
        <v>586</v>
      </c>
      <c r="B78" s="3" t="e">
        <f>MATCH($A78,Sheet1!ACCOUNTNO,0)</f>
        <v>#N/A</v>
      </c>
      <c r="C78" s="3">
        <f t="shared" si="24"/>
        <v>65000</v>
      </c>
      <c r="D78" s="3">
        <f>IF(D$3=0,0,INDEX(Sheet1!RawDataCols,$C78,D$5))</f>
        <v>0</v>
      </c>
      <c r="E78" s="3">
        <f>IF(E$3=0,0,INDEX(Sheet1!RawDataCols,$C78,E$5))</f>
        <v>0</v>
      </c>
      <c r="F78" s="3">
        <f>IF(F$3=0,0,INDEX(Sheet1!RawDataCols,$C78,F$5))</f>
        <v>0</v>
      </c>
      <c r="G78" s="3">
        <f>IF(G$3=0,0,INDEX(Sheet1!RawDataCols,$C78,G$5))</f>
        <v>0</v>
      </c>
      <c r="H78" s="3">
        <f>IF(H$3=0,0,INDEX(Sheet1!RawDataCols,$C78,H$5))</f>
        <v>0</v>
      </c>
      <c r="I78" s="3">
        <f>IF(I$3=0,0,INDEX(Sheet1!RawDataCols,$C78,I$5))</f>
        <v>0</v>
      </c>
      <c r="J78" s="3">
        <f>IF(J$3=0,0,INDEX(Sheet1!RawDataCols,$C78,J$5))</f>
        <v>0</v>
      </c>
      <c r="K78" s="3">
        <f>IF(K$3=0,0,INDEX(Sheet1!RawDataCols,$C78,K$5))</f>
        <v>0</v>
      </c>
      <c r="L78" s="3">
        <f>IF(L$3=0,0,INDEX(Sheet1!RawDataCols,$C78,L$5))</f>
        <v>0</v>
      </c>
      <c r="M78" s="3">
        <f>IF(M$3=0,0,INDEX(Sheet1!RawDataCols,$C78,M$5))</f>
        <v>0</v>
      </c>
      <c r="N78" s="3">
        <f>IF(N$3=0,0,INDEX(Sheet1!RawDataCols,$C78,N$5))</f>
        <v>0</v>
      </c>
      <c r="O78" s="3">
        <f>INDEX(Sheet1!RawDataCols,$C78,O$5)</f>
        <v>0</v>
      </c>
      <c r="P78" s="3">
        <f>INDEX(Sheet1!RawDataCols,$C78,P$5)</f>
        <v>0</v>
      </c>
      <c r="Q78" s="3">
        <f>IF(Q$3=0,0,INDEX(Sheet1!RawDataCols,$C78,Q$5))</f>
        <v>0</v>
      </c>
      <c r="R78" s="3">
        <f t="shared" si="34"/>
        <v>1</v>
      </c>
      <c r="S78" s="3">
        <f t="shared" si="35"/>
        <v>-1</v>
      </c>
      <c r="T78" s="3">
        <f>IF(T$3=0,0,INDEX(Sheet1!RawDataCols,$C78,T$5)*$R78)</f>
        <v>0</v>
      </c>
      <c r="U78" s="3">
        <f>IF(U$3=0,0,INDEX(Sheet1!RawDataCols,$C78,U$5)*$R78)</f>
        <v>0</v>
      </c>
      <c r="V78" s="3">
        <f>IF(V$3=0,0,INDEX(Sheet1!RawDataCols,$C78,V$5)*$R78)</f>
        <v>0</v>
      </c>
      <c r="W78" s="3">
        <f>IF(W$3=0,0,INDEX(Sheet1!RawDataCols,$C78,W$5)*$R78)</f>
        <v>0</v>
      </c>
      <c r="X78" s="3">
        <f>IF(X$3=0,0,INDEX(Sheet1!RawDataCols,$C78,X$5)*$R78)</f>
        <v>0</v>
      </c>
      <c r="Y78" s="3">
        <f>IF(Y$3=0,0,INDEX(Sheet1!RawDataCols,$C78,Y$5)*$R78)</f>
        <v>0</v>
      </c>
      <c r="Z78" s="3">
        <f>IF(Z$3=0,0,INDEX(Sheet1!RawDataCols,$C78,Z$5)*$R78)</f>
        <v>0</v>
      </c>
      <c r="AA78" s="3">
        <f>IF(AA$3=0,0,INDEX(Sheet1!RawDataCols,$C78,AA$5)*$R78)</f>
        <v>0</v>
      </c>
      <c r="AB78" s="3">
        <f>IF(AB$3=0,0,INDEX(Sheet1!RawDataCols,$C78,AB$5)*$R78)</f>
        <v>0</v>
      </c>
      <c r="AC78" s="3">
        <f>IF(AC$3=0,0,INDEX(Sheet1!RawDataCols,$C78,AC$5)*$R78)</f>
        <v>0</v>
      </c>
      <c r="AD78" s="3">
        <f>IF(AD$3=0,0,INDEX(Sheet1!RawDataCols,$C78,AD$5)*$R78)</f>
        <v>0</v>
      </c>
      <c r="AE78" s="3">
        <f>IF(AE$3=0,0,INDEX(Sheet1!RawDataCols,$C78,AE$5)*$R78)</f>
        <v>0</v>
      </c>
      <c r="AF78" s="3">
        <f>IF(AF$3=0,0,INDEX(Sheet1!RawDataCols,$C78,AF$5)*$R78)</f>
        <v>0</v>
      </c>
      <c r="AG78" s="3">
        <f>IF(AG$3=0,0,INDEX(Sheet1!RawDataCols,$C78,AG$5)*$R78)</f>
        <v>0</v>
      </c>
      <c r="AH78" s="3">
        <f>IF(AH$3=0,0,INDEX(Sheet1!RawDataCols,$C78,AH$5)*$R78)</f>
        <v>0</v>
      </c>
      <c r="AI78" s="3">
        <f>IF(AI$3=0,0,INDEX(Sheet1!RawDataCols,$C78,AI$5)*$R78)</f>
        <v>0</v>
      </c>
      <c r="AJ78" s="3">
        <f>IF(AJ$3=0,0,INDEX(Sheet1!RawDataCols,$C78,AJ$5)*$R78)</f>
        <v>0</v>
      </c>
      <c r="AK78" s="3">
        <f>IF(AK$3=0,0,INDEX(Sheet1!RawDataCols,$C78,AK$5)*$R78)</f>
        <v>0</v>
      </c>
      <c r="AL78" s="3">
        <f>IF(AL$3=0,0,INDEX(Sheet1!RawDataCols,$C78,AL$5)*$R78)</f>
        <v>0</v>
      </c>
      <c r="AM78" s="3">
        <f>IF(AM$3=0,0,INDEX(Sheet1!RawDataCols,$C78,AM$5)*$R78)</f>
        <v>0</v>
      </c>
      <c r="AN78" s="3">
        <f>IF(AN$3=0,0,INDEX(Sheet1!RawDataCols,$C78,AN$5)*$R78)</f>
        <v>0</v>
      </c>
      <c r="AO78" s="3">
        <f>IF(AO$3=0,0,INDEX(Sheet1!RawDataCols,$C78,AO$5)*$R78)</f>
        <v>0</v>
      </c>
      <c r="AP78" s="3">
        <f>IF(AP$3=0,0,INDEX(Sheet1!RawDataCols,$C78,AP$5)*$R78)</f>
        <v>0</v>
      </c>
      <c r="AQ78" s="3">
        <f>IF(AQ$3=0,0,INDEX(Sheet1!RawDataCols,$C78,AQ$5)*$R78)</f>
        <v>0</v>
      </c>
      <c r="AR78" s="3">
        <f>IF(AR$3=0,0,INDEX(Sheet1!RawDataCols,$C78,AR$5)*$R78)</f>
        <v>0</v>
      </c>
      <c r="AS78" s="3">
        <f>IF(AS$3=0,0,INDEX(Sheet1!RawDataCols,$C78,AS$5)*$R78)</f>
        <v>0</v>
      </c>
      <c r="AT78" s="3">
        <f>IF(AT$3=0,0,INDEX(Sheet1!RawDataCols,$C78,AT$5)*$R78)</f>
        <v>0</v>
      </c>
      <c r="AU78" s="3">
        <f>IF(AU$3=0,0,INDEX(Sheet1!RawDataCols,$C78,AU$5)*$R78)</f>
        <v>0</v>
      </c>
      <c r="AV78" s="3">
        <f>IF(AV$3=0,0,INDEX(Sheet1!RawDataCols,$C78,AV$5)*$R78)</f>
        <v>0</v>
      </c>
      <c r="AW78" s="3">
        <f>IF(AW$3=0,0,INDEX(Sheet1!RawDataCols,$C78,AW$5)*$R78)</f>
        <v>0</v>
      </c>
      <c r="AX78" s="3">
        <f>IF(AX$3=0,0,INDEX(Sheet1!RawDataCols,$C78,AX$5)*$R78)</f>
        <v>0</v>
      </c>
      <c r="AY78" s="3">
        <f>IF(AY$3=0,0,INDEX(Sheet1!RawDataCols,$C78,AY$5)*$R78)</f>
        <v>0</v>
      </c>
      <c r="AZ78" s="3">
        <f>IF(AZ$3=0,0,INDEX(Sheet1!RawDataCols,$C78,AZ$5)*$R78)</f>
        <v>0</v>
      </c>
      <c r="BA78" s="3">
        <f>IF(BA$3=0,0,INDEX(Sheet1!RawDataCols,$C78,BA$5)*$R78)</f>
        <v>0</v>
      </c>
      <c r="BB78" s="3">
        <f>IF(BB$3=0,0,INDEX(Sheet1!RawDataCols,$C78,BB$5)*$R78)</f>
        <v>0</v>
      </c>
      <c r="BC78" s="3">
        <f>IF(BC$3=0,0,INDEX(Sheet1!RawDataCols,$C78,BC$5)*$R78)</f>
        <v>0</v>
      </c>
      <c r="BD78" s="3">
        <f>IF(BD$3=0,0,INDEX(Sheet1!RawDataCols,$C78,BD$5)*$R78)</f>
        <v>0</v>
      </c>
      <c r="BE78" s="3">
        <f>IF(BE$3=0,0,INDEX(Sheet1!RawDataCols,$C78,BE$5)*$R78)</f>
        <v>0</v>
      </c>
      <c r="BF78" s="3">
        <f>IF(BF$3=0,0,INDEX(Sheet1!RawDataCols,$C78,BF$5)*$R78)</f>
        <v>0</v>
      </c>
      <c r="BG78" s="179">
        <f>IF(BG$3=0,0,INDEX(Sheet1!RawDataCols,$C78,BG$5)*$R78)</f>
        <v>0</v>
      </c>
      <c r="BH78" s="33">
        <f t="shared" si="27"/>
        <v>0</v>
      </c>
      <c r="BI78" s="33">
        <f t="shared" si="28"/>
        <v>0</v>
      </c>
      <c r="BJ78" s="33">
        <f t="shared" si="29"/>
        <v>0</v>
      </c>
      <c r="BK78" s="3">
        <f>IF(BK$3=0,0,INDEX(Sheet1!RawDataCols,$C78,BK$5)*$R78)</f>
        <v>0</v>
      </c>
      <c r="BL78" s="3">
        <f>IF(BL$3=0,0,INDEX(Sheet1!RawDataCols,$C78,BL$5)*$R78)</f>
        <v>0</v>
      </c>
      <c r="BM78" s="3">
        <f>IF(BM$3=0,0,INDEX(Sheet1!RawDataCols,$C78,BM$5)*$R78)</f>
        <v>0</v>
      </c>
      <c r="BN78" s="3">
        <f>IF(BN$3=0,0,INDEX(Sheet1!RawDataCols,$C78,BN$5)*$R78)</f>
        <v>0</v>
      </c>
      <c r="BO78" s="3">
        <f>IF(BO$3=0,0,INDEX(Sheet1!RawDataCols,$C78,BO$5)*$R78)</f>
        <v>0</v>
      </c>
      <c r="BP78" s="3">
        <f>IF(BP$3=0,0,INDEX(Sheet1!RawDataCols,$C78,BP$5)*$R78)</f>
        <v>0</v>
      </c>
      <c r="BQ78" s="3">
        <f t="shared" si="30"/>
        <v>0</v>
      </c>
      <c r="BR78" s="3">
        <f t="shared" si="31"/>
        <v>0</v>
      </c>
      <c r="BS78" s="3">
        <f t="shared" si="32"/>
        <v>0</v>
      </c>
      <c r="BT78" s="3">
        <f t="shared" si="33"/>
        <v>0</v>
      </c>
      <c r="BU78" s="3" t="e">
        <f>INDEX(Sheet1!$BS$2:$BS$1000,MATCH($A78,Sheet1!$A$2:$A$1000,0))</f>
        <v>#N/A</v>
      </c>
      <c r="BV78" s="3" t="e">
        <f>INDEX(Sheet1!$BT$2:$BT$1000,MATCH($A78,Sheet1!$A$2:$A$1000,0))</f>
        <v>#N/A</v>
      </c>
    </row>
    <row r="79" spans="1:74" x14ac:dyDescent="0.2">
      <c r="A79" s="270" t="s">
        <v>587</v>
      </c>
      <c r="B79" s="3" t="e">
        <f>MATCH($A79,Sheet1!ACCOUNTNO,0)</f>
        <v>#N/A</v>
      </c>
      <c r="C79" s="3">
        <f t="shared" ref="C79:C96" si="36">IF(ISNA($B79),65000,$B79)</f>
        <v>65000</v>
      </c>
      <c r="D79" s="3">
        <f>IF(D$3=0,0,INDEX(Sheet1!RawDataCols,$C79,D$5))</f>
        <v>0</v>
      </c>
      <c r="E79" s="3">
        <f>IF(E$3=0,0,INDEX(Sheet1!RawDataCols,$C79,E$5))</f>
        <v>0</v>
      </c>
      <c r="F79" s="3">
        <f>IF(F$3=0,0,INDEX(Sheet1!RawDataCols,$C79,F$5))</f>
        <v>0</v>
      </c>
      <c r="G79" s="3">
        <f>IF(G$3=0,0,INDEX(Sheet1!RawDataCols,$C79,G$5))</f>
        <v>0</v>
      </c>
      <c r="H79" s="3">
        <f>IF(H$3=0,0,INDEX(Sheet1!RawDataCols,$C79,H$5))</f>
        <v>0</v>
      </c>
      <c r="I79" s="3">
        <f>IF(I$3=0,0,INDEX(Sheet1!RawDataCols,$C79,I$5))</f>
        <v>0</v>
      </c>
      <c r="J79" s="3">
        <f>IF(J$3=0,0,INDEX(Sheet1!RawDataCols,$C79,J$5))</f>
        <v>0</v>
      </c>
      <c r="K79" s="3">
        <f>IF(K$3=0,0,INDEX(Sheet1!RawDataCols,$C79,K$5))</f>
        <v>0</v>
      </c>
      <c r="L79" s="3">
        <f>IF(L$3=0,0,INDEX(Sheet1!RawDataCols,$C79,L$5))</f>
        <v>0</v>
      </c>
      <c r="M79" s="3">
        <f>IF(M$3=0,0,INDEX(Sheet1!RawDataCols,$C79,M$5))</f>
        <v>0</v>
      </c>
      <c r="N79" s="3">
        <f>IF(N$3=0,0,INDEX(Sheet1!RawDataCols,$C79,N$5))</f>
        <v>0</v>
      </c>
      <c r="O79" s="3">
        <f>INDEX(Sheet1!RawDataCols,$C79,O$5)</f>
        <v>0</v>
      </c>
      <c r="P79" s="3">
        <f>INDEX(Sheet1!RawDataCols,$C79,P$5)</f>
        <v>0</v>
      </c>
      <c r="Q79" s="3">
        <f>IF(Q$3=0,0,INDEX(Sheet1!RawDataCols,$C79,Q$5))</f>
        <v>0</v>
      </c>
      <c r="R79" s="3">
        <f t="shared" ref="R79:R96" si="37">IF(OR(GL_Cat_Code=8,GL_Cat_Code=12,GL_Cat_Code=28,GL_Cat_Code=32,GL_Cat_Code=36,GL_Cat_Code=40),-1,1)</f>
        <v>1</v>
      </c>
      <c r="S79" s="3">
        <f t="shared" ref="S79:S96" si="38">IF(OR(GL_Cat_Code=8,GL_Cat_Code=12,GL_Cat_Code=28,GL_Cat_Code=32,GL_Cat_Code=36,GL_Cat_Code=40),1,-1)</f>
        <v>-1</v>
      </c>
      <c r="T79" s="3">
        <f>IF(T$3=0,0,INDEX(Sheet1!RawDataCols,$C79,T$5)*$R79)</f>
        <v>0</v>
      </c>
      <c r="U79" s="3">
        <f>IF(U$3=0,0,INDEX(Sheet1!RawDataCols,$C79,U$5)*$R79)</f>
        <v>0</v>
      </c>
      <c r="V79" s="3">
        <f>IF(V$3=0,0,INDEX(Sheet1!RawDataCols,$C79,V$5)*$R79)</f>
        <v>0</v>
      </c>
      <c r="W79" s="3">
        <f>IF(W$3=0,0,INDEX(Sheet1!RawDataCols,$C79,W$5)*$R79)</f>
        <v>0</v>
      </c>
      <c r="X79" s="3">
        <f>IF(X$3=0,0,INDEX(Sheet1!RawDataCols,$C79,X$5)*$R79)</f>
        <v>0</v>
      </c>
      <c r="Y79" s="3">
        <f>IF(Y$3=0,0,INDEX(Sheet1!RawDataCols,$C79,Y$5)*$R79)</f>
        <v>0</v>
      </c>
      <c r="Z79" s="3">
        <f>IF(Z$3=0,0,INDEX(Sheet1!RawDataCols,$C79,Z$5)*$R79)</f>
        <v>0</v>
      </c>
      <c r="AA79" s="3">
        <f>IF(AA$3=0,0,INDEX(Sheet1!RawDataCols,$C79,AA$5)*$R79)</f>
        <v>0</v>
      </c>
      <c r="AB79" s="3">
        <f>IF(AB$3=0,0,INDEX(Sheet1!RawDataCols,$C79,AB$5)*$R79)</f>
        <v>0</v>
      </c>
      <c r="AC79" s="3">
        <f>IF(AC$3=0,0,INDEX(Sheet1!RawDataCols,$C79,AC$5)*$R79)</f>
        <v>0</v>
      </c>
      <c r="AD79" s="3">
        <f>IF(AD$3=0,0,INDEX(Sheet1!RawDataCols,$C79,AD$5)*$R79)</f>
        <v>0</v>
      </c>
      <c r="AE79" s="3">
        <f>IF(AE$3=0,0,INDEX(Sheet1!RawDataCols,$C79,AE$5)*$R79)</f>
        <v>0</v>
      </c>
      <c r="AF79" s="3">
        <f>IF(AF$3=0,0,INDEX(Sheet1!RawDataCols,$C79,AF$5)*$R79)</f>
        <v>0</v>
      </c>
      <c r="AG79" s="3">
        <f>IF(AG$3=0,0,INDEX(Sheet1!RawDataCols,$C79,AG$5)*$R79)</f>
        <v>0</v>
      </c>
      <c r="AH79" s="3">
        <f>IF(AH$3=0,0,INDEX(Sheet1!RawDataCols,$C79,AH$5)*$R79)</f>
        <v>0</v>
      </c>
      <c r="AI79" s="3">
        <f>IF(AI$3=0,0,INDEX(Sheet1!RawDataCols,$C79,AI$5)*$R79)</f>
        <v>0</v>
      </c>
      <c r="AJ79" s="3">
        <f>IF(AJ$3=0,0,INDEX(Sheet1!RawDataCols,$C79,AJ$5)*$R79)</f>
        <v>0</v>
      </c>
      <c r="AK79" s="3">
        <f>IF(AK$3=0,0,INDEX(Sheet1!RawDataCols,$C79,AK$5)*$R79)</f>
        <v>0</v>
      </c>
      <c r="AL79" s="3">
        <f>IF(AL$3=0,0,INDEX(Sheet1!RawDataCols,$C79,AL$5)*$R79)</f>
        <v>0</v>
      </c>
      <c r="AM79" s="3">
        <f>IF(AM$3=0,0,INDEX(Sheet1!RawDataCols,$C79,AM$5)*$R79)</f>
        <v>0</v>
      </c>
      <c r="AN79" s="3">
        <f>IF(AN$3=0,0,INDEX(Sheet1!RawDataCols,$C79,AN$5)*$R79)</f>
        <v>0</v>
      </c>
      <c r="AO79" s="3">
        <f>IF(AO$3=0,0,INDEX(Sheet1!RawDataCols,$C79,AO$5)*$R79)</f>
        <v>0</v>
      </c>
      <c r="AP79" s="3">
        <f>IF(AP$3=0,0,INDEX(Sheet1!RawDataCols,$C79,AP$5)*$R79)</f>
        <v>0</v>
      </c>
      <c r="AQ79" s="3">
        <f>IF(AQ$3=0,0,INDEX(Sheet1!RawDataCols,$C79,AQ$5)*$R79)</f>
        <v>0</v>
      </c>
      <c r="AR79" s="3">
        <f>IF(AR$3=0,0,INDEX(Sheet1!RawDataCols,$C79,AR$5)*$R79)</f>
        <v>0</v>
      </c>
      <c r="AS79" s="3">
        <f>IF(AS$3=0,0,INDEX(Sheet1!RawDataCols,$C79,AS$5)*$R79)</f>
        <v>0</v>
      </c>
      <c r="AT79" s="3">
        <f>IF(AT$3=0,0,INDEX(Sheet1!RawDataCols,$C79,AT$5)*$R79)</f>
        <v>0</v>
      </c>
      <c r="AU79" s="3">
        <f>IF(AU$3=0,0,INDEX(Sheet1!RawDataCols,$C79,AU$5)*$R79)</f>
        <v>0</v>
      </c>
      <c r="AV79" s="3">
        <f>IF(AV$3=0,0,INDEX(Sheet1!RawDataCols,$C79,AV$5)*$R79)</f>
        <v>0</v>
      </c>
      <c r="AW79" s="3">
        <f>IF(AW$3=0,0,INDEX(Sheet1!RawDataCols,$C79,AW$5)*$R79)</f>
        <v>0</v>
      </c>
      <c r="AX79" s="3">
        <f>IF(AX$3=0,0,INDEX(Sheet1!RawDataCols,$C79,AX$5)*$R79)</f>
        <v>0</v>
      </c>
      <c r="AY79" s="3">
        <f>IF(AY$3=0,0,INDEX(Sheet1!RawDataCols,$C79,AY$5)*$R79)</f>
        <v>0</v>
      </c>
      <c r="AZ79" s="3">
        <f>IF(AZ$3=0,0,INDEX(Sheet1!RawDataCols,$C79,AZ$5)*$R79)</f>
        <v>0</v>
      </c>
      <c r="BA79" s="3">
        <f>IF(BA$3=0,0,INDEX(Sheet1!RawDataCols,$C79,BA$5)*$R79)</f>
        <v>0</v>
      </c>
      <c r="BB79" s="3">
        <f>IF(BB$3=0,0,INDEX(Sheet1!RawDataCols,$C79,BB$5)*$R79)</f>
        <v>0</v>
      </c>
      <c r="BC79" s="3">
        <f>IF(BC$3=0,0,INDEX(Sheet1!RawDataCols,$C79,BC$5)*$R79)</f>
        <v>0</v>
      </c>
      <c r="BD79" s="3">
        <f>IF(BD$3=0,0,INDEX(Sheet1!RawDataCols,$C79,BD$5)*$R79)</f>
        <v>0</v>
      </c>
      <c r="BE79" s="3">
        <f>IF(BE$3=0,0,INDEX(Sheet1!RawDataCols,$C79,BE$5)*$R79)</f>
        <v>0</v>
      </c>
      <c r="BF79" s="3">
        <f>IF(BF$3=0,0,INDEX(Sheet1!RawDataCols,$C79,BF$5)*$R79)</f>
        <v>0</v>
      </c>
      <c r="BG79" s="179">
        <f>IF(BG$3=0,0,INDEX(Sheet1!RawDataCols,$C79,BG$5)*$R79)</f>
        <v>0</v>
      </c>
      <c r="BH79" s="33">
        <f t="shared" ref="BH79:BH96" si="39">SUM(T79,U79,X79,AA79,AD79,AG79,AJ79,AM79,AP79,AS79,AV79,AY79,BB79)</f>
        <v>0</v>
      </c>
      <c r="BI79" s="33">
        <f t="shared" ref="BI79:BI96" si="40">SUM(V79,Y79,AB79,AE79,AH79,AK79,AN79,AQ79,AT79,AW79,AZ79,BC79)</f>
        <v>0</v>
      </c>
      <c r="BJ79" s="33">
        <f t="shared" ref="BJ79:BJ96" si="41">SUM(W79,Z79,AC79,AF79,AI79,AL79,AO79,AR79,AU79,AX79,BA79,BD79)+IF(Q79&lt;&gt;"I",BP79,0)</f>
        <v>0</v>
      </c>
      <c r="BK79" s="3">
        <f>IF(BK$3=0,0,INDEX(Sheet1!RawDataCols,$C79,BK$5)*$R79)</f>
        <v>0</v>
      </c>
      <c r="BL79" s="3">
        <f>IF(BL$3=0,0,INDEX(Sheet1!RawDataCols,$C79,BL$5)*$R79)</f>
        <v>0</v>
      </c>
      <c r="BM79" s="3">
        <f>IF(BM$3=0,0,INDEX(Sheet1!RawDataCols,$C79,BM$5)*$R79)</f>
        <v>0</v>
      </c>
      <c r="BN79" s="3">
        <f>IF(BN$3=0,0,INDEX(Sheet1!RawDataCols,$C79,BN$5)*$R79)</f>
        <v>0</v>
      </c>
      <c r="BO79" s="3">
        <f>IF(BO$3=0,0,INDEX(Sheet1!RawDataCols,$C79,BO$5)*$R79)</f>
        <v>0</v>
      </c>
      <c r="BP79" s="3">
        <f>IF(BP$3=0,0,INDEX(Sheet1!RawDataCols,$C79,BP$5)*$R79)</f>
        <v>0</v>
      </c>
      <c r="BQ79" s="3">
        <f t="shared" ref="BQ79:BQ96" si="42">IF($Q79="I",SUM(U79,X79,AA79),SUM(T79,U79,X79,AA79))</f>
        <v>0</v>
      </c>
      <c r="BR79" s="3">
        <f t="shared" ref="BR79:BR96" si="43">IF($Q79="I",SUM(AD79,AG79,AJ79),SUM(AD79,AG79,AJ79,BQ79))</f>
        <v>0</v>
      </c>
      <c r="BS79" s="3">
        <f t="shared" ref="BS79:BS96" si="44">IF($Q79="I",SUM(AM79,AP79,AS79),SUM(AM79,AP79,AS79,BR79))</f>
        <v>0</v>
      </c>
      <c r="BT79" s="3">
        <f t="shared" ref="BT79:BT96" si="45">IF($I79="I",SUM(AV79,AY79,BB79),SUM(AV79,AY79,BB79,BS79))</f>
        <v>0</v>
      </c>
      <c r="BU79" s="3" t="e">
        <f>INDEX(Sheet1!$BS$2:$BS$1000,MATCH($A79,Sheet1!$A$2:$A$1000,0))</f>
        <v>#N/A</v>
      </c>
      <c r="BV79" s="3" t="e">
        <f>INDEX(Sheet1!$BT$2:$BT$1000,MATCH($A79,Sheet1!$A$2:$A$1000,0))</f>
        <v>#N/A</v>
      </c>
    </row>
    <row r="80" spans="1:74" x14ac:dyDescent="0.2">
      <c r="A80" s="270" t="s">
        <v>588</v>
      </c>
      <c r="B80" s="3" t="e">
        <f>MATCH($A80,Sheet1!ACCOUNTNO,0)</f>
        <v>#N/A</v>
      </c>
      <c r="C80" s="3">
        <f t="shared" si="36"/>
        <v>65000</v>
      </c>
      <c r="D80" s="3">
        <f>IF(D$3=0,0,INDEX(Sheet1!RawDataCols,$C80,D$5))</f>
        <v>0</v>
      </c>
      <c r="E80" s="3">
        <f>IF(E$3=0,0,INDEX(Sheet1!RawDataCols,$C80,E$5))</f>
        <v>0</v>
      </c>
      <c r="F80" s="3">
        <f>IF(F$3=0,0,INDEX(Sheet1!RawDataCols,$C80,F$5))</f>
        <v>0</v>
      </c>
      <c r="G80" s="3">
        <f>IF(G$3=0,0,INDEX(Sheet1!RawDataCols,$C80,G$5))</f>
        <v>0</v>
      </c>
      <c r="H80" s="3">
        <f>IF(H$3=0,0,INDEX(Sheet1!RawDataCols,$C80,H$5))</f>
        <v>0</v>
      </c>
      <c r="I80" s="3">
        <f>IF(I$3=0,0,INDEX(Sheet1!RawDataCols,$C80,I$5))</f>
        <v>0</v>
      </c>
      <c r="J80" s="3">
        <f>IF(J$3=0,0,INDEX(Sheet1!RawDataCols,$C80,J$5))</f>
        <v>0</v>
      </c>
      <c r="K80" s="3">
        <f>IF(K$3=0,0,INDEX(Sheet1!RawDataCols,$C80,K$5))</f>
        <v>0</v>
      </c>
      <c r="L80" s="3">
        <f>IF(L$3=0,0,INDEX(Sheet1!RawDataCols,$C80,L$5))</f>
        <v>0</v>
      </c>
      <c r="M80" s="3">
        <f>IF(M$3=0,0,INDEX(Sheet1!RawDataCols,$C80,M$5))</f>
        <v>0</v>
      </c>
      <c r="N80" s="3">
        <f>IF(N$3=0,0,INDEX(Sheet1!RawDataCols,$C80,N$5))</f>
        <v>0</v>
      </c>
      <c r="O80" s="3">
        <f>INDEX(Sheet1!RawDataCols,$C80,O$5)</f>
        <v>0</v>
      </c>
      <c r="P80" s="3">
        <f>INDEX(Sheet1!RawDataCols,$C80,P$5)</f>
        <v>0</v>
      </c>
      <c r="Q80" s="3">
        <f>IF(Q$3=0,0,INDEX(Sheet1!RawDataCols,$C80,Q$5))</f>
        <v>0</v>
      </c>
      <c r="R80" s="3">
        <f t="shared" si="37"/>
        <v>1</v>
      </c>
      <c r="S80" s="3">
        <f t="shared" si="38"/>
        <v>-1</v>
      </c>
      <c r="T80" s="3">
        <f>IF(T$3=0,0,INDEX(Sheet1!RawDataCols,$C80,T$5)*$R80)</f>
        <v>0</v>
      </c>
      <c r="U80" s="3">
        <f>IF(U$3=0,0,INDEX(Sheet1!RawDataCols,$C80,U$5)*$R80)</f>
        <v>0</v>
      </c>
      <c r="V80" s="3">
        <f>IF(V$3=0,0,INDEX(Sheet1!RawDataCols,$C80,V$5)*$R80)</f>
        <v>0</v>
      </c>
      <c r="W80" s="3">
        <f>IF(W$3=0,0,INDEX(Sheet1!RawDataCols,$C80,W$5)*$R80)</f>
        <v>0</v>
      </c>
      <c r="X80" s="3">
        <f>IF(X$3=0,0,INDEX(Sheet1!RawDataCols,$C80,X$5)*$R80)</f>
        <v>0</v>
      </c>
      <c r="Y80" s="3">
        <f>IF(Y$3=0,0,INDEX(Sheet1!RawDataCols,$C80,Y$5)*$R80)</f>
        <v>0</v>
      </c>
      <c r="Z80" s="3">
        <f>IF(Z$3=0,0,INDEX(Sheet1!RawDataCols,$C80,Z$5)*$R80)</f>
        <v>0</v>
      </c>
      <c r="AA80" s="3">
        <f>IF(AA$3=0,0,INDEX(Sheet1!RawDataCols,$C80,AA$5)*$R80)</f>
        <v>0</v>
      </c>
      <c r="AB80" s="3">
        <f>IF(AB$3=0,0,INDEX(Sheet1!RawDataCols,$C80,AB$5)*$R80)</f>
        <v>0</v>
      </c>
      <c r="AC80" s="3">
        <f>IF(AC$3=0,0,INDEX(Sheet1!RawDataCols,$C80,AC$5)*$R80)</f>
        <v>0</v>
      </c>
      <c r="AD80" s="3">
        <f>IF(AD$3=0,0,INDEX(Sheet1!RawDataCols,$C80,AD$5)*$R80)</f>
        <v>0</v>
      </c>
      <c r="AE80" s="3">
        <f>IF(AE$3=0,0,INDEX(Sheet1!RawDataCols,$C80,AE$5)*$R80)</f>
        <v>0</v>
      </c>
      <c r="AF80" s="3">
        <f>IF(AF$3=0,0,INDEX(Sheet1!RawDataCols,$C80,AF$5)*$R80)</f>
        <v>0</v>
      </c>
      <c r="AG80" s="3">
        <f>IF(AG$3=0,0,INDEX(Sheet1!RawDataCols,$C80,AG$5)*$R80)</f>
        <v>0</v>
      </c>
      <c r="AH80" s="3">
        <f>IF(AH$3=0,0,INDEX(Sheet1!RawDataCols,$C80,AH$5)*$R80)</f>
        <v>0</v>
      </c>
      <c r="AI80" s="3">
        <f>IF(AI$3=0,0,INDEX(Sheet1!RawDataCols,$C80,AI$5)*$R80)</f>
        <v>0</v>
      </c>
      <c r="AJ80" s="3">
        <f>IF(AJ$3=0,0,INDEX(Sheet1!RawDataCols,$C80,AJ$5)*$R80)</f>
        <v>0</v>
      </c>
      <c r="AK80" s="3">
        <f>IF(AK$3=0,0,INDEX(Sheet1!RawDataCols,$C80,AK$5)*$R80)</f>
        <v>0</v>
      </c>
      <c r="AL80" s="3">
        <f>IF(AL$3=0,0,INDEX(Sheet1!RawDataCols,$C80,AL$5)*$R80)</f>
        <v>0</v>
      </c>
      <c r="AM80" s="3">
        <f>IF(AM$3=0,0,INDEX(Sheet1!RawDataCols,$C80,AM$5)*$R80)</f>
        <v>0</v>
      </c>
      <c r="AN80" s="3">
        <f>IF(AN$3=0,0,INDEX(Sheet1!RawDataCols,$C80,AN$5)*$R80)</f>
        <v>0</v>
      </c>
      <c r="AO80" s="3">
        <f>IF(AO$3=0,0,INDEX(Sheet1!RawDataCols,$C80,AO$5)*$R80)</f>
        <v>0</v>
      </c>
      <c r="AP80" s="3">
        <f>IF(AP$3=0,0,INDEX(Sheet1!RawDataCols,$C80,AP$5)*$R80)</f>
        <v>0</v>
      </c>
      <c r="AQ80" s="3">
        <f>IF(AQ$3=0,0,INDEX(Sheet1!RawDataCols,$C80,AQ$5)*$R80)</f>
        <v>0</v>
      </c>
      <c r="AR80" s="3">
        <f>IF(AR$3=0,0,INDEX(Sheet1!RawDataCols,$C80,AR$5)*$R80)</f>
        <v>0</v>
      </c>
      <c r="AS80" s="3">
        <f>IF(AS$3=0,0,INDEX(Sheet1!RawDataCols,$C80,AS$5)*$R80)</f>
        <v>0</v>
      </c>
      <c r="AT80" s="3">
        <f>IF(AT$3=0,0,INDEX(Sheet1!RawDataCols,$C80,AT$5)*$R80)</f>
        <v>0</v>
      </c>
      <c r="AU80" s="3">
        <f>IF(AU$3=0,0,INDEX(Sheet1!RawDataCols,$C80,AU$5)*$R80)</f>
        <v>0</v>
      </c>
      <c r="AV80" s="3">
        <f>IF(AV$3=0,0,INDEX(Sheet1!RawDataCols,$C80,AV$5)*$R80)</f>
        <v>0</v>
      </c>
      <c r="AW80" s="3">
        <f>IF(AW$3=0,0,INDEX(Sheet1!RawDataCols,$C80,AW$5)*$R80)</f>
        <v>0</v>
      </c>
      <c r="AX80" s="3">
        <f>IF(AX$3=0,0,INDEX(Sheet1!RawDataCols,$C80,AX$5)*$R80)</f>
        <v>0</v>
      </c>
      <c r="AY80" s="3">
        <f>IF(AY$3=0,0,INDEX(Sheet1!RawDataCols,$C80,AY$5)*$R80)</f>
        <v>0</v>
      </c>
      <c r="AZ80" s="3">
        <f>IF(AZ$3=0,0,INDEX(Sheet1!RawDataCols,$C80,AZ$5)*$R80)</f>
        <v>0</v>
      </c>
      <c r="BA80" s="3">
        <f>IF(BA$3=0,0,INDEX(Sheet1!RawDataCols,$C80,BA$5)*$R80)</f>
        <v>0</v>
      </c>
      <c r="BB80" s="3">
        <f>IF(BB$3=0,0,INDEX(Sheet1!RawDataCols,$C80,BB$5)*$R80)</f>
        <v>0</v>
      </c>
      <c r="BC80" s="3">
        <f>IF(BC$3=0,0,INDEX(Sheet1!RawDataCols,$C80,BC$5)*$R80)</f>
        <v>0</v>
      </c>
      <c r="BD80" s="3">
        <f>IF(BD$3=0,0,INDEX(Sheet1!RawDataCols,$C80,BD$5)*$R80)</f>
        <v>0</v>
      </c>
      <c r="BE80" s="3">
        <f>IF(BE$3=0,0,INDEX(Sheet1!RawDataCols,$C80,BE$5)*$R80)</f>
        <v>0</v>
      </c>
      <c r="BF80" s="3">
        <f>IF(BF$3=0,0,INDEX(Sheet1!RawDataCols,$C80,BF$5)*$R80)</f>
        <v>0</v>
      </c>
      <c r="BG80" s="179">
        <f>IF(BG$3=0,0,INDEX(Sheet1!RawDataCols,$C80,BG$5)*$R80)</f>
        <v>0</v>
      </c>
      <c r="BH80" s="33">
        <f t="shared" si="39"/>
        <v>0</v>
      </c>
      <c r="BI80" s="33">
        <f t="shared" si="40"/>
        <v>0</v>
      </c>
      <c r="BJ80" s="33">
        <f t="shared" si="41"/>
        <v>0</v>
      </c>
      <c r="BK80" s="3">
        <f>IF(BK$3=0,0,INDEX(Sheet1!RawDataCols,$C80,BK$5)*$R80)</f>
        <v>0</v>
      </c>
      <c r="BL80" s="3">
        <f>IF(BL$3=0,0,INDEX(Sheet1!RawDataCols,$C80,BL$5)*$R80)</f>
        <v>0</v>
      </c>
      <c r="BM80" s="3">
        <f>IF(BM$3=0,0,INDEX(Sheet1!RawDataCols,$C80,BM$5)*$R80)</f>
        <v>0</v>
      </c>
      <c r="BN80" s="3">
        <f>IF(BN$3=0,0,INDEX(Sheet1!RawDataCols,$C80,BN$5)*$R80)</f>
        <v>0</v>
      </c>
      <c r="BO80" s="3">
        <f>IF(BO$3=0,0,INDEX(Sheet1!RawDataCols,$C80,BO$5)*$R80)</f>
        <v>0</v>
      </c>
      <c r="BP80" s="3">
        <f>IF(BP$3=0,0,INDEX(Sheet1!RawDataCols,$C80,BP$5)*$R80)</f>
        <v>0</v>
      </c>
      <c r="BQ80" s="3">
        <f t="shared" si="42"/>
        <v>0</v>
      </c>
      <c r="BR80" s="3">
        <f t="shared" si="43"/>
        <v>0</v>
      </c>
      <c r="BS80" s="3">
        <f t="shared" si="44"/>
        <v>0</v>
      </c>
      <c r="BT80" s="3">
        <f t="shared" si="45"/>
        <v>0</v>
      </c>
      <c r="BU80" s="3" t="e">
        <f>INDEX(Sheet1!$BS$2:$BS$1000,MATCH($A80,Sheet1!$A$2:$A$1000,0))</f>
        <v>#N/A</v>
      </c>
      <c r="BV80" s="3" t="e">
        <f>INDEX(Sheet1!$BT$2:$BT$1000,MATCH($A80,Sheet1!$A$2:$A$1000,0))</f>
        <v>#N/A</v>
      </c>
    </row>
    <row r="81" spans="1:74" x14ac:dyDescent="0.2">
      <c r="A81" s="270" t="s">
        <v>589</v>
      </c>
      <c r="B81" s="3" t="e">
        <f>MATCH($A81,Sheet1!ACCOUNTNO,0)</f>
        <v>#N/A</v>
      </c>
      <c r="C81" s="3">
        <f t="shared" si="36"/>
        <v>65000</v>
      </c>
      <c r="D81" s="3">
        <f>IF(D$3=0,0,INDEX(Sheet1!RawDataCols,$C81,D$5))</f>
        <v>0</v>
      </c>
      <c r="E81" s="3">
        <f>IF(E$3=0,0,INDEX(Sheet1!RawDataCols,$C81,E$5))</f>
        <v>0</v>
      </c>
      <c r="F81" s="3">
        <f>IF(F$3=0,0,INDEX(Sheet1!RawDataCols,$C81,F$5))</f>
        <v>0</v>
      </c>
      <c r="G81" s="3">
        <f>IF(G$3=0,0,INDEX(Sheet1!RawDataCols,$C81,G$5))</f>
        <v>0</v>
      </c>
      <c r="H81" s="3">
        <f>IF(H$3=0,0,INDEX(Sheet1!RawDataCols,$C81,H$5))</f>
        <v>0</v>
      </c>
      <c r="I81" s="3">
        <f>IF(I$3=0,0,INDEX(Sheet1!RawDataCols,$C81,I$5))</f>
        <v>0</v>
      </c>
      <c r="J81" s="3">
        <f>IF(J$3=0,0,INDEX(Sheet1!RawDataCols,$C81,J$5))</f>
        <v>0</v>
      </c>
      <c r="K81" s="3">
        <f>IF(K$3=0,0,INDEX(Sheet1!RawDataCols,$C81,K$5))</f>
        <v>0</v>
      </c>
      <c r="L81" s="3">
        <f>IF(L$3=0,0,INDEX(Sheet1!RawDataCols,$C81,L$5))</f>
        <v>0</v>
      </c>
      <c r="M81" s="3">
        <f>IF(M$3=0,0,INDEX(Sheet1!RawDataCols,$C81,M$5))</f>
        <v>0</v>
      </c>
      <c r="N81" s="3">
        <f>IF(N$3=0,0,INDEX(Sheet1!RawDataCols,$C81,N$5))</f>
        <v>0</v>
      </c>
      <c r="O81" s="3">
        <f>INDEX(Sheet1!RawDataCols,$C81,O$5)</f>
        <v>0</v>
      </c>
      <c r="P81" s="3">
        <f>INDEX(Sheet1!RawDataCols,$C81,P$5)</f>
        <v>0</v>
      </c>
      <c r="Q81" s="3">
        <f>IF(Q$3=0,0,INDEX(Sheet1!RawDataCols,$C81,Q$5))</f>
        <v>0</v>
      </c>
      <c r="R81" s="3">
        <f t="shared" si="37"/>
        <v>1</v>
      </c>
      <c r="S81" s="3">
        <f t="shared" si="38"/>
        <v>-1</v>
      </c>
      <c r="T81" s="3">
        <f>IF(T$3=0,0,INDEX(Sheet1!RawDataCols,$C81,T$5)*$R81)</f>
        <v>0</v>
      </c>
      <c r="U81" s="3">
        <f>IF(U$3=0,0,INDEX(Sheet1!RawDataCols,$C81,U$5)*$R81)</f>
        <v>0</v>
      </c>
      <c r="V81" s="3">
        <f>IF(V$3=0,0,INDEX(Sheet1!RawDataCols,$C81,V$5)*$R81)</f>
        <v>0</v>
      </c>
      <c r="W81" s="3">
        <f>IF(W$3=0,0,INDEX(Sheet1!RawDataCols,$C81,W$5)*$R81)</f>
        <v>0</v>
      </c>
      <c r="X81" s="3">
        <f>IF(X$3=0,0,INDEX(Sheet1!RawDataCols,$C81,X$5)*$R81)</f>
        <v>0</v>
      </c>
      <c r="Y81" s="3">
        <f>IF(Y$3=0,0,INDEX(Sheet1!RawDataCols,$C81,Y$5)*$R81)</f>
        <v>0</v>
      </c>
      <c r="Z81" s="3">
        <f>IF(Z$3=0,0,INDEX(Sheet1!RawDataCols,$C81,Z$5)*$R81)</f>
        <v>0</v>
      </c>
      <c r="AA81" s="3">
        <f>IF(AA$3=0,0,INDEX(Sheet1!RawDataCols,$C81,AA$5)*$R81)</f>
        <v>0</v>
      </c>
      <c r="AB81" s="3">
        <f>IF(AB$3=0,0,INDEX(Sheet1!RawDataCols,$C81,AB$5)*$R81)</f>
        <v>0</v>
      </c>
      <c r="AC81" s="3">
        <f>IF(AC$3=0,0,INDEX(Sheet1!RawDataCols,$C81,AC$5)*$R81)</f>
        <v>0</v>
      </c>
      <c r="AD81" s="3">
        <f>IF(AD$3=0,0,INDEX(Sheet1!RawDataCols,$C81,AD$5)*$R81)</f>
        <v>0</v>
      </c>
      <c r="AE81" s="3">
        <f>IF(AE$3=0,0,INDEX(Sheet1!RawDataCols,$C81,AE$5)*$R81)</f>
        <v>0</v>
      </c>
      <c r="AF81" s="3">
        <f>IF(AF$3=0,0,INDEX(Sheet1!RawDataCols,$C81,AF$5)*$R81)</f>
        <v>0</v>
      </c>
      <c r="AG81" s="3">
        <f>IF(AG$3=0,0,INDEX(Sheet1!RawDataCols,$C81,AG$5)*$R81)</f>
        <v>0</v>
      </c>
      <c r="AH81" s="3">
        <f>IF(AH$3=0,0,INDEX(Sheet1!RawDataCols,$C81,AH$5)*$R81)</f>
        <v>0</v>
      </c>
      <c r="AI81" s="3">
        <f>IF(AI$3=0,0,INDEX(Sheet1!RawDataCols,$C81,AI$5)*$R81)</f>
        <v>0</v>
      </c>
      <c r="AJ81" s="3">
        <f>IF(AJ$3=0,0,INDEX(Sheet1!RawDataCols,$C81,AJ$5)*$R81)</f>
        <v>0</v>
      </c>
      <c r="AK81" s="3">
        <f>IF(AK$3=0,0,INDEX(Sheet1!RawDataCols,$C81,AK$5)*$R81)</f>
        <v>0</v>
      </c>
      <c r="AL81" s="3">
        <f>IF(AL$3=0,0,INDEX(Sheet1!RawDataCols,$C81,AL$5)*$R81)</f>
        <v>0</v>
      </c>
      <c r="AM81" s="3">
        <f>IF(AM$3=0,0,INDEX(Sheet1!RawDataCols,$C81,AM$5)*$R81)</f>
        <v>0</v>
      </c>
      <c r="AN81" s="3">
        <f>IF(AN$3=0,0,INDEX(Sheet1!RawDataCols,$C81,AN$5)*$R81)</f>
        <v>0</v>
      </c>
      <c r="AO81" s="3">
        <f>IF(AO$3=0,0,INDEX(Sheet1!RawDataCols,$C81,AO$5)*$R81)</f>
        <v>0</v>
      </c>
      <c r="AP81" s="3">
        <f>IF(AP$3=0,0,INDEX(Sheet1!RawDataCols,$C81,AP$5)*$R81)</f>
        <v>0</v>
      </c>
      <c r="AQ81" s="3">
        <f>IF(AQ$3=0,0,INDEX(Sheet1!RawDataCols,$C81,AQ$5)*$R81)</f>
        <v>0</v>
      </c>
      <c r="AR81" s="3">
        <f>IF(AR$3=0,0,INDEX(Sheet1!RawDataCols,$C81,AR$5)*$R81)</f>
        <v>0</v>
      </c>
      <c r="AS81" s="3">
        <f>IF(AS$3=0,0,INDEX(Sheet1!RawDataCols,$C81,AS$5)*$R81)</f>
        <v>0</v>
      </c>
      <c r="AT81" s="3">
        <f>IF(AT$3=0,0,INDEX(Sheet1!RawDataCols,$C81,AT$5)*$R81)</f>
        <v>0</v>
      </c>
      <c r="AU81" s="3">
        <f>IF(AU$3=0,0,INDEX(Sheet1!RawDataCols,$C81,AU$5)*$R81)</f>
        <v>0</v>
      </c>
      <c r="AV81" s="3">
        <f>IF(AV$3=0,0,INDEX(Sheet1!RawDataCols,$C81,AV$5)*$R81)</f>
        <v>0</v>
      </c>
      <c r="AW81" s="3">
        <f>IF(AW$3=0,0,INDEX(Sheet1!RawDataCols,$C81,AW$5)*$R81)</f>
        <v>0</v>
      </c>
      <c r="AX81" s="3">
        <f>IF(AX$3=0,0,INDEX(Sheet1!RawDataCols,$C81,AX$5)*$R81)</f>
        <v>0</v>
      </c>
      <c r="AY81" s="3">
        <f>IF(AY$3=0,0,INDEX(Sheet1!RawDataCols,$C81,AY$5)*$R81)</f>
        <v>0</v>
      </c>
      <c r="AZ81" s="3">
        <f>IF(AZ$3=0,0,INDEX(Sheet1!RawDataCols,$C81,AZ$5)*$R81)</f>
        <v>0</v>
      </c>
      <c r="BA81" s="3">
        <f>IF(BA$3=0,0,INDEX(Sheet1!RawDataCols,$C81,BA$5)*$R81)</f>
        <v>0</v>
      </c>
      <c r="BB81" s="3">
        <f>IF(BB$3=0,0,INDEX(Sheet1!RawDataCols,$C81,BB$5)*$R81)</f>
        <v>0</v>
      </c>
      <c r="BC81" s="3">
        <f>IF(BC$3=0,0,INDEX(Sheet1!RawDataCols,$C81,BC$5)*$R81)</f>
        <v>0</v>
      </c>
      <c r="BD81" s="3">
        <f>IF(BD$3=0,0,INDEX(Sheet1!RawDataCols,$C81,BD$5)*$R81)</f>
        <v>0</v>
      </c>
      <c r="BE81" s="3">
        <f>IF(BE$3=0,0,INDEX(Sheet1!RawDataCols,$C81,BE$5)*$R81)</f>
        <v>0</v>
      </c>
      <c r="BF81" s="3">
        <f>IF(BF$3=0,0,INDEX(Sheet1!RawDataCols,$C81,BF$5)*$R81)</f>
        <v>0</v>
      </c>
      <c r="BG81" s="179">
        <f>IF(BG$3=0,0,INDEX(Sheet1!RawDataCols,$C81,BG$5)*$R81)</f>
        <v>0</v>
      </c>
      <c r="BH81" s="33">
        <f t="shared" si="39"/>
        <v>0</v>
      </c>
      <c r="BI81" s="33">
        <f t="shared" si="40"/>
        <v>0</v>
      </c>
      <c r="BJ81" s="33">
        <f t="shared" si="41"/>
        <v>0</v>
      </c>
      <c r="BK81" s="3">
        <f>IF(BK$3=0,0,INDEX(Sheet1!RawDataCols,$C81,BK$5)*$R81)</f>
        <v>0</v>
      </c>
      <c r="BL81" s="3">
        <f>IF(BL$3=0,0,INDEX(Sheet1!RawDataCols,$C81,BL$5)*$R81)</f>
        <v>0</v>
      </c>
      <c r="BM81" s="3">
        <f>IF(BM$3=0,0,INDEX(Sheet1!RawDataCols,$C81,BM$5)*$R81)</f>
        <v>0</v>
      </c>
      <c r="BN81" s="3">
        <f>IF(BN$3=0,0,INDEX(Sheet1!RawDataCols,$C81,BN$5)*$R81)</f>
        <v>0</v>
      </c>
      <c r="BO81" s="3">
        <f>IF(BO$3=0,0,INDEX(Sheet1!RawDataCols,$C81,BO$5)*$R81)</f>
        <v>0</v>
      </c>
      <c r="BP81" s="3">
        <f>IF(BP$3=0,0,INDEX(Sheet1!RawDataCols,$C81,BP$5)*$R81)</f>
        <v>0</v>
      </c>
      <c r="BQ81" s="3">
        <f t="shared" si="42"/>
        <v>0</v>
      </c>
      <c r="BR81" s="3">
        <f t="shared" si="43"/>
        <v>0</v>
      </c>
      <c r="BS81" s="3">
        <f t="shared" si="44"/>
        <v>0</v>
      </c>
      <c r="BT81" s="3">
        <f t="shared" si="45"/>
        <v>0</v>
      </c>
      <c r="BU81" s="3" t="e">
        <f>INDEX(Sheet1!$BS$2:$BS$1000,MATCH($A81,Sheet1!$A$2:$A$1000,0))</f>
        <v>#N/A</v>
      </c>
      <c r="BV81" s="3" t="e">
        <f>INDEX(Sheet1!$BT$2:$BT$1000,MATCH($A81,Sheet1!$A$2:$A$1000,0))</f>
        <v>#N/A</v>
      </c>
    </row>
    <row r="82" spans="1:74" x14ac:dyDescent="0.2">
      <c r="A82" s="270" t="s">
        <v>590</v>
      </c>
      <c r="B82" s="3" t="e">
        <f>MATCH($A82,Sheet1!ACCOUNTNO,0)</f>
        <v>#N/A</v>
      </c>
      <c r="C82" s="3">
        <f t="shared" si="36"/>
        <v>65000</v>
      </c>
      <c r="D82" s="3">
        <f>IF(D$3=0,0,INDEX(Sheet1!RawDataCols,$C82,D$5))</f>
        <v>0</v>
      </c>
      <c r="E82" s="3">
        <f>IF(E$3=0,0,INDEX(Sheet1!RawDataCols,$C82,E$5))</f>
        <v>0</v>
      </c>
      <c r="F82" s="3">
        <f>IF(F$3=0,0,INDEX(Sheet1!RawDataCols,$C82,F$5))</f>
        <v>0</v>
      </c>
      <c r="G82" s="3">
        <f>IF(G$3=0,0,INDEX(Sheet1!RawDataCols,$C82,G$5))</f>
        <v>0</v>
      </c>
      <c r="H82" s="3">
        <f>IF(H$3=0,0,INDEX(Sheet1!RawDataCols,$C82,H$5))</f>
        <v>0</v>
      </c>
      <c r="I82" s="3">
        <f>IF(I$3=0,0,INDEX(Sheet1!RawDataCols,$C82,I$5))</f>
        <v>0</v>
      </c>
      <c r="J82" s="3">
        <f>IF(J$3=0,0,INDEX(Sheet1!RawDataCols,$C82,J$5))</f>
        <v>0</v>
      </c>
      <c r="K82" s="3">
        <f>IF(K$3=0,0,INDEX(Sheet1!RawDataCols,$C82,K$5))</f>
        <v>0</v>
      </c>
      <c r="L82" s="3">
        <f>IF(L$3=0,0,INDEX(Sheet1!RawDataCols,$C82,L$5))</f>
        <v>0</v>
      </c>
      <c r="M82" s="3">
        <f>IF(M$3=0,0,INDEX(Sheet1!RawDataCols,$C82,M$5))</f>
        <v>0</v>
      </c>
      <c r="N82" s="3">
        <f>IF(N$3=0,0,INDEX(Sheet1!RawDataCols,$C82,N$5))</f>
        <v>0</v>
      </c>
      <c r="O82" s="3">
        <f>INDEX(Sheet1!RawDataCols,$C82,O$5)</f>
        <v>0</v>
      </c>
      <c r="P82" s="3">
        <f>INDEX(Sheet1!RawDataCols,$C82,P$5)</f>
        <v>0</v>
      </c>
      <c r="Q82" s="3">
        <f>IF(Q$3=0,0,INDEX(Sheet1!RawDataCols,$C82,Q$5))</f>
        <v>0</v>
      </c>
      <c r="R82" s="3">
        <f t="shared" si="37"/>
        <v>1</v>
      </c>
      <c r="S82" s="3">
        <f t="shared" si="38"/>
        <v>-1</v>
      </c>
      <c r="T82" s="3">
        <f>IF(T$3=0,0,INDEX(Sheet1!RawDataCols,$C82,T$5)*$R82)</f>
        <v>0</v>
      </c>
      <c r="U82" s="3">
        <f>IF(U$3=0,0,INDEX(Sheet1!RawDataCols,$C82,U$5)*$R82)</f>
        <v>0</v>
      </c>
      <c r="V82" s="3">
        <f>IF(V$3=0,0,INDEX(Sheet1!RawDataCols,$C82,V$5)*$R82)</f>
        <v>0</v>
      </c>
      <c r="W82" s="3">
        <f>IF(W$3=0,0,INDEX(Sheet1!RawDataCols,$C82,W$5)*$R82)</f>
        <v>0</v>
      </c>
      <c r="X82" s="3">
        <f>IF(X$3=0,0,INDEX(Sheet1!RawDataCols,$C82,X$5)*$R82)</f>
        <v>0</v>
      </c>
      <c r="Y82" s="3">
        <f>IF(Y$3=0,0,INDEX(Sheet1!RawDataCols,$C82,Y$5)*$R82)</f>
        <v>0</v>
      </c>
      <c r="Z82" s="3">
        <f>IF(Z$3=0,0,INDEX(Sheet1!RawDataCols,$C82,Z$5)*$R82)</f>
        <v>0</v>
      </c>
      <c r="AA82" s="3">
        <f>IF(AA$3=0,0,INDEX(Sheet1!RawDataCols,$C82,AA$5)*$R82)</f>
        <v>0</v>
      </c>
      <c r="AB82" s="3">
        <f>IF(AB$3=0,0,INDEX(Sheet1!RawDataCols,$C82,AB$5)*$R82)</f>
        <v>0</v>
      </c>
      <c r="AC82" s="3">
        <f>IF(AC$3=0,0,INDEX(Sheet1!RawDataCols,$C82,AC$5)*$R82)</f>
        <v>0</v>
      </c>
      <c r="AD82" s="3">
        <f>IF(AD$3=0,0,INDEX(Sheet1!RawDataCols,$C82,AD$5)*$R82)</f>
        <v>0</v>
      </c>
      <c r="AE82" s="3">
        <f>IF(AE$3=0,0,INDEX(Sheet1!RawDataCols,$C82,AE$5)*$R82)</f>
        <v>0</v>
      </c>
      <c r="AF82" s="3">
        <f>IF(AF$3=0,0,INDEX(Sheet1!RawDataCols,$C82,AF$5)*$R82)</f>
        <v>0</v>
      </c>
      <c r="AG82" s="3">
        <f>IF(AG$3=0,0,INDEX(Sheet1!RawDataCols,$C82,AG$5)*$R82)</f>
        <v>0</v>
      </c>
      <c r="AH82" s="3">
        <f>IF(AH$3=0,0,INDEX(Sheet1!RawDataCols,$C82,AH$5)*$R82)</f>
        <v>0</v>
      </c>
      <c r="AI82" s="3">
        <f>IF(AI$3=0,0,INDEX(Sheet1!RawDataCols,$C82,AI$5)*$R82)</f>
        <v>0</v>
      </c>
      <c r="AJ82" s="3">
        <f>IF(AJ$3=0,0,INDEX(Sheet1!RawDataCols,$C82,AJ$5)*$R82)</f>
        <v>0</v>
      </c>
      <c r="AK82" s="3">
        <f>IF(AK$3=0,0,INDEX(Sheet1!RawDataCols,$C82,AK$5)*$R82)</f>
        <v>0</v>
      </c>
      <c r="AL82" s="3">
        <f>IF(AL$3=0,0,INDEX(Sheet1!RawDataCols,$C82,AL$5)*$R82)</f>
        <v>0</v>
      </c>
      <c r="AM82" s="3">
        <f>IF(AM$3=0,0,INDEX(Sheet1!RawDataCols,$C82,AM$5)*$R82)</f>
        <v>0</v>
      </c>
      <c r="AN82" s="3">
        <f>IF(AN$3=0,0,INDEX(Sheet1!RawDataCols,$C82,AN$5)*$R82)</f>
        <v>0</v>
      </c>
      <c r="AO82" s="3">
        <f>IF(AO$3=0,0,INDEX(Sheet1!RawDataCols,$C82,AO$5)*$R82)</f>
        <v>0</v>
      </c>
      <c r="AP82" s="3">
        <f>IF(AP$3=0,0,INDEX(Sheet1!RawDataCols,$C82,AP$5)*$R82)</f>
        <v>0</v>
      </c>
      <c r="AQ82" s="3">
        <f>IF(AQ$3=0,0,INDEX(Sheet1!RawDataCols,$C82,AQ$5)*$R82)</f>
        <v>0</v>
      </c>
      <c r="AR82" s="3">
        <f>IF(AR$3=0,0,INDEX(Sheet1!RawDataCols,$C82,AR$5)*$R82)</f>
        <v>0</v>
      </c>
      <c r="AS82" s="3">
        <f>IF(AS$3=0,0,INDEX(Sheet1!RawDataCols,$C82,AS$5)*$R82)</f>
        <v>0</v>
      </c>
      <c r="AT82" s="3">
        <f>IF(AT$3=0,0,INDEX(Sheet1!RawDataCols,$C82,AT$5)*$R82)</f>
        <v>0</v>
      </c>
      <c r="AU82" s="3">
        <f>IF(AU$3=0,0,INDEX(Sheet1!RawDataCols,$C82,AU$5)*$R82)</f>
        <v>0</v>
      </c>
      <c r="AV82" s="3">
        <f>IF(AV$3=0,0,INDEX(Sheet1!RawDataCols,$C82,AV$5)*$R82)</f>
        <v>0</v>
      </c>
      <c r="AW82" s="3">
        <f>IF(AW$3=0,0,INDEX(Sheet1!RawDataCols,$C82,AW$5)*$R82)</f>
        <v>0</v>
      </c>
      <c r="AX82" s="3">
        <f>IF(AX$3=0,0,INDEX(Sheet1!RawDataCols,$C82,AX$5)*$R82)</f>
        <v>0</v>
      </c>
      <c r="AY82" s="3">
        <f>IF(AY$3=0,0,INDEX(Sheet1!RawDataCols,$C82,AY$5)*$R82)</f>
        <v>0</v>
      </c>
      <c r="AZ82" s="3">
        <f>IF(AZ$3=0,0,INDEX(Sheet1!RawDataCols,$C82,AZ$5)*$R82)</f>
        <v>0</v>
      </c>
      <c r="BA82" s="3">
        <f>IF(BA$3=0,0,INDEX(Sheet1!RawDataCols,$C82,BA$5)*$R82)</f>
        <v>0</v>
      </c>
      <c r="BB82" s="3">
        <f>IF(BB$3=0,0,INDEX(Sheet1!RawDataCols,$C82,BB$5)*$R82)</f>
        <v>0</v>
      </c>
      <c r="BC82" s="3">
        <f>IF(BC$3=0,0,INDEX(Sheet1!RawDataCols,$C82,BC$5)*$R82)</f>
        <v>0</v>
      </c>
      <c r="BD82" s="3">
        <f>IF(BD$3=0,0,INDEX(Sheet1!RawDataCols,$C82,BD$5)*$R82)</f>
        <v>0</v>
      </c>
      <c r="BE82" s="3">
        <f>IF(BE$3=0,0,INDEX(Sheet1!RawDataCols,$C82,BE$5)*$R82)</f>
        <v>0</v>
      </c>
      <c r="BF82" s="3">
        <f>IF(BF$3=0,0,INDEX(Sheet1!RawDataCols,$C82,BF$5)*$R82)</f>
        <v>0</v>
      </c>
      <c r="BG82" s="179">
        <f>IF(BG$3=0,0,INDEX(Sheet1!RawDataCols,$C82,BG$5)*$R82)</f>
        <v>0</v>
      </c>
      <c r="BH82" s="33">
        <f t="shared" si="39"/>
        <v>0</v>
      </c>
      <c r="BI82" s="33">
        <f t="shared" si="40"/>
        <v>0</v>
      </c>
      <c r="BJ82" s="33">
        <f t="shared" si="41"/>
        <v>0</v>
      </c>
      <c r="BK82" s="3">
        <f>IF(BK$3=0,0,INDEX(Sheet1!RawDataCols,$C82,BK$5)*$R82)</f>
        <v>0</v>
      </c>
      <c r="BL82" s="3">
        <f>IF(BL$3=0,0,INDEX(Sheet1!RawDataCols,$C82,BL$5)*$R82)</f>
        <v>0</v>
      </c>
      <c r="BM82" s="3">
        <f>IF(BM$3=0,0,INDEX(Sheet1!RawDataCols,$C82,BM$5)*$R82)</f>
        <v>0</v>
      </c>
      <c r="BN82" s="3">
        <f>IF(BN$3=0,0,INDEX(Sheet1!RawDataCols,$C82,BN$5)*$R82)</f>
        <v>0</v>
      </c>
      <c r="BO82" s="3">
        <f>IF(BO$3=0,0,INDEX(Sheet1!RawDataCols,$C82,BO$5)*$R82)</f>
        <v>0</v>
      </c>
      <c r="BP82" s="3">
        <f>IF(BP$3=0,0,INDEX(Sheet1!RawDataCols,$C82,BP$5)*$R82)</f>
        <v>0</v>
      </c>
      <c r="BQ82" s="3">
        <f t="shared" si="42"/>
        <v>0</v>
      </c>
      <c r="BR82" s="3">
        <f t="shared" si="43"/>
        <v>0</v>
      </c>
      <c r="BS82" s="3">
        <f t="shared" si="44"/>
        <v>0</v>
      </c>
      <c r="BT82" s="3">
        <f t="shared" si="45"/>
        <v>0</v>
      </c>
      <c r="BU82" s="3" t="e">
        <f>INDEX(Sheet1!$BS$2:$BS$1000,MATCH($A82,Sheet1!$A$2:$A$1000,0))</f>
        <v>#N/A</v>
      </c>
      <c r="BV82" s="3" t="e">
        <f>INDEX(Sheet1!$BT$2:$BT$1000,MATCH($A82,Sheet1!$A$2:$A$1000,0))</f>
        <v>#N/A</v>
      </c>
    </row>
    <row r="83" spans="1:74" x14ac:dyDescent="0.2">
      <c r="A83" s="270" t="s">
        <v>591</v>
      </c>
      <c r="B83" s="3" t="e">
        <f>MATCH($A83,Sheet1!ACCOUNTNO,0)</f>
        <v>#N/A</v>
      </c>
      <c r="C83" s="3">
        <f t="shared" si="36"/>
        <v>65000</v>
      </c>
      <c r="D83" s="3">
        <f>IF(D$3=0,0,INDEX(Sheet1!RawDataCols,$C83,D$5))</f>
        <v>0</v>
      </c>
      <c r="E83" s="3">
        <f>IF(E$3=0,0,INDEX(Sheet1!RawDataCols,$C83,E$5))</f>
        <v>0</v>
      </c>
      <c r="F83" s="3">
        <f>IF(F$3=0,0,INDEX(Sheet1!RawDataCols,$C83,F$5))</f>
        <v>0</v>
      </c>
      <c r="G83" s="3">
        <f>IF(G$3=0,0,INDEX(Sheet1!RawDataCols,$C83,G$5))</f>
        <v>0</v>
      </c>
      <c r="H83" s="3">
        <f>IF(H$3=0,0,INDEX(Sheet1!RawDataCols,$C83,H$5))</f>
        <v>0</v>
      </c>
      <c r="I83" s="3">
        <f>IF(I$3=0,0,INDEX(Sheet1!RawDataCols,$C83,I$5))</f>
        <v>0</v>
      </c>
      <c r="J83" s="3">
        <f>IF(J$3=0,0,INDEX(Sheet1!RawDataCols,$C83,J$5))</f>
        <v>0</v>
      </c>
      <c r="K83" s="3">
        <f>IF(K$3=0,0,INDEX(Sheet1!RawDataCols,$C83,K$5))</f>
        <v>0</v>
      </c>
      <c r="L83" s="3">
        <f>IF(L$3=0,0,INDEX(Sheet1!RawDataCols,$C83,L$5))</f>
        <v>0</v>
      </c>
      <c r="M83" s="3">
        <f>IF(M$3=0,0,INDEX(Sheet1!RawDataCols,$C83,M$5))</f>
        <v>0</v>
      </c>
      <c r="N83" s="3">
        <f>IF(N$3=0,0,INDEX(Sheet1!RawDataCols,$C83,N$5))</f>
        <v>0</v>
      </c>
      <c r="O83" s="3">
        <f>INDEX(Sheet1!RawDataCols,$C83,O$5)</f>
        <v>0</v>
      </c>
      <c r="P83" s="3">
        <f>INDEX(Sheet1!RawDataCols,$C83,P$5)</f>
        <v>0</v>
      </c>
      <c r="Q83" s="3">
        <f>IF(Q$3=0,0,INDEX(Sheet1!RawDataCols,$C83,Q$5))</f>
        <v>0</v>
      </c>
      <c r="R83" s="3">
        <f t="shared" si="37"/>
        <v>1</v>
      </c>
      <c r="S83" s="3">
        <f t="shared" si="38"/>
        <v>-1</v>
      </c>
      <c r="T83" s="3">
        <f>IF(T$3=0,0,INDEX(Sheet1!RawDataCols,$C83,T$5)*$R83)</f>
        <v>0</v>
      </c>
      <c r="U83" s="3">
        <f>IF(U$3=0,0,INDEX(Sheet1!RawDataCols,$C83,U$5)*$R83)</f>
        <v>0</v>
      </c>
      <c r="V83" s="3">
        <f>IF(V$3=0,0,INDEX(Sheet1!RawDataCols,$C83,V$5)*$R83)</f>
        <v>0</v>
      </c>
      <c r="W83" s="3">
        <f>IF(W$3=0,0,INDEX(Sheet1!RawDataCols,$C83,W$5)*$R83)</f>
        <v>0</v>
      </c>
      <c r="X83" s="3">
        <f>IF(X$3=0,0,INDEX(Sheet1!RawDataCols,$C83,X$5)*$R83)</f>
        <v>0</v>
      </c>
      <c r="Y83" s="3">
        <f>IF(Y$3=0,0,INDEX(Sheet1!RawDataCols,$C83,Y$5)*$R83)</f>
        <v>0</v>
      </c>
      <c r="Z83" s="3">
        <f>IF(Z$3=0,0,INDEX(Sheet1!RawDataCols,$C83,Z$5)*$R83)</f>
        <v>0</v>
      </c>
      <c r="AA83" s="3">
        <f>IF(AA$3=0,0,INDEX(Sheet1!RawDataCols,$C83,AA$5)*$R83)</f>
        <v>0</v>
      </c>
      <c r="AB83" s="3">
        <f>IF(AB$3=0,0,INDEX(Sheet1!RawDataCols,$C83,AB$5)*$R83)</f>
        <v>0</v>
      </c>
      <c r="AC83" s="3">
        <f>IF(AC$3=0,0,INDEX(Sheet1!RawDataCols,$C83,AC$5)*$R83)</f>
        <v>0</v>
      </c>
      <c r="AD83" s="3">
        <f>IF(AD$3=0,0,INDEX(Sheet1!RawDataCols,$C83,AD$5)*$R83)</f>
        <v>0</v>
      </c>
      <c r="AE83" s="3">
        <f>IF(AE$3=0,0,INDEX(Sheet1!RawDataCols,$C83,AE$5)*$R83)</f>
        <v>0</v>
      </c>
      <c r="AF83" s="3">
        <f>IF(AF$3=0,0,INDEX(Sheet1!RawDataCols,$C83,AF$5)*$R83)</f>
        <v>0</v>
      </c>
      <c r="AG83" s="3">
        <f>IF(AG$3=0,0,INDEX(Sheet1!RawDataCols,$C83,AG$5)*$R83)</f>
        <v>0</v>
      </c>
      <c r="AH83" s="3">
        <f>IF(AH$3=0,0,INDEX(Sheet1!RawDataCols,$C83,AH$5)*$R83)</f>
        <v>0</v>
      </c>
      <c r="AI83" s="3">
        <f>IF(AI$3=0,0,INDEX(Sheet1!RawDataCols,$C83,AI$5)*$R83)</f>
        <v>0</v>
      </c>
      <c r="AJ83" s="3">
        <f>IF(AJ$3=0,0,INDEX(Sheet1!RawDataCols,$C83,AJ$5)*$R83)</f>
        <v>0</v>
      </c>
      <c r="AK83" s="3">
        <f>IF(AK$3=0,0,INDEX(Sheet1!RawDataCols,$C83,AK$5)*$R83)</f>
        <v>0</v>
      </c>
      <c r="AL83" s="3">
        <f>IF(AL$3=0,0,INDEX(Sheet1!RawDataCols,$C83,AL$5)*$R83)</f>
        <v>0</v>
      </c>
      <c r="AM83" s="3">
        <f>IF(AM$3=0,0,INDEX(Sheet1!RawDataCols,$C83,AM$5)*$R83)</f>
        <v>0</v>
      </c>
      <c r="AN83" s="3">
        <f>IF(AN$3=0,0,INDEX(Sheet1!RawDataCols,$C83,AN$5)*$R83)</f>
        <v>0</v>
      </c>
      <c r="AO83" s="3">
        <f>IF(AO$3=0,0,INDEX(Sheet1!RawDataCols,$C83,AO$5)*$R83)</f>
        <v>0</v>
      </c>
      <c r="AP83" s="3">
        <f>IF(AP$3=0,0,INDEX(Sheet1!RawDataCols,$C83,AP$5)*$R83)</f>
        <v>0</v>
      </c>
      <c r="AQ83" s="3">
        <f>IF(AQ$3=0,0,INDEX(Sheet1!RawDataCols,$C83,AQ$5)*$R83)</f>
        <v>0</v>
      </c>
      <c r="AR83" s="3">
        <f>IF(AR$3=0,0,INDEX(Sheet1!RawDataCols,$C83,AR$5)*$R83)</f>
        <v>0</v>
      </c>
      <c r="AS83" s="3">
        <f>IF(AS$3=0,0,INDEX(Sheet1!RawDataCols,$C83,AS$5)*$R83)</f>
        <v>0</v>
      </c>
      <c r="AT83" s="3">
        <f>IF(AT$3=0,0,INDEX(Sheet1!RawDataCols,$C83,AT$5)*$R83)</f>
        <v>0</v>
      </c>
      <c r="AU83" s="3">
        <f>IF(AU$3=0,0,INDEX(Sheet1!RawDataCols,$C83,AU$5)*$R83)</f>
        <v>0</v>
      </c>
      <c r="AV83" s="3">
        <f>IF(AV$3=0,0,INDEX(Sheet1!RawDataCols,$C83,AV$5)*$R83)</f>
        <v>0</v>
      </c>
      <c r="AW83" s="3">
        <f>IF(AW$3=0,0,INDEX(Sheet1!RawDataCols,$C83,AW$5)*$R83)</f>
        <v>0</v>
      </c>
      <c r="AX83" s="3">
        <f>IF(AX$3=0,0,INDEX(Sheet1!RawDataCols,$C83,AX$5)*$R83)</f>
        <v>0</v>
      </c>
      <c r="AY83" s="3">
        <f>IF(AY$3=0,0,INDEX(Sheet1!RawDataCols,$C83,AY$5)*$R83)</f>
        <v>0</v>
      </c>
      <c r="AZ83" s="3">
        <f>IF(AZ$3=0,0,INDEX(Sheet1!RawDataCols,$C83,AZ$5)*$R83)</f>
        <v>0</v>
      </c>
      <c r="BA83" s="3">
        <f>IF(BA$3=0,0,INDEX(Sheet1!RawDataCols,$C83,BA$5)*$R83)</f>
        <v>0</v>
      </c>
      <c r="BB83" s="3">
        <f>IF(BB$3=0,0,INDEX(Sheet1!RawDataCols,$C83,BB$5)*$R83)</f>
        <v>0</v>
      </c>
      <c r="BC83" s="3">
        <f>IF(BC$3=0,0,INDEX(Sheet1!RawDataCols,$C83,BC$5)*$R83)</f>
        <v>0</v>
      </c>
      <c r="BD83" s="3">
        <f>IF(BD$3=0,0,INDEX(Sheet1!RawDataCols,$C83,BD$5)*$R83)</f>
        <v>0</v>
      </c>
      <c r="BE83" s="3">
        <f>IF(BE$3=0,0,INDEX(Sheet1!RawDataCols,$C83,BE$5)*$R83)</f>
        <v>0</v>
      </c>
      <c r="BF83" s="3">
        <f>IF(BF$3=0,0,INDEX(Sheet1!RawDataCols,$C83,BF$5)*$R83)</f>
        <v>0</v>
      </c>
      <c r="BG83" s="179">
        <f>IF(BG$3=0,0,INDEX(Sheet1!RawDataCols,$C83,BG$5)*$R83)</f>
        <v>0</v>
      </c>
      <c r="BH83" s="33">
        <f t="shared" si="39"/>
        <v>0</v>
      </c>
      <c r="BI83" s="33">
        <f t="shared" si="40"/>
        <v>0</v>
      </c>
      <c r="BJ83" s="33">
        <f t="shared" si="41"/>
        <v>0</v>
      </c>
      <c r="BK83" s="3">
        <f>IF(BK$3=0,0,INDEX(Sheet1!RawDataCols,$C83,BK$5)*$R83)</f>
        <v>0</v>
      </c>
      <c r="BL83" s="3">
        <f>IF(BL$3=0,0,INDEX(Sheet1!RawDataCols,$C83,BL$5)*$R83)</f>
        <v>0</v>
      </c>
      <c r="BM83" s="3">
        <f>IF(BM$3=0,0,INDEX(Sheet1!RawDataCols,$C83,BM$5)*$R83)</f>
        <v>0</v>
      </c>
      <c r="BN83" s="3">
        <f>IF(BN$3=0,0,INDEX(Sheet1!RawDataCols,$C83,BN$5)*$R83)</f>
        <v>0</v>
      </c>
      <c r="BO83" s="3">
        <f>IF(BO$3=0,0,INDEX(Sheet1!RawDataCols,$C83,BO$5)*$R83)</f>
        <v>0</v>
      </c>
      <c r="BP83" s="3">
        <f>IF(BP$3=0,0,INDEX(Sheet1!RawDataCols,$C83,BP$5)*$R83)</f>
        <v>0</v>
      </c>
      <c r="BQ83" s="3">
        <f t="shared" si="42"/>
        <v>0</v>
      </c>
      <c r="BR83" s="3">
        <f t="shared" si="43"/>
        <v>0</v>
      </c>
      <c r="BS83" s="3">
        <f t="shared" si="44"/>
        <v>0</v>
      </c>
      <c r="BT83" s="3">
        <f t="shared" si="45"/>
        <v>0</v>
      </c>
      <c r="BU83" s="3" t="e">
        <f>INDEX(Sheet1!$BS$2:$BS$1000,MATCH($A83,Sheet1!$A$2:$A$1000,0))</f>
        <v>#N/A</v>
      </c>
      <c r="BV83" s="3" t="e">
        <f>INDEX(Sheet1!$BT$2:$BT$1000,MATCH($A83,Sheet1!$A$2:$A$1000,0))</f>
        <v>#N/A</v>
      </c>
    </row>
    <row r="84" spans="1:74" x14ac:dyDescent="0.2">
      <c r="A84" s="270" t="s">
        <v>592</v>
      </c>
      <c r="B84" s="3" t="e">
        <f>MATCH($A84,Sheet1!ACCOUNTNO,0)</f>
        <v>#N/A</v>
      </c>
      <c r="C84" s="3">
        <f t="shared" si="36"/>
        <v>65000</v>
      </c>
      <c r="D84" s="3">
        <f>IF(D$3=0,0,INDEX(Sheet1!RawDataCols,$C84,D$5))</f>
        <v>0</v>
      </c>
      <c r="E84" s="3">
        <f>IF(E$3=0,0,INDEX(Sheet1!RawDataCols,$C84,E$5))</f>
        <v>0</v>
      </c>
      <c r="F84" s="3">
        <f>IF(F$3=0,0,INDEX(Sheet1!RawDataCols,$C84,F$5))</f>
        <v>0</v>
      </c>
      <c r="G84" s="3">
        <f>IF(G$3=0,0,INDEX(Sheet1!RawDataCols,$C84,G$5))</f>
        <v>0</v>
      </c>
      <c r="H84" s="3">
        <f>IF(H$3=0,0,INDEX(Sheet1!RawDataCols,$C84,H$5))</f>
        <v>0</v>
      </c>
      <c r="I84" s="3">
        <f>IF(I$3=0,0,INDEX(Sheet1!RawDataCols,$C84,I$5))</f>
        <v>0</v>
      </c>
      <c r="J84" s="3">
        <f>IF(J$3=0,0,INDEX(Sheet1!RawDataCols,$C84,J$5))</f>
        <v>0</v>
      </c>
      <c r="K84" s="3">
        <f>IF(K$3=0,0,INDEX(Sheet1!RawDataCols,$C84,K$5))</f>
        <v>0</v>
      </c>
      <c r="L84" s="3">
        <f>IF(L$3=0,0,INDEX(Sheet1!RawDataCols,$C84,L$5))</f>
        <v>0</v>
      </c>
      <c r="M84" s="3">
        <f>IF(M$3=0,0,INDEX(Sheet1!RawDataCols,$C84,M$5))</f>
        <v>0</v>
      </c>
      <c r="N84" s="3">
        <f>IF(N$3=0,0,INDEX(Sheet1!RawDataCols,$C84,N$5))</f>
        <v>0</v>
      </c>
      <c r="O84" s="3">
        <f>INDEX(Sheet1!RawDataCols,$C84,O$5)</f>
        <v>0</v>
      </c>
      <c r="P84" s="3">
        <f>INDEX(Sheet1!RawDataCols,$C84,P$5)</f>
        <v>0</v>
      </c>
      <c r="Q84" s="3">
        <f>IF(Q$3=0,0,INDEX(Sheet1!RawDataCols,$C84,Q$5))</f>
        <v>0</v>
      </c>
      <c r="R84" s="3">
        <f t="shared" si="37"/>
        <v>1</v>
      </c>
      <c r="S84" s="3">
        <f t="shared" si="38"/>
        <v>-1</v>
      </c>
      <c r="T84" s="3">
        <f>IF(T$3=0,0,INDEX(Sheet1!RawDataCols,$C84,T$5)*$R84)</f>
        <v>0</v>
      </c>
      <c r="U84" s="3">
        <f>IF(U$3=0,0,INDEX(Sheet1!RawDataCols,$C84,U$5)*$R84)</f>
        <v>0</v>
      </c>
      <c r="V84" s="3">
        <f>IF(V$3=0,0,INDEX(Sheet1!RawDataCols,$C84,V$5)*$R84)</f>
        <v>0</v>
      </c>
      <c r="W84" s="3">
        <f>IF(W$3=0,0,INDEX(Sheet1!RawDataCols,$C84,W$5)*$R84)</f>
        <v>0</v>
      </c>
      <c r="X84" s="3">
        <f>IF(X$3=0,0,INDEX(Sheet1!RawDataCols,$C84,X$5)*$R84)</f>
        <v>0</v>
      </c>
      <c r="Y84" s="3">
        <f>IF(Y$3=0,0,INDEX(Sheet1!RawDataCols,$C84,Y$5)*$R84)</f>
        <v>0</v>
      </c>
      <c r="Z84" s="3">
        <f>IF(Z$3=0,0,INDEX(Sheet1!RawDataCols,$C84,Z$5)*$R84)</f>
        <v>0</v>
      </c>
      <c r="AA84" s="3">
        <f>IF(AA$3=0,0,INDEX(Sheet1!RawDataCols,$C84,AA$5)*$R84)</f>
        <v>0</v>
      </c>
      <c r="AB84" s="3">
        <f>IF(AB$3=0,0,INDEX(Sheet1!RawDataCols,$C84,AB$5)*$R84)</f>
        <v>0</v>
      </c>
      <c r="AC84" s="3">
        <f>IF(AC$3=0,0,INDEX(Sheet1!RawDataCols,$C84,AC$5)*$R84)</f>
        <v>0</v>
      </c>
      <c r="AD84" s="3">
        <f>IF(AD$3=0,0,INDEX(Sheet1!RawDataCols,$C84,AD$5)*$R84)</f>
        <v>0</v>
      </c>
      <c r="AE84" s="3">
        <f>IF(AE$3=0,0,INDEX(Sheet1!RawDataCols,$C84,AE$5)*$R84)</f>
        <v>0</v>
      </c>
      <c r="AF84" s="3">
        <f>IF(AF$3=0,0,INDEX(Sheet1!RawDataCols,$C84,AF$5)*$R84)</f>
        <v>0</v>
      </c>
      <c r="AG84" s="3">
        <f>IF(AG$3=0,0,INDEX(Sheet1!RawDataCols,$C84,AG$5)*$R84)</f>
        <v>0</v>
      </c>
      <c r="AH84" s="3">
        <f>IF(AH$3=0,0,INDEX(Sheet1!RawDataCols,$C84,AH$5)*$R84)</f>
        <v>0</v>
      </c>
      <c r="AI84" s="3">
        <f>IF(AI$3=0,0,INDEX(Sheet1!RawDataCols,$C84,AI$5)*$R84)</f>
        <v>0</v>
      </c>
      <c r="AJ84" s="3">
        <f>IF(AJ$3=0,0,INDEX(Sheet1!RawDataCols,$C84,AJ$5)*$R84)</f>
        <v>0</v>
      </c>
      <c r="AK84" s="3">
        <f>IF(AK$3=0,0,INDEX(Sheet1!RawDataCols,$C84,AK$5)*$R84)</f>
        <v>0</v>
      </c>
      <c r="AL84" s="3">
        <f>IF(AL$3=0,0,INDEX(Sheet1!RawDataCols,$C84,AL$5)*$R84)</f>
        <v>0</v>
      </c>
      <c r="AM84" s="3">
        <f>IF(AM$3=0,0,INDEX(Sheet1!RawDataCols,$C84,AM$5)*$R84)</f>
        <v>0</v>
      </c>
      <c r="AN84" s="3">
        <f>IF(AN$3=0,0,INDEX(Sheet1!RawDataCols,$C84,AN$5)*$R84)</f>
        <v>0</v>
      </c>
      <c r="AO84" s="3">
        <f>IF(AO$3=0,0,INDEX(Sheet1!RawDataCols,$C84,AO$5)*$R84)</f>
        <v>0</v>
      </c>
      <c r="AP84" s="3">
        <f>IF(AP$3=0,0,INDEX(Sheet1!RawDataCols,$C84,AP$5)*$R84)</f>
        <v>0</v>
      </c>
      <c r="AQ84" s="3">
        <f>IF(AQ$3=0,0,INDEX(Sheet1!RawDataCols,$C84,AQ$5)*$R84)</f>
        <v>0</v>
      </c>
      <c r="AR84" s="3">
        <f>IF(AR$3=0,0,INDEX(Sheet1!RawDataCols,$C84,AR$5)*$R84)</f>
        <v>0</v>
      </c>
      <c r="AS84" s="3">
        <f>IF(AS$3=0,0,INDEX(Sheet1!RawDataCols,$C84,AS$5)*$R84)</f>
        <v>0</v>
      </c>
      <c r="AT84" s="3">
        <f>IF(AT$3=0,0,INDEX(Sheet1!RawDataCols,$C84,AT$5)*$R84)</f>
        <v>0</v>
      </c>
      <c r="AU84" s="3">
        <f>IF(AU$3=0,0,INDEX(Sheet1!RawDataCols,$C84,AU$5)*$R84)</f>
        <v>0</v>
      </c>
      <c r="AV84" s="3">
        <f>IF(AV$3=0,0,INDEX(Sheet1!RawDataCols,$C84,AV$5)*$R84)</f>
        <v>0</v>
      </c>
      <c r="AW84" s="3">
        <f>IF(AW$3=0,0,INDEX(Sheet1!RawDataCols,$C84,AW$5)*$R84)</f>
        <v>0</v>
      </c>
      <c r="AX84" s="3">
        <f>IF(AX$3=0,0,INDEX(Sheet1!RawDataCols,$C84,AX$5)*$R84)</f>
        <v>0</v>
      </c>
      <c r="AY84" s="3">
        <f>IF(AY$3=0,0,INDEX(Sheet1!RawDataCols,$C84,AY$5)*$R84)</f>
        <v>0</v>
      </c>
      <c r="AZ84" s="3">
        <f>IF(AZ$3=0,0,INDEX(Sheet1!RawDataCols,$C84,AZ$5)*$R84)</f>
        <v>0</v>
      </c>
      <c r="BA84" s="3">
        <f>IF(BA$3=0,0,INDEX(Sheet1!RawDataCols,$C84,BA$5)*$R84)</f>
        <v>0</v>
      </c>
      <c r="BB84" s="3">
        <f>IF(BB$3=0,0,INDEX(Sheet1!RawDataCols,$C84,BB$5)*$R84)</f>
        <v>0</v>
      </c>
      <c r="BC84" s="3">
        <f>IF(BC$3=0,0,INDEX(Sheet1!RawDataCols,$C84,BC$5)*$R84)</f>
        <v>0</v>
      </c>
      <c r="BD84" s="3">
        <f>IF(BD$3=0,0,INDEX(Sheet1!RawDataCols,$C84,BD$5)*$R84)</f>
        <v>0</v>
      </c>
      <c r="BE84" s="3">
        <f>IF(BE$3=0,0,INDEX(Sheet1!RawDataCols,$C84,BE$5)*$R84)</f>
        <v>0</v>
      </c>
      <c r="BF84" s="3">
        <f>IF(BF$3=0,0,INDEX(Sheet1!RawDataCols,$C84,BF$5)*$R84)</f>
        <v>0</v>
      </c>
      <c r="BG84" s="179">
        <f>IF(BG$3=0,0,INDEX(Sheet1!RawDataCols,$C84,BG$5)*$R84)</f>
        <v>0</v>
      </c>
      <c r="BH84" s="33">
        <f t="shared" si="39"/>
        <v>0</v>
      </c>
      <c r="BI84" s="33">
        <f t="shared" si="40"/>
        <v>0</v>
      </c>
      <c r="BJ84" s="33">
        <f t="shared" si="41"/>
        <v>0</v>
      </c>
      <c r="BK84" s="3">
        <f>IF(BK$3=0,0,INDEX(Sheet1!RawDataCols,$C84,BK$5)*$R84)</f>
        <v>0</v>
      </c>
      <c r="BL84" s="3">
        <f>IF(BL$3=0,0,INDEX(Sheet1!RawDataCols,$C84,BL$5)*$R84)</f>
        <v>0</v>
      </c>
      <c r="BM84" s="3">
        <f>IF(BM$3=0,0,INDEX(Sheet1!RawDataCols,$C84,BM$5)*$R84)</f>
        <v>0</v>
      </c>
      <c r="BN84" s="3">
        <f>IF(BN$3=0,0,INDEX(Sheet1!RawDataCols,$C84,BN$5)*$R84)</f>
        <v>0</v>
      </c>
      <c r="BO84" s="3">
        <f>IF(BO$3=0,0,INDEX(Sheet1!RawDataCols,$C84,BO$5)*$R84)</f>
        <v>0</v>
      </c>
      <c r="BP84" s="3">
        <f>IF(BP$3=0,0,INDEX(Sheet1!RawDataCols,$C84,BP$5)*$R84)</f>
        <v>0</v>
      </c>
      <c r="BQ84" s="3">
        <f t="shared" si="42"/>
        <v>0</v>
      </c>
      <c r="BR84" s="3">
        <f t="shared" si="43"/>
        <v>0</v>
      </c>
      <c r="BS84" s="3">
        <f t="shared" si="44"/>
        <v>0</v>
      </c>
      <c r="BT84" s="3">
        <f t="shared" si="45"/>
        <v>0</v>
      </c>
      <c r="BU84" s="3" t="e">
        <f>INDEX(Sheet1!$BS$2:$BS$1000,MATCH($A84,Sheet1!$A$2:$A$1000,0))</f>
        <v>#N/A</v>
      </c>
      <c r="BV84" s="3" t="e">
        <f>INDEX(Sheet1!$BT$2:$BT$1000,MATCH($A84,Sheet1!$A$2:$A$1000,0))</f>
        <v>#N/A</v>
      </c>
    </row>
    <row r="85" spans="1:74" x14ac:dyDescent="0.2">
      <c r="A85" s="270" t="s">
        <v>593</v>
      </c>
      <c r="B85" s="3" t="e">
        <f>MATCH($A85,Sheet1!ACCOUNTNO,0)</f>
        <v>#N/A</v>
      </c>
      <c r="C85" s="3">
        <f t="shared" si="36"/>
        <v>65000</v>
      </c>
      <c r="D85" s="3">
        <f>IF(D$3=0,0,INDEX(Sheet1!RawDataCols,$C85,D$5))</f>
        <v>0</v>
      </c>
      <c r="E85" s="3">
        <f>IF(E$3=0,0,INDEX(Sheet1!RawDataCols,$C85,E$5))</f>
        <v>0</v>
      </c>
      <c r="F85" s="3">
        <f>IF(F$3=0,0,INDEX(Sheet1!RawDataCols,$C85,F$5))</f>
        <v>0</v>
      </c>
      <c r="G85" s="3">
        <f>IF(G$3=0,0,INDEX(Sheet1!RawDataCols,$C85,G$5))</f>
        <v>0</v>
      </c>
      <c r="H85" s="3">
        <f>IF(H$3=0,0,INDEX(Sheet1!RawDataCols,$C85,H$5))</f>
        <v>0</v>
      </c>
      <c r="I85" s="3">
        <f>IF(I$3=0,0,INDEX(Sheet1!RawDataCols,$C85,I$5))</f>
        <v>0</v>
      </c>
      <c r="J85" s="3">
        <f>IF(J$3=0,0,INDEX(Sheet1!RawDataCols,$C85,J$5))</f>
        <v>0</v>
      </c>
      <c r="K85" s="3">
        <f>IF(K$3=0,0,INDEX(Sheet1!RawDataCols,$C85,K$5))</f>
        <v>0</v>
      </c>
      <c r="L85" s="3">
        <f>IF(L$3=0,0,INDEX(Sheet1!RawDataCols,$C85,L$5))</f>
        <v>0</v>
      </c>
      <c r="M85" s="3">
        <f>IF(M$3=0,0,INDEX(Sheet1!RawDataCols,$C85,M$5))</f>
        <v>0</v>
      </c>
      <c r="N85" s="3">
        <f>IF(N$3=0,0,INDEX(Sheet1!RawDataCols,$C85,N$5))</f>
        <v>0</v>
      </c>
      <c r="O85" s="3">
        <f>INDEX(Sheet1!RawDataCols,$C85,O$5)</f>
        <v>0</v>
      </c>
      <c r="P85" s="3">
        <f>INDEX(Sheet1!RawDataCols,$C85,P$5)</f>
        <v>0</v>
      </c>
      <c r="Q85" s="3">
        <f>IF(Q$3=0,0,INDEX(Sheet1!RawDataCols,$C85,Q$5))</f>
        <v>0</v>
      </c>
      <c r="R85" s="3">
        <f t="shared" si="37"/>
        <v>1</v>
      </c>
      <c r="S85" s="3">
        <f t="shared" si="38"/>
        <v>-1</v>
      </c>
      <c r="T85" s="3">
        <f>IF(T$3=0,0,INDEX(Sheet1!RawDataCols,$C85,T$5)*$R85)</f>
        <v>0</v>
      </c>
      <c r="U85" s="3">
        <f>IF(U$3=0,0,INDEX(Sheet1!RawDataCols,$C85,U$5)*$R85)</f>
        <v>0</v>
      </c>
      <c r="V85" s="3">
        <f>IF(V$3=0,0,INDEX(Sheet1!RawDataCols,$C85,V$5)*$R85)</f>
        <v>0</v>
      </c>
      <c r="W85" s="3">
        <f>IF(W$3=0,0,INDEX(Sheet1!RawDataCols,$C85,W$5)*$R85)</f>
        <v>0</v>
      </c>
      <c r="X85" s="3">
        <f>IF(X$3=0,0,INDEX(Sheet1!RawDataCols,$C85,X$5)*$R85)</f>
        <v>0</v>
      </c>
      <c r="Y85" s="3">
        <f>IF(Y$3=0,0,INDEX(Sheet1!RawDataCols,$C85,Y$5)*$R85)</f>
        <v>0</v>
      </c>
      <c r="Z85" s="3">
        <f>IF(Z$3=0,0,INDEX(Sheet1!RawDataCols,$C85,Z$5)*$R85)</f>
        <v>0</v>
      </c>
      <c r="AA85" s="3">
        <f>IF(AA$3=0,0,INDEX(Sheet1!RawDataCols,$C85,AA$5)*$R85)</f>
        <v>0</v>
      </c>
      <c r="AB85" s="3">
        <f>IF(AB$3=0,0,INDEX(Sheet1!RawDataCols,$C85,AB$5)*$R85)</f>
        <v>0</v>
      </c>
      <c r="AC85" s="3">
        <f>IF(AC$3=0,0,INDEX(Sheet1!RawDataCols,$C85,AC$5)*$R85)</f>
        <v>0</v>
      </c>
      <c r="AD85" s="3">
        <f>IF(AD$3=0,0,INDEX(Sheet1!RawDataCols,$C85,AD$5)*$R85)</f>
        <v>0</v>
      </c>
      <c r="AE85" s="3">
        <f>IF(AE$3=0,0,INDEX(Sheet1!RawDataCols,$C85,AE$5)*$R85)</f>
        <v>0</v>
      </c>
      <c r="AF85" s="3">
        <f>IF(AF$3=0,0,INDEX(Sheet1!RawDataCols,$C85,AF$5)*$R85)</f>
        <v>0</v>
      </c>
      <c r="AG85" s="3">
        <f>IF(AG$3=0,0,INDEX(Sheet1!RawDataCols,$C85,AG$5)*$R85)</f>
        <v>0</v>
      </c>
      <c r="AH85" s="3">
        <f>IF(AH$3=0,0,INDEX(Sheet1!RawDataCols,$C85,AH$5)*$R85)</f>
        <v>0</v>
      </c>
      <c r="AI85" s="3">
        <f>IF(AI$3=0,0,INDEX(Sheet1!RawDataCols,$C85,AI$5)*$R85)</f>
        <v>0</v>
      </c>
      <c r="AJ85" s="3">
        <f>IF(AJ$3=0,0,INDEX(Sheet1!RawDataCols,$C85,AJ$5)*$R85)</f>
        <v>0</v>
      </c>
      <c r="AK85" s="3">
        <f>IF(AK$3=0,0,INDEX(Sheet1!RawDataCols,$C85,AK$5)*$R85)</f>
        <v>0</v>
      </c>
      <c r="AL85" s="3">
        <f>IF(AL$3=0,0,INDEX(Sheet1!RawDataCols,$C85,AL$5)*$R85)</f>
        <v>0</v>
      </c>
      <c r="AM85" s="3">
        <f>IF(AM$3=0,0,INDEX(Sheet1!RawDataCols,$C85,AM$5)*$R85)</f>
        <v>0</v>
      </c>
      <c r="AN85" s="3">
        <f>IF(AN$3=0,0,INDEX(Sheet1!RawDataCols,$C85,AN$5)*$R85)</f>
        <v>0</v>
      </c>
      <c r="AO85" s="3">
        <f>IF(AO$3=0,0,INDEX(Sheet1!RawDataCols,$C85,AO$5)*$R85)</f>
        <v>0</v>
      </c>
      <c r="AP85" s="3">
        <f>IF(AP$3=0,0,INDEX(Sheet1!RawDataCols,$C85,AP$5)*$R85)</f>
        <v>0</v>
      </c>
      <c r="AQ85" s="3">
        <f>IF(AQ$3=0,0,INDEX(Sheet1!RawDataCols,$C85,AQ$5)*$R85)</f>
        <v>0</v>
      </c>
      <c r="AR85" s="3">
        <f>IF(AR$3=0,0,INDEX(Sheet1!RawDataCols,$C85,AR$5)*$R85)</f>
        <v>0</v>
      </c>
      <c r="AS85" s="3">
        <f>IF(AS$3=0,0,INDEX(Sheet1!RawDataCols,$C85,AS$5)*$R85)</f>
        <v>0</v>
      </c>
      <c r="AT85" s="3">
        <f>IF(AT$3=0,0,INDEX(Sheet1!RawDataCols,$C85,AT$5)*$R85)</f>
        <v>0</v>
      </c>
      <c r="AU85" s="3">
        <f>IF(AU$3=0,0,INDEX(Sheet1!RawDataCols,$C85,AU$5)*$R85)</f>
        <v>0</v>
      </c>
      <c r="AV85" s="3">
        <f>IF(AV$3=0,0,INDEX(Sheet1!RawDataCols,$C85,AV$5)*$R85)</f>
        <v>0</v>
      </c>
      <c r="AW85" s="3">
        <f>IF(AW$3=0,0,INDEX(Sheet1!RawDataCols,$C85,AW$5)*$R85)</f>
        <v>0</v>
      </c>
      <c r="AX85" s="3">
        <f>IF(AX$3=0,0,INDEX(Sheet1!RawDataCols,$C85,AX$5)*$R85)</f>
        <v>0</v>
      </c>
      <c r="AY85" s="3">
        <f>IF(AY$3=0,0,INDEX(Sheet1!RawDataCols,$C85,AY$5)*$R85)</f>
        <v>0</v>
      </c>
      <c r="AZ85" s="3">
        <f>IF(AZ$3=0,0,INDEX(Sheet1!RawDataCols,$C85,AZ$5)*$R85)</f>
        <v>0</v>
      </c>
      <c r="BA85" s="3">
        <f>IF(BA$3=0,0,INDEX(Sheet1!RawDataCols,$C85,BA$5)*$R85)</f>
        <v>0</v>
      </c>
      <c r="BB85" s="3">
        <f>IF(BB$3=0,0,INDEX(Sheet1!RawDataCols,$C85,BB$5)*$R85)</f>
        <v>0</v>
      </c>
      <c r="BC85" s="3">
        <f>IF(BC$3=0,0,INDEX(Sheet1!RawDataCols,$C85,BC$5)*$R85)</f>
        <v>0</v>
      </c>
      <c r="BD85" s="3">
        <f>IF(BD$3=0,0,INDEX(Sheet1!RawDataCols,$C85,BD$5)*$R85)</f>
        <v>0</v>
      </c>
      <c r="BE85" s="3">
        <f>IF(BE$3=0,0,INDEX(Sheet1!RawDataCols,$C85,BE$5)*$R85)</f>
        <v>0</v>
      </c>
      <c r="BF85" s="3">
        <f>IF(BF$3=0,0,INDEX(Sheet1!RawDataCols,$C85,BF$5)*$R85)</f>
        <v>0</v>
      </c>
      <c r="BG85" s="179">
        <f>IF(BG$3=0,0,INDEX(Sheet1!RawDataCols,$C85,BG$5)*$R85)</f>
        <v>0</v>
      </c>
      <c r="BH85" s="33">
        <f t="shared" si="39"/>
        <v>0</v>
      </c>
      <c r="BI85" s="33">
        <f t="shared" si="40"/>
        <v>0</v>
      </c>
      <c r="BJ85" s="33">
        <f t="shared" si="41"/>
        <v>0</v>
      </c>
      <c r="BK85" s="3">
        <f>IF(BK$3=0,0,INDEX(Sheet1!RawDataCols,$C85,BK$5)*$R85)</f>
        <v>0</v>
      </c>
      <c r="BL85" s="3">
        <f>IF(BL$3=0,0,INDEX(Sheet1!RawDataCols,$C85,BL$5)*$R85)</f>
        <v>0</v>
      </c>
      <c r="BM85" s="3">
        <f>IF(BM$3=0,0,INDEX(Sheet1!RawDataCols,$C85,BM$5)*$R85)</f>
        <v>0</v>
      </c>
      <c r="BN85" s="3">
        <f>IF(BN$3=0,0,INDEX(Sheet1!RawDataCols,$C85,BN$5)*$R85)</f>
        <v>0</v>
      </c>
      <c r="BO85" s="3">
        <f>IF(BO$3=0,0,INDEX(Sheet1!RawDataCols,$C85,BO$5)*$R85)</f>
        <v>0</v>
      </c>
      <c r="BP85" s="3">
        <f>IF(BP$3=0,0,INDEX(Sheet1!RawDataCols,$C85,BP$5)*$R85)</f>
        <v>0</v>
      </c>
      <c r="BQ85" s="3">
        <f t="shared" si="42"/>
        <v>0</v>
      </c>
      <c r="BR85" s="3">
        <f t="shared" si="43"/>
        <v>0</v>
      </c>
      <c r="BS85" s="3">
        <f t="shared" si="44"/>
        <v>0</v>
      </c>
      <c r="BT85" s="3">
        <f t="shared" si="45"/>
        <v>0</v>
      </c>
      <c r="BU85" s="3" t="e">
        <f>INDEX(Sheet1!$BS$2:$BS$1000,MATCH($A85,Sheet1!$A$2:$A$1000,0))</f>
        <v>#N/A</v>
      </c>
      <c r="BV85" s="3" t="e">
        <f>INDEX(Sheet1!$BT$2:$BT$1000,MATCH($A85,Sheet1!$A$2:$A$1000,0))</f>
        <v>#N/A</v>
      </c>
    </row>
    <row r="86" spans="1:74" x14ac:dyDescent="0.2">
      <c r="A86" s="270" t="s">
        <v>594</v>
      </c>
      <c r="B86" s="3" t="e">
        <f>MATCH($A86,Sheet1!ACCOUNTNO,0)</f>
        <v>#N/A</v>
      </c>
      <c r="C86" s="3">
        <f t="shared" si="36"/>
        <v>65000</v>
      </c>
      <c r="D86" s="3">
        <f>IF(D$3=0,0,INDEX(Sheet1!RawDataCols,$C86,D$5))</f>
        <v>0</v>
      </c>
      <c r="E86" s="3">
        <f>IF(E$3=0,0,INDEX(Sheet1!RawDataCols,$C86,E$5))</f>
        <v>0</v>
      </c>
      <c r="F86" s="3">
        <f>IF(F$3=0,0,INDEX(Sheet1!RawDataCols,$C86,F$5))</f>
        <v>0</v>
      </c>
      <c r="G86" s="3">
        <f>IF(G$3=0,0,INDEX(Sheet1!RawDataCols,$C86,G$5))</f>
        <v>0</v>
      </c>
      <c r="H86" s="3">
        <f>IF(H$3=0,0,INDEX(Sheet1!RawDataCols,$C86,H$5))</f>
        <v>0</v>
      </c>
      <c r="I86" s="3">
        <f>IF(I$3=0,0,INDEX(Sheet1!RawDataCols,$C86,I$5))</f>
        <v>0</v>
      </c>
      <c r="J86" s="3">
        <f>IF(J$3=0,0,INDEX(Sheet1!RawDataCols,$C86,J$5))</f>
        <v>0</v>
      </c>
      <c r="K86" s="3">
        <f>IF(K$3=0,0,INDEX(Sheet1!RawDataCols,$C86,K$5))</f>
        <v>0</v>
      </c>
      <c r="L86" s="3">
        <f>IF(L$3=0,0,INDEX(Sheet1!RawDataCols,$C86,L$5))</f>
        <v>0</v>
      </c>
      <c r="M86" s="3">
        <f>IF(M$3=0,0,INDEX(Sheet1!RawDataCols,$C86,M$5))</f>
        <v>0</v>
      </c>
      <c r="N86" s="3">
        <f>IF(N$3=0,0,INDEX(Sheet1!RawDataCols,$C86,N$5))</f>
        <v>0</v>
      </c>
      <c r="O86" s="3">
        <f>INDEX(Sheet1!RawDataCols,$C86,O$5)</f>
        <v>0</v>
      </c>
      <c r="P86" s="3">
        <f>INDEX(Sheet1!RawDataCols,$C86,P$5)</f>
        <v>0</v>
      </c>
      <c r="Q86" s="3">
        <f>IF(Q$3=0,0,INDEX(Sheet1!RawDataCols,$C86,Q$5))</f>
        <v>0</v>
      </c>
      <c r="R86" s="3">
        <f t="shared" si="37"/>
        <v>1</v>
      </c>
      <c r="S86" s="3">
        <f t="shared" si="38"/>
        <v>-1</v>
      </c>
      <c r="T86" s="3">
        <f>IF(T$3=0,0,INDEX(Sheet1!RawDataCols,$C86,T$5)*$R86)</f>
        <v>0</v>
      </c>
      <c r="U86" s="3">
        <f>IF(U$3=0,0,INDEX(Sheet1!RawDataCols,$C86,U$5)*$R86)</f>
        <v>0</v>
      </c>
      <c r="V86" s="3">
        <f>IF(V$3=0,0,INDEX(Sheet1!RawDataCols,$C86,V$5)*$R86)</f>
        <v>0</v>
      </c>
      <c r="W86" s="3">
        <f>IF(W$3=0,0,INDEX(Sheet1!RawDataCols,$C86,W$5)*$R86)</f>
        <v>0</v>
      </c>
      <c r="X86" s="3">
        <f>IF(X$3=0,0,INDEX(Sheet1!RawDataCols,$C86,X$5)*$R86)</f>
        <v>0</v>
      </c>
      <c r="Y86" s="3">
        <f>IF(Y$3=0,0,INDEX(Sheet1!RawDataCols,$C86,Y$5)*$R86)</f>
        <v>0</v>
      </c>
      <c r="Z86" s="3">
        <f>IF(Z$3=0,0,INDEX(Sheet1!RawDataCols,$C86,Z$5)*$R86)</f>
        <v>0</v>
      </c>
      <c r="AA86" s="3">
        <f>IF(AA$3=0,0,INDEX(Sheet1!RawDataCols,$C86,AA$5)*$R86)</f>
        <v>0</v>
      </c>
      <c r="AB86" s="3">
        <f>IF(AB$3=0,0,INDEX(Sheet1!RawDataCols,$C86,AB$5)*$R86)</f>
        <v>0</v>
      </c>
      <c r="AC86" s="3">
        <f>IF(AC$3=0,0,INDEX(Sheet1!RawDataCols,$C86,AC$5)*$R86)</f>
        <v>0</v>
      </c>
      <c r="AD86" s="3">
        <f>IF(AD$3=0,0,INDEX(Sheet1!RawDataCols,$C86,AD$5)*$R86)</f>
        <v>0</v>
      </c>
      <c r="AE86" s="3">
        <f>IF(AE$3=0,0,INDEX(Sheet1!RawDataCols,$C86,AE$5)*$R86)</f>
        <v>0</v>
      </c>
      <c r="AF86" s="3">
        <f>IF(AF$3=0,0,INDEX(Sheet1!RawDataCols,$C86,AF$5)*$R86)</f>
        <v>0</v>
      </c>
      <c r="AG86" s="3">
        <f>IF(AG$3=0,0,INDEX(Sheet1!RawDataCols,$C86,AG$5)*$R86)</f>
        <v>0</v>
      </c>
      <c r="AH86" s="3">
        <f>IF(AH$3=0,0,INDEX(Sheet1!RawDataCols,$C86,AH$5)*$R86)</f>
        <v>0</v>
      </c>
      <c r="AI86" s="3">
        <f>IF(AI$3=0,0,INDEX(Sheet1!RawDataCols,$C86,AI$5)*$R86)</f>
        <v>0</v>
      </c>
      <c r="AJ86" s="3">
        <f>IF(AJ$3=0,0,INDEX(Sheet1!RawDataCols,$C86,AJ$5)*$R86)</f>
        <v>0</v>
      </c>
      <c r="AK86" s="3">
        <f>IF(AK$3=0,0,INDEX(Sheet1!RawDataCols,$C86,AK$5)*$R86)</f>
        <v>0</v>
      </c>
      <c r="AL86" s="3">
        <f>IF(AL$3=0,0,INDEX(Sheet1!RawDataCols,$C86,AL$5)*$R86)</f>
        <v>0</v>
      </c>
      <c r="AM86" s="3">
        <f>IF(AM$3=0,0,INDEX(Sheet1!RawDataCols,$C86,AM$5)*$R86)</f>
        <v>0</v>
      </c>
      <c r="AN86" s="3">
        <f>IF(AN$3=0,0,INDEX(Sheet1!RawDataCols,$C86,AN$5)*$R86)</f>
        <v>0</v>
      </c>
      <c r="AO86" s="3">
        <f>IF(AO$3=0,0,INDEX(Sheet1!RawDataCols,$C86,AO$5)*$R86)</f>
        <v>0</v>
      </c>
      <c r="AP86" s="3">
        <f>IF(AP$3=0,0,INDEX(Sheet1!RawDataCols,$C86,AP$5)*$R86)</f>
        <v>0</v>
      </c>
      <c r="AQ86" s="3">
        <f>IF(AQ$3=0,0,INDEX(Sheet1!RawDataCols,$C86,AQ$5)*$R86)</f>
        <v>0</v>
      </c>
      <c r="AR86" s="3">
        <f>IF(AR$3=0,0,INDEX(Sheet1!RawDataCols,$C86,AR$5)*$R86)</f>
        <v>0</v>
      </c>
      <c r="AS86" s="3">
        <f>IF(AS$3=0,0,INDEX(Sheet1!RawDataCols,$C86,AS$5)*$R86)</f>
        <v>0</v>
      </c>
      <c r="AT86" s="3">
        <f>IF(AT$3=0,0,INDEX(Sheet1!RawDataCols,$C86,AT$5)*$R86)</f>
        <v>0</v>
      </c>
      <c r="AU86" s="3">
        <f>IF(AU$3=0,0,INDEX(Sheet1!RawDataCols,$C86,AU$5)*$R86)</f>
        <v>0</v>
      </c>
      <c r="AV86" s="3">
        <f>IF(AV$3=0,0,INDEX(Sheet1!RawDataCols,$C86,AV$5)*$R86)</f>
        <v>0</v>
      </c>
      <c r="AW86" s="3">
        <f>IF(AW$3=0,0,INDEX(Sheet1!RawDataCols,$C86,AW$5)*$R86)</f>
        <v>0</v>
      </c>
      <c r="AX86" s="3">
        <f>IF(AX$3=0,0,INDEX(Sheet1!RawDataCols,$C86,AX$5)*$R86)</f>
        <v>0</v>
      </c>
      <c r="AY86" s="3">
        <f>IF(AY$3=0,0,INDEX(Sheet1!RawDataCols,$C86,AY$5)*$R86)</f>
        <v>0</v>
      </c>
      <c r="AZ86" s="3">
        <f>IF(AZ$3=0,0,INDEX(Sheet1!RawDataCols,$C86,AZ$5)*$R86)</f>
        <v>0</v>
      </c>
      <c r="BA86" s="3">
        <f>IF(BA$3=0,0,INDEX(Sheet1!RawDataCols,$C86,BA$5)*$R86)</f>
        <v>0</v>
      </c>
      <c r="BB86" s="3">
        <f>IF(BB$3=0,0,INDEX(Sheet1!RawDataCols,$C86,BB$5)*$R86)</f>
        <v>0</v>
      </c>
      <c r="BC86" s="3">
        <f>IF(BC$3=0,0,INDEX(Sheet1!RawDataCols,$C86,BC$5)*$R86)</f>
        <v>0</v>
      </c>
      <c r="BD86" s="3">
        <f>IF(BD$3=0,0,INDEX(Sheet1!RawDataCols,$C86,BD$5)*$R86)</f>
        <v>0</v>
      </c>
      <c r="BE86" s="3">
        <f>IF(BE$3=0,0,INDEX(Sheet1!RawDataCols,$C86,BE$5)*$R86)</f>
        <v>0</v>
      </c>
      <c r="BF86" s="3">
        <f>IF(BF$3=0,0,INDEX(Sheet1!RawDataCols,$C86,BF$5)*$R86)</f>
        <v>0</v>
      </c>
      <c r="BG86" s="179">
        <f>IF(BG$3=0,0,INDEX(Sheet1!RawDataCols,$C86,BG$5)*$R86)</f>
        <v>0</v>
      </c>
      <c r="BH86" s="33">
        <f t="shared" si="39"/>
        <v>0</v>
      </c>
      <c r="BI86" s="33">
        <f t="shared" si="40"/>
        <v>0</v>
      </c>
      <c r="BJ86" s="33">
        <f t="shared" si="41"/>
        <v>0</v>
      </c>
      <c r="BK86" s="3">
        <f>IF(BK$3=0,0,INDEX(Sheet1!RawDataCols,$C86,BK$5)*$R86)</f>
        <v>0</v>
      </c>
      <c r="BL86" s="3">
        <f>IF(BL$3=0,0,INDEX(Sheet1!RawDataCols,$C86,BL$5)*$R86)</f>
        <v>0</v>
      </c>
      <c r="BM86" s="3">
        <f>IF(BM$3=0,0,INDEX(Sheet1!RawDataCols,$C86,BM$5)*$R86)</f>
        <v>0</v>
      </c>
      <c r="BN86" s="3">
        <f>IF(BN$3=0,0,INDEX(Sheet1!RawDataCols,$C86,BN$5)*$R86)</f>
        <v>0</v>
      </c>
      <c r="BO86" s="3">
        <f>IF(BO$3=0,0,INDEX(Sheet1!RawDataCols,$C86,BO$5)*$R86)</f>
        <v>0</v>
      </c>
      <c r="BP86" s="3">
        <f>IF(BP$3=0,0,INDEX(Sheet1!RawDataCols,$C86,BP$5)*$R86)</f>
        <v>0</v>
      </c>
      <c r="BQ86" s="3">
        <f t="shared" si="42"/>
        <v>0</v>
      </c>
      <c r="BR86" s="3">
        <f t="shared" si="43"/>
        <v>0</v>
      </c>
      <c r="BS86" s="3">
        <f t="shared" si="44"/>
        <v>0</v>
      </c>
      <c r="BT86" s="3">
        <f t="shared" si="45"/>
        <v>0</v>
      </c>
      <c r="BU86" s="3" t="e">
        <f>INDEX(Sheet1!$BS$2:$BS$1000,MATCH($A86,Sheet1!$A$2:$A$1000,0))</f>
        <v>#N/A</v>
      </c>
      <c r="BV86" s="3" t="e">
        <f>INDEX(Sheet1!$BT$2:$BT$1000,MATCH($A86,Sheet1!$A$2:$A$1000,0))</f>
        <v>#N/A</v>
      </c>
    </row>
    <row r="87" spans="1:74" x14ac:dyDescent="0.2">
      <c r="A87" s="270" t="s">
        <v>595</v>
      </c>
      <c r="B87" s="3" t="e">
        <f>MATCH($A87,Sheet1!ACCOUNTNO,0)</f>
        <v>#N/A</v>
      </c>
      <c r="C87" s="3">
        <f t="shared" si="36"/>
        <v>65000</v>
      </c>
      <c r="D87" s="3">
        <f>IF(D$3=0,0,INDEX(Sheet1!RawDataCols,$C87,D$5))</f>
        <v>0</v>
      </c>
      <c r="E87" s="3">
        <f>IF(E$3=0,0,INDEX(Sheet1!RawDataCols,$C87,E$5))</f>
        <v>0</v>
      </c>
      <c r="F87" s="3">
        <f>IF(F$3=0,0,INDEX(Sheet1!RawDataCols,$C87,F$5))</f>
        <v>0</v>
      </c>
      <c r="G87" s="3">
        <f>IF(G$3=0,0,INDEX(Sheet1!RawDataCols,$C87,G$5))</f>
        <v>0</v>
      </c>
      <c r="H87" s="3">
        <f>IF(H$3=0,0,INDEX(Sheet1!RawDataCols,$C87,H$5))</f>
        <v>0</v>
      </c>
      <c r="I87" s="3">
        <f>IF(I$3=0,0,INDEX(Sheet1!RawDataCols,$C87,I$5))</f>
        <v>0</v>
      </c>
      <c r="J87" s="3">
        <f>IF(J$3=0,0,INDEX(Sheet1!RawDataCols,$C87,J$5))</f>
        <v>0</v>
      </c>
      <c r="K87" s="3">
        <f>IF(K$3=0,0,INDEX(Sheet1!RawDataCols,$C87,K$5))</f>
        <v>0</v>
      </c>
      <c r="L87" s="3">
        <f>IF(L$3=0,0,INDEX(Sheet1!RawDataCols,$C87,L$5))</f>
        <v>0</v>
      </c>
      <c r="M87" s="3">
        <f>IF(M$3=0,0,INDEX(Sheet1!RawDataCols,$C87,M$5))</f>
        <v>0</v>
      </c>
      <c r="N87" s="3">
        <f>IF(N$3=0,0,INDEX(Sheet1!RawDataCols,$C87,N$5))</f>
        <v>0</v>
      </c>
      <c r="O87" s="3">
        <f>INDEX(Sheet1!RawDataCols,$C87,O$5)</f>
        <v>0</v>
      </c>
      <c r="P87" s="3">
        <f>INDEX(Sheet1!RawDataCols,$C87,P$5)</f>
        <v>0</v>
      </c>
      <c r="Q87" s="3">
        <f>IF(Q$3=0,0,INDEX(Sheet1!RawDataCols,$C87,Q$5))</f>
        <v>0</v>
      </c>
      <c r="R87" s="3">
        <f t="shared" si="37"/>
        <v>1</v>
      </c>
      <c r="S87" s="3">
        <f t="shared" si="38"/>
        <v>-1</v>
      </c>
      <c r="T87" s="3">
        <f>IF(T$3=0,0,INDEX(Sheet1!RawDataCols,$C87,T$5)*$R87)</f>
        <v>0</v>
      </c>
      <c r="U87" s="3">
        <f>IF(U$3=0,0,INDEX(Sheet1!RawDataCols,$C87,U$5)*$R87)</f>
        <v>0</v>
      </c>
      <c r="V87" s="3">
        <f>IF(V$3=0,0,INDEX(Sheet1!RawDataCols,$C87,V$5)*$R87)</f>
        <v>0</v>
      </c>
      <c r="W87" s="3">
        <f>IF(W$3=0,0,INDEX(Sheet1!RawDataCols,$C87,W$5)*$R87)</f>
        <v>0</v>
      </c>
      <c r="X87" s="3">
        <f>IF(X$3=0,0,INDEX(Sheet1!RawDataCols,$C87,X$5)*$R87)</f>
        <v>0</v>
      </c>
      <c r="Y87" s="3">
        <f>IF(Y$3=0,0,INDEX(Sheet1!RawDataCols,$C87,Y$5)*$R87)</f>
        <v>0</v>
      </c>
      <c r="Z87" s="3">
        <f>IF(Z$3=0,0,INDEX(Sheet1!RawDataCols,$C87,Z$5)*$R87)</f>
        <v>0</v>
      </c>
      <c r="AA87" s="3">
        <f>IF(AA$3=0,0,INDEX(Sheet1!RawDataCols,$C87,AA$5)*$R87)</f>
        <v>0</v>
      </c>
      <c r="AB87" s="3">
        <f>IF(AB$3=0,0,INDEX(Sheet1!RawDataCols,$C87,AB$5)*$R87)</f>
        <v>0</v>
      </c>
      <c r="AC87" s="3">
        <f>IF(AC$3=0,0,INDEX(Sheet1!RawDataCols,$C87,AC$5)*$R87)</f>
        <v>0</v>
      </c>
      <c r="AD87" s="3">
        <f>IF(AD$3=0,0,INDEX(Sheet1!RawDataCols,$C87,AD$5)*$R87)</f>
        <v>0</v>
      </c>
      <c r="AE87" s="3">
        <f>IF(AE$3=0,0,INDEX(Sheet1!RawDataCols,$C87,AE$5)*$R87)</f>
        <v>0</v>
      </c>
      <c r="AF87" s="3">
        <f>IF(AF$3=0,0,INDEX(Sheet1!RawDataCols,$C87,AF$5)*$R87)</f>
        <v>0</v>
      </c>
      <c r="AG87" s="3">
        <f>IF(AG$3=0,0,INDEX(Sheet1!RawDataCols,$C87,AG$5)*$R87)</f>
        <v>0</v>
      </c>
      <c r="AH87" s="3">
        <f>IF(AH$3=0,0,INDEX(Sheet1!RawDataCols,$C87,AH$5)*$R87)</f>
        <v>0</v>
      </c>
      <c r="AI87" s="3">
        <f>IF(AI$3=0,0,INDEX(Sheet1!RawDataCols,$C87,AI$5)*$R87)</f>
        <v>0</v>
      </c>
      <c r="AJ87" s="3">
        <f>IF(AJ$3=0,0,INDEX(Sheet1!RawDataCols,$C87,AJ$5)*$R87)</f>
        <v>0</v>
      </c>
      <c r="AK87" s="3">
        <f>IF(AK$3=0,0,INDEX(Sheet1!RawDataCols,$C87,AK$5)*$R87)</f>
        <v>0</v>
      </c>
      <c r="AL87" s="3">
        <f>IF(AL$3=0,0,INDEX(Sheet1!RawDataCols,$C87,AL$5)*$R87)</f>
        <v>0</v>
      </c>
      <c r="AM87" s="3">
        <f>IF(AM$3=0,0,INDEX(Sheet1!RawDataCols,$C87,AM$5)*$R87)</f>
        <v>0</v>
      </c>
      <c r="AN87" s="3">
        <f>IF(AN$3=0,0,INDEX(Sheet1!RawDataCols,$C87,AN$5)*$R87)</f>
        <v>0</v>
      </c>
      <c r="AO87" s="3">
        <f>IF(AO$3=0,0,INDEX(Sheet1!RawDataCols,$C87,AO$5)*$R87)</f>
        <v>0</v>
      </c>
      <c r="AP87" s="3">
        <f>IF(AP$3=0,0,INDEX(Sheet1!RawDataCols,$C87,AP$5)*$R87)</f>
        <v>0</v>
      </c>
      <c r="AQ87" s="3">
        <f>IF(AQ$3=0,0,INDEX(Sheet1!RawDataCols,$C87,AQ$5)*$R87)</f>
        <v>0</v>
      </c>
      <c r="AR87" s="3">
        <f>IF(AR$3=0,0,INDEX(Sheet1!RawDataCols,$C87,AR$5)*$R87)</f>
        <v>0</v>
      </c>
      <c r="AS87" s="3">
        <f>IF(AS$3=0,0,INDEX(Sheet1!RawDataCols,$C87,AS$5)*$R87)</f>
        <v>0</v>
      </c>
      <c r="AT87" s="3">
        <f>IF(AT$3=0,0,INDEX(Sheet1!RawDataCols,$C87,AT$5)*$R87)</f>
        <v>0</v>
      </c>
      <c r="AU87" s="3">
        <f>IF(AU$3=0,0,INDEX(Sheet1!RawDataCols,$C87,AU$5)*$R87)</f>
        <v>0</v>
      </c>
      <c r="AV87" s="3">
        <f>IF(AV$3=0,0,INDEX(Sheet1!RawDataCols,$C87,AV$5)*$R87)</f>
        <v>0</v>
      </c>
      <c r="AW87" s="3">
        <f>IF(AW$3=0,0,INDEX(Sheet1!RawDataCols,$C87,AW$5)*$R87)</f>
        <v>0</v>
      </c>
      <c r="AX87" s="3">
        <f>IF(AX$3=0,0,INDEX(Sheet1!RawDataCols,$C87,AX$5)*$R87)</f>
        <v>0</v>
      </c>
      <c r="AY87" s="3">
        <f>IF(AY$3=0,0,INDEX(Sheet1!RawDataCols,$C87,AY$5)*$R87)</f>
        <v>0</v>
      </c>
      <c r="AZ87" s="3">
        <f>IF(AZ$3=0,0,INDEX(Sheet1!RawDataCols,$C87,AZ$5)*$R87)</f>
        <v>0</v>
      </c>
      <c r="BA87" s="3">
        <f>IF(BA$3=0,0,INDEX(Sheet1!RawDataCols,$C87,BA$5)*$R87)</f>
        <v>0</v>
      </c>
      <c r="BB87" s="3">
        <f>IF(BB$3=0,0,INDEX(Sheet1!RawDataCols,$C87,BB$5)*$R87)</f>
        <v>0</v>
      </c>
      <c r="BC87" s="3">
        <f>IF(BC$3=0,0,INDEX(Sheet1!RawDataCols,$C87,BC$5)*$R87)</f>
        <v>0</v>
      </c>
      <c r="BD87" s="3">
        <f>IF(BD$3=0,0,INDEX(Sheet1!RawDataCols,$C87,BD$5)*$R87)</f>
        <v>0</v>
      </c>
      <c r="BE87" s="3">
        <f>IF(BE$3=0,0,INDEX(Sheet1!RawDataCols,$C87,BE$5)*$R87)</f>
        <v>0</v>
      </c>
      <c r="BF87" s="3">
        <f>IF(BF$3=0,0,INDEX(Sheet1!RawDataCols,$C87,BF$5)*$R87)</f>
        <v>0</v>
      </c>
      <c r="BG87" s="179">
        <f>IF(BG$3=0,0,INDEX(Sheet1!RawDataCols,$C87,BG$5)*$R87)</f>
        <v>0</v>
      </c>
      <c r="BH87" s="33">
        <f t="shared" si="39"/>
        <v>0</v>
      </c>
      <c r="BI87" s="33">
        <f t="shared" si="40"/>
        <v>0</v>
      </c>
      <c r="BJ87" s="33">
        <f t="shared" si="41"/>
        <v>0</v>
      </c>
      <c r="BK87" s="3">
        <f>IF(BK$3=0,0,INDEX(Sheet1!RawDataCols,$C87,BK$5)*$R87)</f>
        <v>0</v>
      </c>
      <c r="BL87" s="3">
        <f>IF(BL$3=0,0,INDEX(Sheet1!RawDataCols,$C87,BL$5)*$R87)</f>
        <v>0</v>
      </c>
      <c r="BM87" s="3">
        <f>IF(BM$3=0,0,INDEX(Sheet1!RawDataCols,$C87,BM$5)*$R87)</f>
        <v>0</v>
      </c>
      <c r="BN87" s="3">
        <f>IF(BN$3=0,0,INDEX(Sheet1!RawDataCols,$C87,BN$5)*$R87)</f>
        <v>0</v>
      </c>
      <c r="BO87" s="3">
        <f>IF(BO$3=0,0,INDEX(Sheet1!RawDataCols,$C87,BO$5)*$R87)</f>
        <v>0</v>
      </c>
      <c r="BP87" s="3">
        <f>IF(BP$3=0,0,INDEX(Sheet1!RawDataCols,$C87,BP$5)*$R87)</f>
        <v>0</v>
      </c>
      <c r="BQ87" s="3">
        <f t="shared" si="42"/>
        <v>0</v>
      </c>
      <c r="BR87" s="3">
        <f t="shared" si="43"/>
        <v>0</v>
      </c>
      <c r="BS87" s="3">
        <f t="shared" si="44"/>
        <v>0</v>
      </c>
      <c r="BT87" s="3">
        <f t="shared" si="45"/>
        <v>0</v>
      </c>
      <c r="BU87" s="3" t="e">
        <f>INDEX(Sheet1!$BS$2:$BS$1000,MATCH($A87,Sheet1!$A$2:$A$1000,0))</f>
        <v>#N/A</v>
      </c>
      <c r="BV87" s="3" t="e">
        <f>INDEX(Sheet1!$BT$2:$BT$1000,MATCH($A87,Sheet1!$A$2:$A$1000,0))</f>
        <v>#N/A</v>
      </c>
    </row>
    <row r="88" spans="1:74" x14ac:dyDescent="0.2">
      <c r="A88" s="270" t="s">
        <v>596</v>
      </c>
      <c r="B88" s="3" t="e">
        <f>MATCH($A88,Sheet1!ACCOUNTNO,0)</f>
        <v>#N/A</v>
      </c>
      <c r="C88" s="3">
        <f t="shared" si="36"/>
        <v>65000</v>
      </c>
      <c r="D88" s="3">
        <f>IF(D$3=0,0,INDEX(Sheet1!RawDataCols,$C88,D$5))</f>
        <v>0</v>
      </c>
      <c r="E88" s="3">
        <f>IF(E$3=0,0,INDEX(Sheet1!RawDataCols,$C88,E$5))</f>
        <v>0</v>
      </c>
      <c r="F88" s="3">
        <f>IF(F$3=0,0,INDEX(Sheet1!RawDataCols,$C88,F$5))</f>
        <v>0</v>
      </c>
      <c r="G88" s="3">
        <f>IF(G$3=0,0,INDEX(Sheet1!RawDataCols,$C88,G$5))</f>
        <v>0</v>
      </c>
      <c r="H88" s="3">
        <f>IF(H$3=0,0,INDEX(Sheet1!RawDataCols,$C88,H$5))</f>
        <v>0</v>
      </c>
      <c r="I88" s="3">
        <f>IF(I$3=0,0,INDEX(Sheet1!RawDataCols,$C88,I$5))</f>
        <v>0</v>
      </c>
      <c r="J88" s="3">
        <f>IF(J$3=0,0,INDEX(Sheet1!RawDataCols,$C88,J$5))</f>
        <v>0</v>
      </c>
      <c r="K88" s="3">
        <f>IF(K$3=0,0,INDEX(Sheet1!RawDataCols,$C88,K$5))</f>
        <v>0</v>
      </c>
      <c r="L88" s="3">
        <f>IF(L$3=0,0,INDEX(Sheet1!RawDataCols,$C88,L$5))</f>
        <v>0</v>
      </c>
      <c r="M88" s="3">
        <f>IF(M$3=0,0,INDEX(Sheet1!RawDataCols,$C88,M$5))</f>
        <v>0</v>
      </c>
      <c r="N88" s="3">
        <f>IF(N$3=0,0,INDEX(Sheet1!RawDataCols,$C88,N$5))</f>
        <v>0</v>
      </c>
      <c r="O88" s="3">
        <f>INDEX(Sheet1!RawDataCols,$C88,O$5)</f>
        <v>0</v>
      </c>
      <c r="P88" s="3">
        <f>INDEX(Sheet1!RawDataCols,$C88,P$5)</f>
        <v>0</v>
      </c>
      <c r="Q88" s="3">
        <f>IF(Q$3=0,0,INDEX(Sheet1!RawDataCols,$C88,Q$5))</f>
        <v>0</v>
      </c>
      <c r="R88" s="3">
        <f t="shared" si="37"/>
        <v>1</v>
      </c>
      <c r="S88" s="3">
        <f t="shared" si="38"/>
        <v>-1</v>
      </c>
      <c r="T88" s="3">
        <f>IF(T$3=0,0,INDEX(Sheet1!RawDataCols,$C88,T$5)*$R88)</f>
        <v>0</v>
      </c>
      <c r="U88" s="3">
        <f>IF(U$3=0,0,INDEX(Sheet1!RawDataCols,$C88,U$5)*$R88)</f>
        <v>0</v>
      </c>
      <c r="V88" s="3">
        <f>IF(V$3=0,0,INDEX(Sheet1!RawDataCols,$C88,V$5)*$R88)</f>
        <v>0</v>
      </c>
      <c r="W88" s="3">
        <f>IF(W$3=0,0,INDEX(Sheet1!RawDataCols,$C88,W$5)*$R88)</f>
        <v>0</v>
      </c>
      <c r="X88" s="3">
        <f>IF(X$3=0,0,INDEX(Sheet1!RawDataCols,$C88,X$5)*$R88)</f>
        <v>0</v>
      </c>
      <c r="Y88" s="3">
        <f>IF(Y$3=0,0,INDEX(Sheet1!RawDataCols,$C88,Y$5)*$R88)</f>
        <v>0</v>
      </c>
      <c r="Z88" s="3">
        <f>IF(Z$3=0,0,INDEX(Sheet1!RawDataCols,$C88,Z$5)*$R88)</f>
        <v>0</v>
      </c>
      <c r="AA88" s="3">
        <f>IF(AA$3=0,0,INDEX(Sheet1!RawDataCols,$C88,AA$5)*$R88)</f>
        <v>0</v>
      </c>
      <c r="AB88" s="3">
        <f>IF(AB$3=0,0,INDEX(Sheet1!RawDataCols,$C88,AB$5)*$R88)</f>
        <v>0</v>
      </c>
      <c r="AC88" s="3">
        <f>IF(AC$3=0,0,INDEX(Sheet1!RawDataCols,$C88,AC$5)*$R88)</f>
        <v>0</v>
      </c>
      <c r="AD88" s="3">
        <f>IF(AD$3=0,0,INDEX(Sheet1!RawDataCols,$C88,AD$5)*$R88)</f>
        <v>0</v>
      </c>
      <c r="AE88" s="3">
        <f>IF(AE$3=0,0,INDEX(Sheet1!RawDataCols,$C88,AE$5)*$R88)</f>
        <v>0</v>
      </c>
      <c r="AF88" s="3">
        <f>IF(AF$3=0,0,INDEX(Sheet1!RawDataCols,$C88,AF$5)*$R88)</f>
        <v>0</v>
      </c>
      <c r="AG88" s="3">
        <f>IF(AG$3=0,0,INDEX(Sheet1!RawDataCols,$C88,AG$5)*$R88)</f>
        <v>0</v>
      </c>
      <c r="AH88" s="3">
        <f>IF(AH$3=0,0,INDEX(Sheet1!RawDataCols,$C88,AH$5)*$R88)</f>
        <v>0</v>
      </c>
      <c r="AI88" s="3">
        <f>IF(AI$3=0,0,INDEX(Sheet1!RawDataCols,$C88,AI$5)*$R88)</f>
        <v>0</v>
      </c>
      <c r="AJ88" s="3">
        <f>IF(AJ$3=0,0,INDEX(Sheet1!RawDataCols,$C88,AJ$5)*$R88)</f>
        <v>0</v>
      </c>
      <c r="AK88" s="3">
        <f>IF(AK$3=0,0,INDEX(Sheet1!RawDataCols,$C88,AK$5)*$R88)</f>
        <v>0</v>
      </c>
      <c r="AL88" s="3">
        <f>IF(AL$3=0,0,INDEX(Sheet1!RawDataCols,$C88,AL$5)*$R88)</f>
        <v>0</v>
      </c>
      <c r="AM88" s="3">
        <f>IF(AM$3=0,0,INDEX(Sheet1!RawDataCols,$C88,AM$5)*$R88)</f>
        <v>0</v>
      </c>
      <c r="AN88" s="3">
        <f>IF(AN$3=0,0,INDEX(Sheet1!RawDataCols,$C88,AN$5)*$R88)</f>
        <v>0</v>
      </c>
      <c r="AO88" s="3">
        <f>IF(AO$3=0,0,INDEX(Sheet1!RawDataCols,$C88,AO$5)*$R88)</f>
        <v>0</v>
      </c>
      <c r="AP88" s="3">
        <f>IF(AP$3=0,0,INDEX(Sheet1!RawDataCols,$C88,AP$5)*$R88)</f>
        <v>0</v>
      </c>
      <c r="AQ88" s="3">
        <f>IF(AQ$3=0,0,INDEX(Sheet1!RawDataCols,$C88,AQ$5)*$R88)</f>
        <v>0</v>
      </c>
      <c r="AR88" s="3">
        <f>IF(AR$3=0,0,INDEX(Sheet1!RawDataCols,$C88,AR$5)*$R88)</f>
        <v>0</v>
      </c>
      <c r="AS88" s="3">
        <f>IF(AS$3=0,0,INDEX(Sheet1!RawDataCols,$C88,AS$5)*$R88)</f>
        <v>0</v>
      </c>
      <c r="AT88" s="3">
        <f>IF(AT$3=0,0,INDEX(Sheet1!RawDataCols,$C88,AT$5)*$R88)</f>
        <v>0</v>
      </c>
      <c r="AU88" s="3">
        <f>IF(AU$3=0,0,INDEX(Sheet1!RawDataCols,$C88,AU$5)*$R88)</f>
        <v>0</v>
      </c>
      <c r="AV88" s="3">
        <f>IF(AV$3=0,0,INDEX(Sheet1!RawDataCols,$C88,AV$5)*$R88)</f>
        <v>0</v>
      </c>
      <c r="AW88" s="3">
        <f>IF(AW$3=0,0,INDEX(Sheet1!RawDataCols,$C88,AW$5)*$R88)</f>
        <v>0</v>
      </c>
      <c r="AX88" s="3">
        <f>IF(AX$3=0,0,INDEX(Sheet1!RawDataCols,$C88,AX$5)*$R88)</f>
        <v>0</v>
      </c>
      <c r="AY88" s="3">
        <f>IF(AY$3=0,0,INDEX(Sheet1!RawDataCols,$C88,AY$5)*$R88)</f>
        <v>0</v>
      </c>
      <c r="AZ88" s="3">
        <f>IF(AZ$3=0,0,INDEX(Sheet1!RawDataCols,$C88,AZ$5)*$R88)</f>
        <v>0</v>
      </c>
      <c r="BA88" s="3">
        <f>IF(BA$3=0,0,INDEX(Sheet1!RawDataCols,$C88,BA$5)*$R88)</f>
        <v>0</v>
      </c>
      <c r="BB88" s="3">
        <f>IF(BB$3=0,0,INDEX(Sheet1!RawDataCols,$C88,BB$5)*$R88)</f>
        <v>0</v>
      </c>
      <c r="BC88" s="3">
        <f>IF(BC$3=0,0,INDEX(Sheet1!RawDataCols,$C88,BC$5)*$R88)</f>
        <v>0</v>
      </c>
      <c r="BD88" s="3">
        <f>IF(BD$3=0,0,INDEX(Sheet1!RawDataCols,$C88,BD$5)*$R88)</f>
        <v>0</v>
      </c>
      <c r="BE88" s="3">
        <f>IF(BE$3=0,0,INDEX(Sheet1!RawDataCols,$C88,BE$5)*$R88)</f>
        <v>0</v>
      </c>
      <c r="BF88" s="3">
        <f>IF(BF$3=0,0,INDEX(Sheet1!RawDataCols,$C88,BF$5)*$R88)</f>
        <v>0</v>
      </c>
      <c r="BG88" s="179">
        <f>IF(BG$3=0,0,INDEX(Sheet1!RawDataCols,$C88,BG$5)*$R88)</f>
        <v>0</v>
      </c>
      <c r="BH88" s="33">
        <f t="shared" si="39"/>
        <v>0</v>
      </c>
      <c r="BI88" s="33">
        <f t="shared" si="40"/>
        <v>0</v>
      </c>
      <c r="BJ88" s="33">
        <f t="shared" si="41"/>
        <v>0</v>
      </c>
      <c r="BK88" s="3">
        <f>IF(BK$3=0,0,INDEX(Sheet1!RawDataCols,$C88,BK$5)*$R88)</f>
        <v>0</v>
      </c>
      <c r="BL88" s="3">
        <f>IF(BL$3=0,0,INDEX(Sheet1!RawDataCols,$C88,BL$5)*$R88)</f>
        <v>0</v>
      </c>
      <c r="BM88" s="3">
        <f>IF(BM$3=0,0,INDEX(Sheet1!RawDataCols,$C88,BM$5)*$R88)</f>
        <v>0</v>
      </c>
      <c r="BN88" s="3">
        <f>IF(BN$3=0,0,INDEX(Sheet1!RawDataCols,$C88,BN$5)*$R88)</f>
        <v>0</v>
      </c>
      <c r="BO88" s="3">
        <f>IF(BO$3=0,0,INDEX(Sheet1!RawDataCols,$C88,BO$5)*$R88)</f>
        <v>0</v>
      </c>
      <c r="BP88" s="3">
        <f>IF(BP$3=0,0,INDEX(Sheet1!RawDataCols,$C88,BP$5)*$R88)</f>
        <v>0</v>
      </c>
      <c r="BQ88" s="3">
        <f t="shared" si="42"/>
        <v>0</v>
      </c>
      <c r="BR88" s="3">
        <f t="shared" si="43"/>
        <v>0</v>
      </c>
      <c r="BS88" s="3">
        <f t="shared" si="44"/>
        <v>0</v>
      </c>
      <c r="BT88" s="3">
        <f t="shared" si="45"/>
        <v>0</v>
      </c>
      <c r="BU88" s="3" t="e">
        <f>INDEX(Sheet1!$BS$2:$BS$1000,MATCH($A88,Sheet1!$A$2:$A$1000,0))</f>
        <v>#N/A</v>
      </c>
      <c r="BV88" s="3" t="e">
        <f>INDEX(Sheet1!$BT$2:$BT$1000,MATCH($A88,Sheet1!$A$2:$A$1000,0))</f>
        <v>#N/A</v>
      </c>
    </row>
    <row r="89" spans="1:74" x14ac:dyDescent="0.2">
      <c r="A89" s="270" t="s">
        <v>597</v>
      </c>
      <c r="B89" s="3" t="e">
        <f>MATCH($A89,Sheet1!ACCOUNTNO,0)</f>
        <v>#N/A</v>
      </c>
      <c r="C89" s="3">
        <f t="shared" si="36"/>
        <v>65000</v>
      </c>
      <c r="D89" s="3">
        <f>IF(D$3=0,0,INDEX(Sheet1!RawDataCols,$C89,D$5))</f>
        <v>0</v>
      </c>
      <c r="E89" s="3">
        <f>IF(E$3=0,0,INDEX(Sheet1!RawDataCols,$C89,E$5))</f>
        <v>0</v>
      </c>
      <c r="F89" s="3">
        <f>IF(F$3=0,0,INDEX(Sheet1!RawDataCols,$C89,F$5))</f>
        <v>0</v>
      </c>
      <c r="G89" s="3">
        <f>IF(G$3=0,0,INDEX(Sheet1!RawDataCols,$C89,G$5))</f>
        <v>0</v>
      </c>
      <c r="H89" s="3">
        <f>IF(H$3=0,0,INDEX(Sheet1!RawDataCols,$C89,H$5))</f>
        <v>0</v>
      </c>
      <c r="I89" s="3">
        <f>IF(I$3=0,0,INDEX(Sheet1!RawDataCols,$C89,I$5))</f>
        <v>0</v>
      </c>
      <c r="J89" s="3">
        <f>IF(J$3=0,0,INDEX(Sheet1!RawDataCols,$C89,J$5))</f>
        <v>0</v>
      </c>
      <c r="K89" s="3">
        <f>IF(K$3=0,0,INDEX(Sheet1!RawDataCols,$C89,K$5))</f>
        <v>0</v>
      </c>
      <c r="L89" s="3">
        <f>IF(L$3=0,0,INDEX(Sheet1!RawDataCols,$C89,L$5))</f>
        <v>0</v>
      </c>
      <c r="M89" s="3">
        <f>IF(M$3=0,0,INDEX(Sheet1!RawDataCols,$C89,M$5))</f>
        <v>0</v>
      </c>
      <c r="N89" s="3">
        <f>IF(N$3=0,0,INDEX(Sheet1!RawDataCols,$C89,N$5))</f>
        <v>0</v>
      </c>
      <c r="O89" s="3">
        <f>INDEX(Sheet1!RawDataCols,$C89,O$5)</f>
        <v>0</v>
      </c>
      <c r="P89" s="3">
        <f>INDEX(Sheet1!RawDataCols,$C89,P$5)</f>
        <v>0</v>
      </c>
      <c r="Q89" s="3">
        <f>IF(Q$3=0,0,INDEX(Sheet1!RawDataCols,$C89,Q$5))</f>
        <v>0</v>
      </c>
      <c r="R89" s="3">
        <f t="shared" si="37"/>
        <v>1</v>
      </c>
      <c r="S89" s="3">
        <f t="shared" si="38"/>
        <v>-1</v>
      </c>
      <c r="T89" s="3">
        <f>IF(T$3=0,0,INDEX(Sheet1!RawDataCols,$C89,T$5)*$R89)</f>
        <v>0</v>
      </c>
      <c r="U89" s="3">
        <f>IF(U$3=0,0,INDEX(Sheet1!RawDataCols,$C89,U$5)*$R89)</f>
        <v>0</v>
      </c>
      <c r="V89" s="3">
        <f>IF(V$3=0,0,INDEX(Sheet1!RawDataCols,$C89,V$5)*$R89)</f>
        <v>0</v>
      </c>
      <c r="W89" s="3">
        <f>IF(W$3=0,0,INDEX(Sheet1!RawDataCols,$C89,W$5)*$R89)</f>
        <v>0</v>
      </c>
      <c r="X89" s="3">
        <f>IF(X$3=0,0,INDEX(Sheet1!RawDataCols,$C89,X$5)*$R89)</f>
        <v>0</v>
      </c>
      <c r="Y89" s="3">
        <f>IF(Y$3=0,0,INDEX(Sheet1!RawDataCols,$C89,Y$5)*$R89)</f>
        <v>0</v>
      </c>
      <c r="Z89" s="3">
        <f>IF(Z$3=0,0,INDEX(Sheet1!RawDataCols,$C89,Z$5)*$R89)</f>
        <v>0</v>
      </c>
      <c r="AA89" s="3">
        <f>IF(AA$3=0,0,INDEX(Sheet1!RawDataCols,$C89,AA$5)*$R89)</f>
        <v>0</v>
      </c>
      <c r="AB89" s="3">
        <f>IF(AB$3=0,0,INDEX(Sheet1!RawDataCols,$C89,AB$5)*$R89)</f>
        <v>0</v>
      </c>
      <c r="AC89" s="3">
        <f>IF(AC$3=0,0,INDEX(Sheet1!RawDataCols,$C89,AC$5)*$R89)</f>
        <v>0</v>
      </c>
      <c r="AD89" s="3">
        <f>IF(AD$3=0,0,INDEX(Sheet1!RawDataCols,$C89,AD$5)*$R89)</f>
        <v>0</v>
      </c>
      <c r="AE89" s="3">
        <f>IF(AE$3=0,0,INDEX(Sheet1!RawDataCols,$C89,AE$5)*$R89)</f>
        <v>0</v>
      </c>
      <c r="AF89" s="3">
        <f>IF(AF$3=0,0,INDEX(Sheet1!RawDataCols,$C89,AF$5)*$R89)</f>
        <v>0</v>
      </c>
      <c r="AG89" s="3">
        <f>IF(AG$3=0,0,INDEX(Sheet1!RawDataCols,$C89,AG$5)*$R89)</f>
        <v>0</v>
      </c>
      <c r="AH89" s="3">
        <f>IF(AH$3=0,0,INDEX(Sheet1!RawDataCols,$C89,AH$5)*$R89)</f>
        <v>0</v>
      </c>
      <c r="AI89" s="3">
        <f>IF(AI$3=0,0,INDEX(Sheet1!RawDataCols,$C89,AI$5)*$R89)</f>
        <v>0</v>
      </c>
      <c r="AJ89" s="3">
        <f>IF(AJ$3=0,0,INDEX(Sheet1!RawDataCols,$C89,AJ$5)*$R89)</f>
        <v>0</v>
      </c>
      <c r="AK89" s="3">
        <f>IF(AK$3=0,0,INDEX(Sheet1!RawDataCols,$C89,AK$5)*$R89)</f>
        <v>0</v>
      </c>
      <c r="AL89" s="3">
        <f>IF(AL$3=0,0,INDEX(Sheet1!RawDataCols,$C89,AL$5)*$R89)</f>
        <v>0</v>
      </c>
      <c r="AM89" s="3">
        <f>IF(AM$3=0,0,INDEX(Sheet1!RawDataCols,$C89,AM$5)*$R89)</f>
        <v>0</v>
      </c>
      <c r="AN89" s="3">
        <f>IF(AN$3=0,0,INDEX(Sheet1!RawDataCols,$C89,AN$5)*$R89)</f>
        <v>0</v>
      </c>
      <c r="AO89" s="3">
        <f>IF(AO$3=0,0,INDEX(Sheet1!RawDataCols,$C89,AO$5)*$R89)</f>
        <v>0</v>
      </c>
      <c r="AP89" s="3">
        <f>IF(AP$3=0,0,INDEX(Sheet1!RawDataCols,$C89,AP$5)*$R89)</f>
        <v>0</v>
      </c>
      <c r="AQ89" s="3">
        <f>IF(AQ$3=0,0,INDEX(Sheet1!RawDataCols,$C89,AQ$5)*$R89)</f>
        <v>0</v>
      </c>
      <c r="AR89" s="3">
        <f>IF(AR$3=0,0,INDEX(Sheet1!RawDataCols,$C89,AR$5)*$R89)</f>
        <v>0</v>
      </c>
      <c r="AS89" s="3">
        <f>IF(AS$3=0,0,INDEX(Sheet1!RawDataCols,$C89,AS$5)*$R89)</f>
        <v>0</v>
      </c>
      <c r="AT89" s="3">
        <f>IF(AT$3=0,0,INDEX(Sheet1!RawDataCols,$C89,AT$5)*$R89)</f>
        <v>0</v>
      </c>
      <c r="AU89" s="3">
        <f>IF(AU$3=0,0,INDEX(Sheet1!RawDataCols,$C89,AU$5)*$R89)</f>
        <v>0</v>
      </c>
      <c r="AV89" s="3">
        <f>IF(AV$3=0,0,INDEX(Sheet1!RawDataCols,$C89,AV$5)*$R89)</f>
        <v>0</v>
      </c>
      <c r="AW89" s="3">
        <f>IF(AW$3=0,0,INDEX(Sheet1!RawDataCols,$C89,AW$5)*$R89)</f>
        <v>0</v>
      </c>
      <c r="AX89" s="3">
        <f>IF(AX$3=0,0,INDEX(Sheet1!RawDataCols,$C89,AX$5)*$R89)</f>
        <v>0</v>
      </c>
      <c r="AY89" s="3">
        <f>IF(AY$3=0,0,INDEX(Sheet1!RawDataCols,$C89,AY$5)*$R89)</f>
        <v>0</v>
      </c>
      <c r="AZ89" s="3">
        <f>IF(AZ$3=0,0,INDEX(Sheet1!RawDataCols,$C89,AZ$5)*$R89)</f>
        <v>0</v>
      </c>
      <c r="BA89" s="3">
        <f>IF(BA$3=0,0,INDEX(Sheet1!RawDataCols,$C89,BA$5)*$R89)</f>
        <v>0</v>
      </c>
      <c r="BB89" s="3">
        <f>IF(BB$3=0,0,INDEX(Sheet1!RawDataCols,$C89,BB$5)*$R89)</f>
        <v>0</v>
      </c>
      <c r="BC89" s="3">
        <f>IF(BC$3=0,0,INDEX(Sheet1!RawDataCols,$C89,BC$5)*$R89)</f>
        <v>0</v>
      </c>
      <c r="BD89" s="3">
        <f>IF(BD$3=0,0,INDEX(Sheet1!RawDataCols,$C89,BD$5)*$R89)</f>
        <v>0</v>
      </c>
      <c r="BE89" s="3">
        <f>IF(BE$3=0,0,INDEX(Sheet1!RawDataCols,$C89,BE$5)*$R89)</f>
        <v>0</v>
      </c>
      <c r="BF89" s="3">
        <f>IF(BF$3=0,0,INDEX(Sheet1!RawDataCols,$C89,BF$5)*$R89)</f>
        <v>0</v>
      </c>
      <c r="BG89" s="179">
        <f>IF(BG$3=0,0,INDEX(Sheet1!RawDataCols,$C89,BG$5)*$R89)</f>
        <v>0</v>
      </c>
      <c r="BH89" s="33">
        <f t="shared" si="39"/>
        <v>0</v>
      </c>
      <c r="BI89" s="33">
        <f t="shared" si="40"/>
        <v>0</v>
      </c>
      <c r="BJ89" s="33">
        <f t="shared" si="41"/>
        <v>0</v>
      </c>
      <c r="BK89" s="3">
        <f>IF(BK$3=0,0,INDEX(Sheet1!RawDataCols,$C89,BK$5)*$R89)</f>
        <v>0</v>
      </c>
      <c r="BL89" s="3">
        <f>IF(BL$3=0,0,INDEX(Sheet1!RawDataCols,$C89,BL$5)*$R89)</f>
        <v>0</v>
      </c>
      <c r="BM89" s="3">
        <f>IF(BM$3=0,0,INDEX(Sheet1!RawDataCols,$C89,BM$5)*$R89)</f>
        <v>0</v>
      </c>
      <c r="BN89" s="3">
        <f>IF(BN$3=0,0,INDEX(Sheet1!RawDataCols,$C89,BN$5)*$R89)</f>
        <v>0</v>
      </c>
      <c r="BO89" s="3">
        <f>IF(BO$3=0,0,INDEX(Sheet1!RawDataCols,$C89,BO$5)*$R89)</f>
        <v>0</v>
      </c>
      <c r="BP89" s="3">
        <f>IF(BP$3=0,0,INDEX(Sheet1!RawDataCols,$C89,BP$5)*$R89)</f>
        <v>0</v>
      </c>
      <c r="BQ89" s="3">
        <f t="shared" si="42"/>
        <v>0</v>
      </c>
      <c r="BR89" s="3">
        <f t="shared" si="43"/>
        <v>0</v>
      </c>
      <c r="BS89" s="3">
        <f t="shared" si="44"/>
        <v>0</v>
      </c>
      <c r="BT89" s="3">
        <f t="shared" si="45"/>
        <v>0</v>
      </c>
      <c r="BU89" s="3" t="e">
        <f>INDEX(Sheet1!$BS$2:$BS$1000,MATCH($A89,Sheet1!$A$2:$A$1000,0))</f>
        <v>#N/A</v>
      </c>
      <c r="BV89" s="3" t="e">
        <f>INDEX(Sheet1!$BT$2:$BT$1000,MATCH($A89,Sheet1!$A$2:$A$1000,0))</f>
        <v>#N/A</v>
      </c>
    </row>
    <row r="90" spans="1:74" x14ac:dyDescent="0.2">
      <c r="A90" s="270" t="s">
        <v>598</v>
      </c>
      <c r="B90" s="3" t="e">
        <f>MATCH($A90,Sheet1!ACCOUNTNO,0)</f>
        <v>#N/A</v>
      </c>
      <c r="C90" s="3">
        <f t="shared" si="36"/>
        <v>65000</v>
      </c>
      <c r="D90" s="3">
        <f>IF(D$3=0,0,INDEX(Sheet1!RawDataCols,$C90,D$5))</f>
        <v>0</v>
      </c>
      <c r="E90" s="3">
        <f>IF(E$3=0,0,INDEX(Sheet1!RawDataCols,$C90,E$5))</f>
        <v>0</v>
      </c>
      <c r="F90" s="3">
        <f>IF(F$3=0,0,INDEX(Sheet1!RawDataCols,$C90,F$5))</f>
        <v>0</v>
      </c>
      <c r="G90" s="3">
        <f>IF(G$3=0,0,INDEX(Sheet1!RawDataCols,$C90,G$5))</f>
        <v>0</v>
      </c>
      <c r="H90" s="3">
        <f>IF(H$3=0,0,INDEX(Sheet1!RawDataCols,$C90,H$5))</f>
        <v>0</v>
      </c>
      <c r="I90" s="3">
        <f>IF(I$3=0,0,INDEX(Sheet1!RawDataCols,$C90,I$5))</f>
        <v>0</v>
      </c>
      <c r="J90" s="3">
        <f>IF(J$3=0,0,INDEX(Sheet1!RawDataCols,$C90,J$5))</f>
        <v>0</v>
      </c>
      <c r="K90" s="3">
        <f>IF(K$3=0,0,INDEX(Sheet1!RawDataCols,$C90,K$5))</f>
        <v>0</v>
      </c>
      <c r="L90" s="3">
        <f>IF(L$3=0,0,INDEX(Sheet1!RawDataCols,$C90,L$5))</f>
        <v>0</v>
      </c>
      <c r="M90" s="3">
        <f>IF(M$3=0,0,INDEX(Sheet1!RawDataCols,$C90,M$5))</f>
        <v>0</v>
      </c>
      <c r="N90" s="3">
        <f>IF(N$3=0,0,INDEX(Sheet1!RawDataCols,$C90,N$5))</f>
        <v>0</v>
      </c>
      <c r="O90" s="3">
        <f>INDEX(Sheet1!RawDataCols,$C90,O$5)</f>
        <v>0</v>
      </c>
      <c r="P90" s="3">
        <f>INDEX(Sheet1!RawDataCols,$C90,P$5)</f>
        <v>0</v>
      </c>
      <c r="Q90" s="3">
        <f>IF(Q$3=0,0,INDEX(Sheet1!RawDataCols,$C90,Q$5))</f>
        <v>0</v>
      </c>
      <c r="R90" s="3">
        <f t="shared" si="37"/>
        <v>1</v>
      </c>
      <c r="S90" s="3">
        <f t="shared" si="38"/>
        <v>-1</v>
      </c>
      <c r="T90" s="3">
        <f>IF(T$3=0,0,INDEX(Sheet1!RawDataCols,$C90,T$5)*$R90)</f>
        <v>0</v>
      </c>
      <c r="U90" s="3">
        <f>IF(U$3=0,0,INDEX(Sheet1!RawDataCols,$C90,U$5)*$R90)</f>
        <v>0</v>
      </c>
      <c r="V90" s="3">
        <f>IF(V$3=0,0,INDEX(Sheet1!RawDataCols,$C90,V$5)*$R90)</f>
        <v>0</v>
      </c>
      <c r="W90" s="3">
        <f>IF(W$3=0,0,INDEX(Sheet1!RawDataCols,$C90,W$5)*$R90)</f>
        <v>0</v>
      </c>
      <c r="X90" s="3">
        <f>IF(X$3=0,0,INDEX(Sheet1!RawDataCols,$C90,X$5)*$R90)</f>
        <v>0</v>
      </c>
      <c r="Y90" s="3">
        <f>IF(Y$3=0,0,INDEX(Sheet1!RawDataCols,$C90,Y$5)*$R90)</f>
        <v>0</v>
      </c>
      <c r="Z90" s="3">
        <f>IF(Z$3=0,0,INDEX(Sheet1!RawDataCols,$C90,Z$5)*$R90)</f>
        <v>0</v>
      </c>
      <c r="AA90" s="3">
        <f>IF(AA$3=0,0,INDEX(Sheet1!RawDataCols,$C90,AA$5)*$R90)</f>
        <v>0</v>
      </c>
      <c r="AB90" s="3">
        <f>IF(AB$3=0,0,INDEX(Sheet1!RawDataCols,$C90,AB$5)*$R90)</f>
        <v>0</v>
      </c>
      <c r="AC90" s="3">
        <f>IF(AC$3=0,0,INDEX(Sheet1!RawDataCols,$C90,AC$5)*$R90)</f>
        <v>0</v>
      </c>
      <c r="AD90" s="3">
        <f>IF(AD$3=0,0,INDEX(Sheet1!RawDataCols,$C90,AD$5)*$R90)</f>
        <v>0</v>
      </c>
      <c r="AE90" s="3">
        <f>IF(AE$3=0,0,INDEX(Sheet1!RawDataCols,$C90,AE$5)*$R90)</f>
        <v>0</v>
      </c>
      <c r="AF90" s="3">
        <f>IF(AF$3=0,0,INDEX(Sheet1!RawDataCols,$C90,AF$5)*$R90)</f>
        <v>0</v>
      </c>
      <c r="AG90" s="3">
        <f>IF(AG$3=0,0,INDEX(Sheet1!RawDataCols,$C90,AG$5)*$R90)</f>
        <v>0</v>
      </c>
      <c r="AH90" s="3">
        <f>IF(AH$3=0,0,INDEX(Sheet1!RawDataCols,$C90,AH$5)*$R90)</f>
        <v>0</v>
      </c>
      <c r="AI90" s="3">
        <f>IF(AI$3=0,0,INDEX(Sheet1!RawDataCols,$C90,AI$5)*$R90)</f>
        <v>0</v>
      </c>
      <c r="AJ90" s="3">
        <f>IF(AJ$3=0,0,INDEX(Sheet1!RawDataCols,$C90,AJ$5)*$R90)</f>
        <v>0</v>
      </c>
      <c r="AK90" s="3">
        <f>IF(AK$3=0,0,INDEX(Sheet1!RawDataCols,$C90,AK$5)*$R90)</f>
        <v>0</v>
      </c>
      <c r="AL90" s="3">
        <f>IF(AL$3=0,0,INDEX(Sheet1!RawDataCols,$C90,AL$5)*$R90)</f>
        <v>0</v>
      </c>
      <c r="AM90" s="3">
        <f>IF(AM$3=0,0,INDEX(Sheet1!RawDataCols,$C90,AM$5)*$R90)</f>
        <v>0</v>
      </c>
      <c r="AN90" s="3">
        <f>IF(AN$3=0,0,INDEX(Sheet1!RawDataCols,$C90,AN$5)*$R90)</f>
        <v>0</v>
      </c>
      <c r="AO90" s="3">
        <f>IF(AO$3=0,0,INDEX(Sheet1!RawDataCols,$C90,AO$5)*$R90)</f>
        <v>0</v>
      </c>
      <c r="AP90" s="3">
        <f>IF(AP$3=0,0,INDEX(Sheet1!RawDataCols,$C90,AP$5)*$R90)</f>
        <v>0</v>
      </c>
      <c r="AQ90" s="3">
        <f>IF(AQ$3=0,0,INDEX(Sheet1!RawDataCols,$C90,AQ$5)*$R90)</f>
        <v>0</v>
      </c>
      <c r="AR90" s="3">
        <f>IF(AR$3=0,0,INDEX(Sheet1!RawDataCols,$C90,AR$5)*$R90)</f>
        <v>0</v>
      </c>
      <c r="AS90" s="3">
        <f>IF(AS$3=0,0,INDEX(Sheet1!RawDataCols,$C90,AS$5)*$R90)</f>
        <v>0</v>
      </c>
      <c r="AT90" s="3">
        <f>IF(AT$3=0,0,INDEX(Sheet1!RawDataCols,$C90,AT$5)*$R90)</f>
        <v>0</v>
      </c>
      <c r="AU90" s="3">
        <f>IF(AU$3=0,0,INDEX(Sheet1!RawDataCols,$C90,AU$5)*$R90)</f>
        <v>0</v>
      </c>
      <c r="AV90" s="3">
        <f>IF(AV$3=0,0,INDEX(Sheet1!RawDataCols,$C90,AV$5)*$R90)</f>
        <v>0</v>
      </c>
      <c r="AW90" s="3">
        <f>IF(AW$3=0,0,INDEX(Sheet1!RawDataCols,$C90,AW$5)*$R90)</f>
        <v>0</v>
      </c>
      <c r="AX90" s="3">
        <f>IF(AX$3=0,0,INDEX(Sheet1!RawDataCols,$C90,AX$5)*$R90)</f>
        <v>0</v>
      </c>
      <c r="AY90" s="3">
        <f>IF(AY$3=0,0,INDEX(Sheet1!RawDataCols,$C90,AY$5)*$R90)</f>
        <v>0</v>
      </c>
      <c r="AZ90" s="3">
        <f>IF(AZ$3=0,0,INDEX(Sheet1!RawDataCols,$C90,AZ$5)*$R90)</f>
        <v>0</v>
      </c>
      <c r="BA90" s="3">
        <f>IF(BA$3=0,0,INDEX(Sheet1!RawDataCols,$C90,BA$5)*$R90)</f>
        <v>0</v>
      </c>
      <c r="BB90" s="3">
        <f>IF(BB$3=0,0,INDEX(Sheet1!RawDataCols,$C90,BB$5)*$R90)</f>
        <v>0</v>
      </c>
      <c r="BC90" s="3">
        <f>IF(BC$3=0,0,INDEX(Sheet1!RawDataCols,$C90,BC$5)*$R90)</f>
        <v>0</v>
      </c>
      <c r="BD90" s="3">
        <f>IF(BD$3=0,0,INDEX(Sheet1!RawDataCols,$C90,BD$5)*$R90)</f>
        <v>0</v>
      </c>
      <c r="BE90" s="3">
        <f>IF(BE$3=0,0,INDEX(Sheet1!RawDataCols,$C90,BE$5)*$R90)</f>
        <v>0</v>
      </c>
      <c r="BF90" s="3">
        <f>IF(BF$3=0,0,INDEX(Sheet1!RawDataCols,$C90,BF$5)*$R90)</f>
        <v>0</v>
      </c>
      <c r="BG90" s="179">
        <f>IF(BG$3=0,0,INDEX(Sheet1!RawDataCols,$C90,BG$5)*$R90)</f>
        <v>0</v>
      </c>
      <c r="BH90" s="33">
        <f t="shared" si="39"/>
        <v>0</v>
      </c>
      <c r="BI90" s="33">
        <f t="shared" si="40"/>
        <v>0</v>
      </c>
      <c r="BJ90" s="33">
        <f t="shared" si="41"/>
        <v>0</v>
      </c>
      <c r="BK90" s="3">
        <f>IF(BK$3=0,0,INDEX(Sheet1!RawDataCols,$C90,BK$5)*$R90)</f>
        <v>0</v>
      </c>
      <c r="BL90" s="3">
        <f>IF(BL$3=0,0,INDEX(Sheet1!RawDataCols,$C90,BL$5)*$R90)</f>
        <v>0</v>
      </c>
      <c r="BM90" s="3">
        <f>IF(BM$3=0,0,INDEX(Sheet1!RawDataCols,$C90,BM$5)*$R90)</f>
        <v>0</v>
      </c>
      <c r="BN90" s="3">
        <f>IF(BN$3=0,0,INDEX(Sheet1!RawDataCols,$C90,BN$5)*$R90)</f>
        <v>0</v>
      </c>
      <c r="BO90" s="3">
        <f>IF(BO$3=0,0,INDEX(Sheet1!RawDataCols,$C90,BO$5)*$R90)</f>
        <v>0</v>
      </c>
      <c r="BP90" s="3">
        <f>IF(BP$3=0,0,INDEX(Sheet1!RawDataCols,$C90,BP$5)*$R90)</f>
        <v>0</v>
      </c>
      <c r="BQ90" s="3">
        <f t="shared" si="42"/>
        <v>0</v>
      </c>
      <c r="BR90" s="3">
        <f t="shared" si="43"/>
        <v>0</v>
      </c>
      <c r="BS90" s="3">
        <f t="shared" si="44"/>
        <v>0</v>
      </c>
      <c r="BT90" s="3">
        <f t="shared" si="45"/>
        <v>0</v>
      </c>
      <c r="BU90" s="3" t="e">
        <f>INDEX(Sheet1!$BS$2:$BS$1000,MATCH($A90,Sheet1!$A$2:$A$1000,0))</f>
        <v>#N/A</v>
      </c>
      <c r="BV90" s="3" t="e">
        <f>INDEX(Sheet1!$BT$2:$BT$1000,MATCH($A90,Sheet1!$A$2:$A$1000,0))</f>
        <v>#N/A</v>
      </c>
    </row>
    <row r="91" spans="1:74" x14ac:dyDescent="0.2">
      <c r="A91" s="270" t="s">
        <v>599</v>
      </c>
      <c r="B91" s="3" t="e">
        <f>MATCH($A91,Sheet1!ACCOUNTNO,0)</f>
        <v>#N/A</v>
      </c>
      <c r="C91" s="3">
        <f t="shared" si="36"/>
        <v>65000</v>
      </c>
      <c r="D91" s="3">
        <f>IF(D$3=0,0,INDEX(Sheet1!RawDataCols,$C91,D$5))</f>
        <v>0</v>
      </c>
      <c r="E91" s="3">
        <f>IF(E$3=0,0,INDEX(Sheet1!RawDataCols,$C91,E$5))</f>
        <v>0</v>
      </c>
      <c r="F91" s="3">
        <f>IF(F$3=0,0,INDEX(Sheet1!RawDataCols,$C91,F$5))</f>
        <v>0</v>
      </c>
      <c r="G91" s="3">
        <f>IF(G$3=0,0,INDEX(Sheet1!RawDataCols,$C91,G$5))</f>
        <v>0</v>
      </c>
      <c r="H91" s="3">
        <f>IF(H$3=0,0,INDEX(Sheet1!RawDataCols,$C91,H$5))</f>
        <v>0</v>
      </c>
      <c r="I91" s="3">
        <f>IF(I$3=0,0,INDEX(Sheet1!RawDataCols,$C91,I$5))</f>
        <v>0</v>
      </c>
      <c r="J91" s="3">
        <f>IF(J$3=0,0,INDEX(Sheet1!RawDataCols,$C91,J$5))</f>
        <v>0</v>
      </c>
      <c r="K91" s="3">
        <f>IF(K$3=0,0,INDEX(Sheet1!RawDataCols,$C91,K$5))</f>
        <v>0</v>
      </c>
      <c r="L91" s="3">
        <f>IF(L$3=0,0,INDEX(Sheet1!RawDataCols,$C91,L$5))</f>
        <v>0</v>
      </c>
      <c r="M91" s="3">
        <f>IF(M$3=0,0,INDEX(Sheet1!RawDataCols,$C91,M$5))</f>
        <v>0</v>
      </c>
      <c r="N91" s="3">
        <f>IF(N$3=0,0,INDEX(Sheet1!RawDataCols,$C91,N$5))</f>
        <v>0</v>
      </c>
      <c r="O91" s="3">
        <f>INDEX(Sheet1!RawDataCols,$C91,O$5)</f>
        <v>0</v>
      </c>
      <c r="P91" s="3">
        <f>INDEX(Sheet1!RawDataCols,$C91,P$5)</f>
        <v>0</v>
      </c>
      <c r="Q91" s="3">
        <f>IF(Q$3=0,0,INDEX(Sheet1!RawDataCols,$C91,Q$5))</f>
        <v>0</v>
      </c>
      <c r="R91" s="3">
        <f t="shared" si="37"/>
        <v>1</v>
      </c>
      <c r="S91" s="3">
        <f t="shared" si="38"/>
        <v>-1</v>
      </c>
      <c r="T91" s="3">
        <f>IF(T$3=0,0,INDEX(Sheet1!RawDataCols,$C91,T$5)*$R91)</f>
        <v>0</v>
      </c>
      <c r="U91" s="3">
        <f>IF(U$3=0,0,INDEX(Sheet1!RawDataCols,$C91,U$5)*$R91)</f>
        <v>0</v>
      </c>
      <c r="V91" s="3">
        <f>IF(V$3=0,0,INDEX(Sheet1!RawDataCols,$C91,V$5)*$R91)</f>
        <v>0</v>
      </c>
      <c r="W91" s="3">
        <f>IF(W$3=0,0,INDEX(Sheet1!RawDataCols,$C91,W$5)*$R91)</f>
        <v>0</v>
      </c>
      <c r="X91" s="3">
        <f>IF(X$3=0,0,INDEX(Sheet1!RawDataCols,$C91,X$5)*$R91)</f>
        <v>0</v>
      </c>
      <c r="Y91" s="3">
        <f>IF(Y$3=0,0,INDEX(Sheet1!RawDataCols,$C91,Y$5)*$R91)</f>
        <v>0</v>
      </c>
      <c r="Z91" s="3">
        <f>IF(Z$3=0,0,INDEX(Sheet1!RawDataCols,$C91,Z$5)*$R91)</f>
        <v>0</v>
      </c>
      <c r="AA91" s="3">
        <f>IF(AA$3=0,0,INDEX(Sheet1!RawDataCols,$C91,AA$5)*$R91)</f>
        <v>0</v>
      </c>
      <c r="AB91" s="3">
        <f>IF(AB$3=0,0,INDEX(Sheet1!RawDataCols,$C91,AB$5)*$R91)</f>
        <v>0</v>
      </c>
      <c r="AC91" s="3">
        <f>IF(AC$3=0,0,INDEX(Sheet1!RawDataCols,$C91,AC$5)*$R91)</f>
        <v>0</v>
      </c>
      <c r="AD91" s="3">
        <f>IF(AD$3=0,0,INDEX(Sheet1!RawDataCols,$C91,AD$5)*$R91)</f>
        <v>0</v>
      </c>
      <c r="AE91" s="3">
        <f>IF(AE$3=0,0,INDEX(Sheet1!RawDataCols,$C91,AE$5)*$R91)</f>
        <v>0</v>
      </c>
      <c r="AF91" s="3">
        <f>IF(AF$3=0,0,INDEX(Sheet1!RawDataCols,$C91,AF$5)*$R91)</f>
        <v>0</v>
      </c>
      <c r="AG91" s="3">
        <f>IF(AG$3=0,0,INDEX(Sheet1!RawDataCols,$C91,AG$5)*$R91)</f>
        <v>0</v>
      </c>
      <c r="AH91" s="3">
        <f>IF(AH$3=0,0,INDEX(Sheet1!RawDataCols,$C91,AH$5)*$R91)</f>
        <v>0</v>
      </c>
      <c r="AI91" s="3">
        <f>IF(AI$3=0,0,INDEX(Sheet1!RawDataCols,$C91,AI$5)*$R91)</f>
        <v>0</v>
      </c>
      <c r="AJ91" s="3">
        <f>IF(AJ$3=0,0,INDEX(Sheet1!RawDataCols,$C91,AJ$5)*$R91)</f>
        <v>0</v>
      </c>
      <c r="AK91" s="3">
        <f>IF(AK$3=0,0,INDEX(Sheet1!RawDataCols,$C91,AK$5)*$R91)</f>
        <v>0</v>
      </c>
      <c r="AL91" s="3">
        <f>IF(AL$3=0,0,INDEX(Sheet1!RawDataCols,$C91,AL$5)*$R91)</f>
        <v>0</v>
      </c>
      <c r="AM91" s="3">
        <f>IF(AM$3=0,0,INDEX(Sheet1!RawDataCols,$C91,AM$5)*$R91)</f>
        <v>0</v>
      </c>
      <c r="AN91" s="3">
        <f>IF(AN$3=0,0,INDEX(Sheet1!RawDataCols,$C91,AN$5)*$R91)</f>
        <v>0</v>
      </c>
      <c r="AO91" s="3">
        <f>IF(AO$3=0,0,INDEX(Sheet1!RawDataCols,$C91,AO$5)*$R91)</f>
        <v>0</v>
      </c>
      <c r="AP91" s="3">
        <f>IF(AP$3=0,0,INDEX(Sheet1!RawDataCols,$C91,AP$5)*$R91)</f>
        <v>0</v>
      </c>
      <c r="AQ91" s="3">
        <f>IF(AQ$3=0,0,INDEX(Sheet1!RawDataCols,$C91,AQ$5)*$R91)</f>
        <v>0</v>
      </c>
      <c r="AR91" s="3">
        <f>IF(AR$3=0,0,INDEX(Sheet1!RawDataCols,$C91,AR$5)*$R91)</f>
        <v>0</v>
      </c>
      <c r="AS91" s="3">
        <f>IF(AS$3=0,0,INDEX(Sheet1!RawDataCols,$C91,AS$5)*$R91)</f>
        <v>0</v>
      </c>
      <c r="AT91" s="3">
        <f>IF(AT$3=0,0,INDEX(Sheet1!RawDataCols,$C91,AT$5)*$R91)</f>
        <v>0</v>
      </c>
      <c r="AU91" s="3">
        <f>IF(AU$3=0,0,INDEX(Sheet1!RawDataCols,$C91,AU$5)*$R91)</f>
        <v>0</v>
      </c>
      <c r="AV91" s="3">
        <f>IF(AV$3=0,0,INDEX(Sheet1!RawDataCols,$C91,AV$5)*$R91)</f>
        <v>0</v>
      </c>
      <c r="AW91" s="3">
        <f>IF(AW$3=0,0,INDEX(Sheet1!RawDataCols,$C91,AW$5)*$R91)</f>
        <v>0</v>
      </c>
      <c r="AX91" s="3">
        <f>IF(AX$3=0,0,INDEX(Sheet1!RawDataCols,$C91,AX$5)*$R91)</f>
        <v>0</v>
      </c>
      <c r="AY91" s="3">
        <f>IF(AY$3=0,0,INDEX(Sheet1!RawDataCols,$C91,AY$5)*$R91)</f>
        <v>0</v>
      </c>
      <c r="AZ91" s="3">
        <f>IF(AZ$3=0,0,INDEX(Sheet1!RawDataCols,$C91,AZ$5)*$R91)</f>
        <v>0</v>
      </c>
      <c r="BA91" s="3">
        <f>IF(BA$3=0,0,INDEX(Sheet1!RawDataCols,$C91,BA$5)*$R91)</f>
        <v>0</v>
      </c>
      <c r="BB91" s="3">
        <f>IF(BB$3=0,0,INDEX(Sheet1!RawDataCols,$C91,BB$5)*$R91)</f>
        <v>0</v>
      </c>
      <c r="BC91" s="3">
        <f>IF(BC$3=0,0,INDEX(Sheet1!RawDataCols,$C91,BC$5)*$R91)</f>
        <v>0</v>
      </c>
      <c r="BD91" s="3">
        <f>IF(BD$3=0,0,INDEX(Sheet1!RawDataCols,$C91,BD$5)*$R91)</f>
        <v>0</v>
      </c>
      <c r="BE91" s="3">
        <f>IF(BE$3=0,0,INDEX(Sheet1!RawDataCols,$C91,BE$5)*$R91)</f>
        <v>0</v>
      </c>
      <c r="BF91" s="3">
        <f>IF(BF$3=0,0,INDEX(Sheet1!RawDataCols,$C91,BF$5)*$R91)</f>
        <v>0</v>
      </c>
      <c r="BG91" s="179">
        <f>IF(BG$3=0,0,INDEX(Sheet1!RawDataCols,$C91,BG$5)*$R91)</f>
        <v>0</v>
      </c>
      <c r="BH91" s="33">
        <f t="shared" si="39"/>
        <v>0</v>
      </c>
      <c r="BI91" s="33">
        <f t="shared" si="40"/>
        <v>0</v>
      </c>
      <c r="BJ91" s="33">
        <f t="shared" si="41"/>
        <v>0</v>
      </c>
      <c r="BK91" s="3">
        <f>IF(BK$3=0,0,INDEX(Sheet1!RawDataCols,$C91,BK$5)*$R91)</f>
        <v>0</v>
      </c>
      <c r="BL91" s="3">
        <f>IF(BL$3=0,0,INDEX(Sheet1!RawDataCols,$C91,BL$5)*$R91)</f>
        <v>0</v>
      </c>
      <c r="BM91" s="3">
        <f>IF(BM$3=0,0,INDEX(Sheet1!RawDataCols,$C91,BM$5)*$R91)</f>
        <v>0</v>
      </c>
      <c r="BN91" s="3">
        <f>IF(BN$3=0,0,INDEX(Sheet1!RawDataCols,$C91,BN$5)*$R91)</f>
        <v>0</v>
      </c>
      <c r="BO91" s="3">
        <f>IF(BO$3=0,0,INDEX(Sheet1!RawDataCols,$C91,BO$5)*$R91)</f>
        <v>0</v>
      </c>
      <c r="BP91" s="3">
        <f>IF(BP$3=0,0,INDEX(Sheet1!RawDataCols,$C91,BP$5)*$R91)</f>
        <v>0</v>
      </c>
      <c r="BQ91" s="3">
        <f t="shared" si="42"/>
        <v>0</v>
      </c>
      <c r="BR91" s="3">
        <f t="shared" si="43"/>
        <v>0</v>
      </c>
      <c r="BS91" s="3">
        <f t="shared" si="44"/>
        <v>0</v>
      </c>
      <c r="BT91" s="3">
        <f t="shared" si="45"/>
        <v>0</v>
      </c>
      <c r="BU91" s="3" t="e">
        <f>INDEX(Sheet1!$BS$2:$BS$1000,MATCH($A91,Sheet1!$A$2:$A$1000,0))</f>
        <v>#N/A</v>
      </c>
      <c r="BV91" s="3" t="e">
        <f>INDEX(Sheet1!$BT$2:$BT$1000,MATCH($A91,Sheet1!$A$2:$A$1000,0))</f>
        <v>#N/A</v>
      </c>
    </row>
    <row r="92" spans="1:74" x14ac:dyDescent="0.2">
      <c r="A92" s="270" t="s">
        <v>600</v>
      </c>
      <c r="B92" s="3" t="e">
        <f>MATCH($A92,Sheet1!ACCOUNTNO,0)</f>
        <v>#N/A</v>
      </c>
      <c r="C92" s="3">
        <f t="shared" si="36"/>
        <v>65000</v>
      </c>
      <c r="D92" s="3">
        <f>IF(D$3=0,0,INDEX(Sheet1!RawDataCols,$C92,D$5))</f>
        <v>0</v>
      </c>
      <c r="E92" s="3">
        <f>IF(E$3=0,0,INDEX(Sheet1!RawDataCols,$C92,E$5))</f>
        <v>0</v>
      </c>
      <c r="F92" s="3">
        <f>IF(F$3=0,0,INDEX(Sheet1!RawDataCols,$C92,F$5))</f>
        <v>0</v>
      </c>
      <c r="G92" s="3">
        <f>IF(G$3=0,0,INDEX(Sheet1!RawDataCols,$C92,G$5))</f>
        <v>0</v>
      </c>
      <c r="H92" s="3">
        <f>IF(H$3=0,0,INDEX(Sheet1!RawDataCols,$C92,H$5))</f>
        <v>0</v>
      </c>
      <c r="I92" s="3">
        <f>IF(I$3=0,0,INDEX(Sheet1!RawDataCols,$C92,I$5))</f>
        <v>0</v>
      </c>
      <c r="J92" s="3">
        <f>IF(J$3=0,0,INDEX(Sheet1!RawDataCols,$C92,J$5))</f>
        <v>0</v>
      </c>
      <c r="K92" s="3">
        <f>IF(K$3=0,0,INDEX(Sheet1!RawDataCols,$C92,K$5))</f>
        <v>0</v>
      </c>
      <c r="L92" s="3">
        <f>IF(L$3=0,0,INDEX(Sheet1!RawDataCols,$C92,L$5))</f>
        <v>0</v>
      </c>
      <c r="M92" s="3">
        <f>IF(M$3=0,0,INDEX(Sheet1!RawDataCols,$C92,M$5))</f>
        <v>0</v>
      </c>
      <c r="N92" s="3">
        <f>IF(N$3=0,0,INDEX(Sheet1!RawDataCols,$C92,N$5))</f>
        <v>0</v>
      </c>
      <c r="O92" s="3">
        <f>INDEX(Sheet1!RawDataCols,$C92,O$5)</f>
        <v>0</v>
      </c>
      <c r="P92" s="3">
        <f>INDEX(Sheet1!RawDataCols,$C92,P$5)</f>
        <v>0</v>
      </c>
      <c r="Q92" s="3">
        <f>IF(Q$3=0,0,INDEX(Sheet1!RawDataCols,$C92,Q$5))</f>
        <v>0</v>
      </c>
      <c r="R92" s="3">
        <f t="shared" si="37"/>
        <v>1</v>
      </c>
      <c r="S92" s="3">
        <f t="shared" si="38"/>
        <v>-1</v>
      </c>
      <c r="T92" s="3">
        <f>IF(T$3=0,0,INDEX(Sheet1!RawDataCols,$C92,T$5)*$R92)</f>
        <v>0</v>
      </c>
      <c r="U92" s="3">
        <f>IF(U$3=0,0,INDEX(Sheet1!RawDataCols,$C92,U$5)*$R92)</f>
        <v>0</v>
      </c>
      <c r="V92" s="3">
        <f>IF(V$3=0,0,INDEX(Sheet1!RawDataCols,$C92,V$5)*$R92)</f>
        <v>0</v>
      </c>
      <c r="W92" s="3">
        <f>IF(W$3=0,0,INDEX(Sheet1!RawDataCols,$C92,W$5)*$R92)</f>
        <v>0</v>
      </c>
      <c r="X92" s="3">
        <f>IF(X$3=0,0,INDEX(Sheet1!RawDataCols,$C92,X$5)*$R92)</f>
        <v>0</v>
      </c>
      <c r="Y92" s="3">
        <f>IF(Y$3=0,0,INDEX(Sheet1!RawDataCols,$C92,Y$5)*$R92)</f>
        <v>0</v>
      </c>
      <c r="Z92" s="3">
        <f>IF(Z$3=0,0,INDEX(Sheet1!RawDataCols,$C92,Z$5)*$R92)</f>
        <v>0</v>
      </c>
      <c r="AA92" s="3">
        <f>IF(AA$3=0,0,INDEX(Sheet1!RawDataCols,$C92,AA$5)*$R92)</f>
        <v>0</v>
      </c>
      <c r="AB92" s="3">
        <f>IF(AB$3=0,0,INDEX(Sheet1!RawDataCols,$C92,AB$5)*$R92)</f>
        <v>0</v>
      </c>
      <c r="AC92" s="3">
        <f>IF(AC$3=0,0,INDEX(Sheet1!RawDataCols,$C92,AC$5)*$R92)</f>
        <v>0</v>
      </c>
      <c r="AD92" s="3">
        <f>IF(AD$3=0,0,INDEX(Sheet1!RawDataCols,$C92,AD$5)*$R92)</f>
        <v>0</v>
      </c>
      <c r="AE92" s="3">
        <f>IF(AE$3=0,0,INDEX(Sheet1!RawDataCols,$C92,AE$5)*$R92)</f>
        <v>0</v>
      </c>
      <c r="AF92" s="3">
        <f>IF(AF$3=0,0,INDEX(Sheet1!RawDataCols,$C92,AF$5)*$R92)</f>
        <v>0</v>
      </c>
      <c r="AG92" s="3">
        <f>IF(AG$3=0,0,INDEX(Sheet1!RawDataCols,$C92,AG$5)*$R92)</f>
        <v>0</v>
      </c>
      <c r="AH92" s="3">
        <f>IF(AH$3=0,0,INDEX(Sheet1!RawDataCols,$C92,AH$5)*$R92)</f>
        <v>0</v>
      </c>
      <c r="AI92" s="3">
        <f>IF(AI$3=0,0,INDEX(Sheet1!RawDataCols,$C92,AI$5)*$R92)</f>
        <v>0</v>
      </c>
      <c r="AJ92" s="3">
        <f>IF(AJ$3=0,0,INDEX(Sheet1!RawDataCols,$C92,AJ$5)*$R92)</f>
        <v>0</v>
      </c>
      <c r="AK92" s="3">
        <f>IF(AK$3=0,0,INDEX(Sheet1!RawDataCols,$C92,AK$5)*$R92)</f>
        <v>0</v>
      </c>
      <c r="AL92" s="3">
        <f>IF(AL$3=0,0,INDEX(Sheet1!RawDataCols,$C92,AL$5)*$R92)</f>
        <v>0</v>
      </c>
      <c r="AM92" s="3">
        <f>IF(AM$3=0,0,INDEX(Sheet1!RawDataCols,$C92,AM$5)*$R92)</f>
        <v>0</v>
      </c>
      <c r="AN92" s="3">
        <f>IF(AN$3=0,0,INDEX(Sheet1!RawDataCols,$C92,AN$5)*$R92)</f>
        <v>0</v>
      </c>
      <c r="AO92" s="3">
        <f>IF(AO$3=0,0,INDEX(Sheet1!RawDataCols,$C92,AO$5)*$R92)</f>
        <v>0</v>
      </c>
      <c r="AP92" s="3">
        <f>IF(AP$3=0,0,INDEX(Sheet1!RawDataCols,$C92,AP$5)*$R92)</f>
        <v>0</v>
      </c>
      <c r="AQ92" s="3">
        <f>IF(AQ$3=0,0,INDEX(Sheet1!RawDataCols,$C92,AQ$5)*$R92)</f>
        <v>0</v>
      </c>
      <c r="AR92" s="3">
        <f>IF(AR$3=0,0,INDEX(Sheet1!RawDataCols,$C92,AR$5)*$R92)</f>
        <v>0</v>
      </c>
      <c r="AS92" s="3">
        <f>IF(AS$3=0,0,INDEX(Sheet1!RawDataCols,$C92,AS$5)*$R92)</f>
        <v>0</v>
      </c>
      <c r="AT92" s="3">
        <f>IF(AT$3=0,0,INDEX(Sheet1!RawDataCols,$C92,AT$5)*$R92)</f>
        <v>0</v>
      </c>
      <c r="AU92" s="3">
        <f>IF(AU$3=0,0,INDEX(Sheet1!RawDataCols,$C92,AU$5)*$R92)</f>
        <v>0</v>
      </c>
      <c r="AV92" s="3">
        <f>IF(AV$3=0,0,INDEX(Sheet1!RawDataCols,$C92,AV$5)*$R92)</f>
        <v>0</v>
      </c>
      <c r="AW92" s="3">
        <f>IF(AW$3=0,0,INDEX(Sheet1!RawDataCols,$C92,AW$5)*$R92)</f>
        <v>0</v>
      </c>
      <c r="AX92" s="3">
        <f>IF(AX$3=0,0,INDEX(Sheet1!RawDataCols,$C92,AX$5)*$R92)</f>
        <v>0</v>
      </c>
      <c r="AY92" s="3">
        <f>IF(AY$3=0,0,INDEX(Sheet1!RawDataCols,$C92,AY$5)*$R92)</f>
        <v>0</v>
      </c>
      <c r="AZ92" s="3">
        <f>IF(AZ$3=0,0,INDEX(Sheet1!RawDataCols,$C92,AZ$5)*$R92)</f>
        <v>0</v>
      </c>
      <c r="BA92" s="3">
        <f>IF(BA$3=0,0,INDEX(Sheet1!RawDataCols,$C92,BA$5)*$R92)</f>
        <v>0</v>
      </c>
      <c r="BB92" s="3">
        <f>IF(BB$3=0,0,INDEX(Sheet1!RawDataCols,$C92,BB$5)*$R92)</f>
        <v>0</v>
      </c>
      <c r="BC92" s="3">
        <f>IF(BC$3=0,0,INDEX(Sheet1!RawDataCols,$C92,BC$5)*$R92)</f>
        <v>0</v>
      </c>
      <c r="BD92" s="3">
        <f>IF(BD$3=0,0,INDEX(Sheet1!RawDataCols,$C92,BD$5)*$R92)</f>
        <v>0</v>
      </c>
      <c r="BE92" s="3">
        <f>IF(BE$3=0,0,INDEX(Sheet1!RawDataCols,$C92,BE$5)*$R92)</f>
        <v>0</v>
      </c>
      <c r="BF92" s="3">
        <f>IF(BF$3=0,0,INDEX(Sheet1!RawDataCols,$C92,BF$5)*$R92)</f>
        <v>0</v>
      </c>
      <c r="BG92" s="179">
        <f>IF(BG$3=0,0,INDEX(Sheet1!RawDataCols,$C92,BG$5)*$R92)</f>
        <v>0</v>
      </c>
      <c r="BH92" s="33">
        <f t="shared" si="39"/>
        <v>0</v>
      </c>
      <c r="BI92" s="33">
        <f t="shared" si="40"/>
        <v>0</v>
      </c>
      <c r="BJ92" s="33">
        <f t="shared" si="41"/>
        <v>0</v>
      </c>
      <c r="BK92" s="3">
        <f>IF(BK$3=0,0,INDEX(Sheet1!RawDataCols,$C92,BK$5)*$R92)</f>
        <v>0</v>
      </c>
      <c r="BL92" s="3">
        <f>IF(BL$3=0,0,INDEX(Sheet1!RawDataCols,$C92,BL$5)*$R92)</f>
        <v>0</v>
      </c>
      <c r="BM92" s="3">
        <f>IF(BM$3=0,0,INDEX(Sheet1!RawDataCols,$C92,BM$5)*$R92)</f>
        <v>0</v>
      </c>
      <c r="BN92" s="3">
        <f>IF(BN$3=0,0,INDEX(Sheet1!RawDataCols,$C92,BN$5)*$R92)</f>
        <v>0</v>
      </c>
      <c r="BO92" s="3">
        <f>IF(BO$3=0,0,INDEX(Sheet1!RawDataCols,$C92,BO$5)*$R92)</f>
        <v>0</v>
      </c>
      <c r="BP92" s="3">
        <f>IF(BP$3=0,0,INDEX(Sheet1!RawDataCols,$C92,BP$5)*$R92)</f>
        <v>0</v>
      </c>
      <c r="BQ92" s="3">
        <f t="shared" si="42"/>
        <v>0</v>
      </c>
      <c r="BR92" s="3">
        <f t="shared" si="43"/>
        <v>0</v>
      </c>
      <c r="BS92" s="3">
        <f t="shared" si="44"/>
        <v>0</v>
      </c>
      <c r="BT92" s="3">
        <f t="shared" si="45"/>
        <v>0</v>
      </c>
      <c r="BU92" s="3" t="e">
        <f>INDEX(Sheet1!$BS$2:$BS$1000,MATCH($A92,Sheet1!$A$2:$A$1000,0))</f>
        <v>#N/A</v>
      </c>
      <c r="BV92" s="3" t="e">
        <f>INDEX(Sheet1!$BT$2:$BT$1000,MATCH($A92,Sheet1!$A$2:$A$1000,0))</f>
        <v>#N/A</v>
      </c>
    </row>
    <row r="93" spans="1:74" x14ac:dyDescent="0.2">
      <c r="A93" s="270" t="s">
        <v>601</v>
      </c>
      <c r="B93" s="3" t="e">
        <f>MATCH($A93,Sheet1!ACCOUNTNO,0)</f>
        <v>#N/A</v>
      </c>
      <c r="C93" s="3">
        <f t="shared" si="36"/>
        <v>65000</v>
      </c>
      <c r="D93" s="3">
        <f>IF(D$3=0,0,INDEX(Sheet1!RawDataCols,$C93,D$5))</f>
        <v>0</v>
      </c>
      <c r="E93" s="3">
        <f>IF(E$3=0,0,INDEX(Sheet1!RawDataCols,$C93,E$5))</f>
        <v>0</v>
      </c>
      <c r="F93" s="3">
        <f>IF(F$3=0,0,INDEX(Sheet1!RawDataCols,$C93,F$5))</f>
        <v>0</v>
      </c>
      <c r="G93" s="3">
        <f>IF(G$3=0,0,INDEX(Sheet1!RawDataCols,$C93,G$5))</f>
        <v>0</v>
      </c>
      <c r="H93" s="3">
        <f>IF(H$3=0,0,INDEX(Sheet1!RawDataCols,$C93,H$5))</f>
        <v>0</v>
      </c>
      <c r="I93" s="3">
        <f>IF(I$3=0,0,INDEX(Sheet1!RawDataCols,$C93,I$5))</f>
        <v>0</v>
      </c>
      <c r="J93" s="3">
        <f>IF(J$3=0,0,INDEX(Sheet1!RawDataCols,$C93,J$5))</f>
        <v>0</v>
      </c>
      <c r="K93" s="3">
        <f>IF(K$3=0,0,INDEX(Sheet1!RawDataCols,$C93,K$5))</f>
        <v>0</v>
      </c>
      <c r="L93" s="3">
        <f>IF(L$3=0,0,INDEX(Sheet1!RawDataCols,$C93,L$5))</f>
        <v>0</v>
      </c>
      <c r="M93" s="3">
        <f>IF(M$3=0,0,INDEX(Sheet1!RawDataCols,$C93,M$5))</f>
        <v>0</v>
      </c>
      <c r="N93" s="3">
        <f>IF(N$3=0,0,INDEX(Sheet1!RawDataCols,$C93,N$5))</f>
        <v>0</v>
      </c>
      <c r="O93" s="3">
        <f>INDEX(Sheet1!RawDataCols,$C93,O$5)</f>
        <v>0</v>
      </c>
      <c r="P93" s="3">
        <f>INDEX(Sheet1!RawDataCols,$C93,P$5)</f>
        <v>0</v>
      </c>
      <c r="Q93" s="3">
        <f>IF(Q$3=0,0,INDEX(Sheet1!RawDataCols,$C93,Q$5))</f>
        <v>0</v>
      </c>
      <c r="R93" s="3">
        <f t="shared" si="37"/>
        <v>1</v>
      </c>
      <c r="S93" s="3">
        <f t="shared" si="38"/>
        <v>-1</v>
      </c>
      <c r="T93" s="3">
        <f>IF(T$3=0,0,INDEX(Sheet1!RawDataCols,$C93,T$5)*$R93)</f>
        <v>0</v>
      </c>
      <c r="U93" s="3">
        <f>IF(U$3=0,0,INDEX(Sheet1!RawDataCols,$C93,U$5)*$R93)</f>
        <v>0</v>
      </c>
      <c r="V93" s="3">
        <f>IF(V$3=0,0,INDEX(Sheet1!RawDataCols,$C93,V$5)*$R93)</f>
        <v>0</v>
      </c>
      <c r="W93" s="3">
        <f>IF(W$3=0,0,INDEX(Sheet1!RawDataCols,$C93,W$5)*$R93)</f>
        <v>0</v>
      </c>
      <c r="X93" s="3">
        <f>IF(X$3=0,0,INDEX(Sheet1!RawDataCols,$C93,X$5)*$R93)</f>
        <v>0</v>
      </c>
      <c r="Y93" s="3">
        <f>IF(Y$3=0,0,INDEX(Sheet1!RawDataCols,$C93,Y$5)*$R93)</f>
        <v>0</v>
      </c>
      <c r="Z93" s="3">
        <f>IF(Z$3=0,0,INDEX(Sheet1!RawDataCols,$C93,Z$5)*$R93)</f>
        <v>0</v>
      </c>
      <c r="AA93" s="3">
        <f>IF(AA$3=0,0,INDEX(Sheet1!RawDataCols,$C93,AA$5)*$R93)</f>
        <v>0</v>
      </c>
      <c r="AB93" s="3">
        <f>IF(AB$3=0,0,INDEX(Sheet1!RawDataCols,$C93,AB$5)*$R93)</f>
        <v>0</v>
      </c>
      <c r="AC93" s="3">
        <f>IF(AC$3=0,0,INDEX(Sheet1!RawDataCols,$C93,AC$5)*$R93)</f>
        <v>0</v>
      </c>
      <c r="AD93" s="3">
        <f>IF(AD$3=0,0,INDEX(Sheet1!RawDataCols,$C93,AD$5)*$R93)</f>
        <v>0</v>
      </c>
      <c r="AE93" s="3">
        <f>IF(AE$3=0,0,INDEX(Sheet1!RawDataCols,$C93,AE$5)*$R93)</f>
        <v>0</v>
      </c>
      <c r="AF93" s="3">
        <f>IF(AF$3=0,0,INDEX(Sheet1!RawDataCols,$C93,AF$5)*$R93)</f>
        <v>0</v>
      </c>
      <c r="AG93" s="3">
        <f>IF(AG$3=0,0,INDEX(Sheet1!RawDataCols,$C93,AG$5)*$R93)</f>
        <v>0</v>
      </c>
      <c r="AH93" s="3">
        <f>IF(AH$3=0,0,INDEX(Sheet1!RawDataCols,$C93,AH$5)*$R93)</f>
        <v>0</v>
      </c>
      <c r="AI93" s="3">
        <f>IF(AI$3=0,0,INDEX(Sheet1!RawDataCols,$C93,AI$5)*$R93)</f>
        <v>0</v>
      </c>
      <c r="AJ93" s="3">
        <f>IF(AJ$3=0,0,INDEX(Sheet1!RawDataCols,$C93,AJ$5)*$R93)</f>
        <v>0</v>
      </c>
      <c r="AK93" s="3">
        <f>IF(AK$3=0,0,INDEX(Sheet1!RawDataCols,$C93,AK$5)*$R93)</f>
        <v>0</v>
      </c>
      <c r="AL93" s="3">
        <f>IF(AL$3=0,0,INDEX(Sheet1!RawDataCols,$C93,AL$5)*$R93)</f>
        <v>0</v>
      </c>
      <c r="AM93" s="3">
        <f>IF(AM$3=0,0,INDEX(Sheet1!RawDataCols,$C93,AM$5)*$R93)</f>
        <v>0</v>
      </c>
      <c r="AN93" s="3">
        <f>IF(AN$3=0,0,INDEX(Sheet1!RawDataCols,$C93,AN$5)*$R93)</f>
        <v>0</v>
      </c>
      <c r="AO93" s="3">
        <f>IF(AO$3=0,0,INDEX(Sheet1!RawDataCols,$C93,AO$5)*$R93)</f>
        <v>0</v>
      </c>
      <c r="AP93" s="3">
        <f>IF(AP$3=0,0,INDEX(Sheet1!RawDataCols,$C93,AP$5)*$R93)</f>
        <v>0</v>
      </c>
      <c r="AQ93" s="3">
        <f>IF(AQ$3=0,0,INDEX(Sheet1!RawDataCols,$C93,AQ$5)*$R93)</f>
        <v>0</v>
      </c>
      <c r="AR93" s="3">
        <f>IF(AR$3=0,0,INDEX(Sheet1!RawDataCols,$C93,AR$5)*$R93)</f>
        <v>0</v>
      </c>
      <c r="AS93" s="3">
        <f>IF(AS$3=0,0,INDEX(Sheet1!RawDataCols,$C93,AS$5)*$R93)</f>
        <v>0</v>
      </c>
      <c r="AT93" s="3">
        <f>IF(AT$3=0,0,INDEX(Sheet1!RawDataCols,$C93,AT$5)*$R93)</f>
        <v>0</v>
      </c>
      <c r="AU93" s="3">
        <f>IF(AU$3=0,0,INDEX(Sheet1!RawDataCols,$C93,AU$5)*$R93)</f>
        <v>0</v>
      </c>
      <c r="AV93" s="3">
        <f>IF(AV$3=0,0,INDEX(Sheet1!RawDataCols,$C93,AV$5)*$R93)</f>
        <v>0</v>
      </c>
      <c r="AW93" s="3">
        <f>IF(AW$3=0,0,INDEX(Sheet1!RawDataCols,$C93,AW$5)*$R93)</f>
        <v>0</v>
      </c>
      <c r="AX93" s="3">
        <f>IF(AX$3=0,0,INDEX(Sheet1!RawDataCols,$C93,AX$5)*$R93)</f>
        <v>0</v>
      </c>
      <c r="AY93" s="3">
        <f>IF(AY$3=0,0,INDEX(Sheet1!RawDataCols,$C93,AY$5)*$R93)</f>
        <v>0</v>
      </c>
      <c r="AZ93" s="3">
        <f>IF(AZ$3=0,0,INDEX(Sheet1!RawDataCols,$C93,AZ$5)*$R93)</f>
        <v>0</v>
      </c>
      <c r="BA93" s="3">
        <f>IF(BA$3=0,0,INDEX(Sheet1!RawDataCols,$C93,BA$5)*$R93)</f>
        <v>0</v>
      </c>
      <c r="BB93" s="3">
        <f>IF(BB$3=0,0,INDEX(Sheet1!RawDataCols,$C93,BB$5)*$R93)</f>
        <v>0</v>
      </c>
      <c r="BC93" s="3">
        <f>IF(BC$3=0,0,INDEX(Sheet1!RawDataCols,$C93,BC$5)*$R93)</f>
        <v>0</v>
      </c>
      <c r="BD93" s="3">
        <f>IF(BD$3=0,0,INDEX(Sheet1!RawDataCols,$C93,BD$5)*$R93)</f>
        <v>0</v>
      </c>
      <c r="BE93" s="3">
        <f>IF(BE$3=0,0,INDEX(Sheet1!RawDataCols,$C93,BE$5)*$R93)</f>
        <v>0</v>
      </c>
      <c r="BF93" s="3">
        <f>IF(BF$3=0,0,INDEX(Sheet1!RawDataCols,$C93,BF$5)*$R93)</f>
        <v>0</v>
      </c>
      <c r="BG93" s="179">
        <f>IF(BG$3=0,0,INDEX(Sheet1!RawDataCols,$C93,BG$5)*$R93)</f>
        <v>0</v>
      </c>
      <c r="BH93" s="33">
        <f t="shared" si="39"/>
        <v>0</v>
      </c>
      <c r="BI93" s="33">
        <f t="shared" si="40"/>
        <v>0</v>
      </c>
      <c r="BJ93" s="33">
        <f t="shared" si="41"/>
        <v>0</v>
      </c>
      <c r="BK93" s="3">
        <f>IF(BK$3=0,0,INDEX(Sheet1!RawDataCols,$C93,BK$5)*$R93)</f>
        <v>0</v>
      </c>
      <c r="BL93" s="3">
        <f>IF(BL$3=0,0,INDEX(Sheet1!RawDataCols,$C93,BL$5)*$R93)</f>
        <v>0</v>
      </c>
      <c r="BM93" s="3">
        <f>IF(BM$3=0,0,INDEX(Sheet1!RawDataCols,$C93,BM$5)*$R93)</f>
        <v>0</v>
      </c>
      <c r="BN93" s="3">
        <f>IF(BN$3=0,0,INDEX(Sheet1!RawDataCols,$C93,BN$5)*$R93)</f>
        <v>0</v>
      </c>
      <c r="BO93" s="3">
        <f>IF(BO$3=0,0,INDEX(Sheet1!RawDataCols,$C93,BO$5)*$R93)</f>
        <v>0</v>
      </c>
      <c r="BP93" s="3">
        <f>IF(BP$3=0,0,INDEX(Sheet1!RawDataCols,$C93,BP$5)*$R93)</f>
        <v>0</v>
      </c>
      <c r="BQ93" s="3">
        <f t="shared" si="42"/>
        <v>0</v>
      </c>
      <c r="BR93" s="3">
        <f t="shared" si="43"/>
        <v>0</v>
      </c>
      <c r="BS93" s="3">
        <f t="shared" si="44"/>
        <v>0</v>
      </c>
      <c r="BT93" s="3">
        <f t="shared" si="45"/>
        <v>0</v>
      </c>
      <c r="BU93" s="3" t="e">
        <f>INDEX(Sheet1!$BS$2:$BS$1000,MATCH($A93,Sheet1!$A$2:$A$1000,0))</f>
        <v>#N/A</v>
      </c>
      <c r="BV93" s="3" t="e">
        <f>INDEX(Sheet1!$BT$2:$BT$1000,MATCH($A93,Sheet1!$A$2:$A$1000,0))</f>
        <v>#N/A</v>
      </c>
    </row>
    <row r="94" spans="1:74" x14ac:dyDescent="0.2">
      <c r="A94" s="270" t="s">
        <v>602</v>
      </c>
      <c r="B94" s="3" t="e">
        <f>MATCH($A94,Sheet1!ACCOUNTNO,0)</f>
        <v>#N/A</v>
      </c>
      <c r="C94" s="3">
        <f t="shared" si="36"/>
        <v>65000</v>
      </c>
      <c r="D94" s="3">
        <f>IF(D$3=0,0,INDEX(Sheet1!RawDataCols,$C94,D$5))</f>
        <v>0</v>
      </c>
      <c r="E94" s="3">
        <f>IF(E$3=0,0,INDEX(Sheet1!RawDataCols,$C94,E$5))</f>
        <v>0</v>
      </c>
      <c r="F94" s="3">
        <f>IF(F$3=0,0,INDEX(Sheet1!RawDataCols,$C94,F$5))</f>
        <v>0</v>
      </c>
      <c r="G94" s="3">
        <f>IF(G$3=0,0,INDEX(Sheet1!RawDataCols,$C94,G$5))</f>
        <v>0</v>
      </c>
      <c r="H94" s="3">
        <f>IF(H$3=0,0,INDEX(Sheet1!RawDataCols,$C94,H$5))</f>
        <v>0</v>
      </c>
      <c r="I94" s="3">
        <f>IF(I$3=0,0,INDEX(Sheet1!RawDataCols,$C94,I$5))</f>
        <v>0</v>
      </c>
      <c r="J94" s="3">
        <f>IF(J$3=0,0,INDEX(Sheet1!RawDataCols,$C94,J$5))</f>
        <v>0</v>
      </c>
      <c r="K94" s="3">
        <f>IF(K$3=0,0,INDEX(Sheet1!RawDataCols,$C94,K$5))</f>
        <v>0</v>
      </c>
      <c r="L94" s="3">
        <f>IF(L$3=0,0,INDEX(Sheet1!RawDataCols,$C94,L$5))</f>
        <v>0</v>
      </c>
      <c r="M94" s="3">
        <f>IF(M$3=0,0,INDEX(Sheet1!RawDataCols,$C94,M$5))</f>
        <v>0</v>
      </c>
      <c r="N94" s="3">
        <f>IF(N$3=0,0,INDEX(Sheet1!RawDataCols,$C94,N$5))</f>
        <v>0</v>
      </c>
      <c r="O94" s="3">
        <f>INDEX(Sheet1!RawDataCols,$C94,O$5)</f>
        <v>0</v>
      </c>
      <c r="P94" s="3">
        <f>INDEX(Sheet1!RawDataCols,$C94,P$5)</f>
        <v>0</v>
      </c>
      <c r="Q94" s="3">
        <f>IF(Q$3=0,0,INDEX(Sheet1!RawDataCols,$C94,Q$5))</f>
        <v>0</v>
      </c>
      <c r="R94" s="3">
        <f t="shared" si="37"/>
        <v>1</v>
      </c>
      <c r="S94" s="3">
        <f t="shared" si="38"/>
        <v>-1</v>
      </c>
      <c r="T94" s="3">
        <f>IF(T$3=0,0,INDEX(Sheet1!RawDataCols,$C94,T$5)*$R94)</f>
        <v>0</v>
      </c>
      <c r="U94" s="3">
        <f>IF(U$3=0,0,INDEX(Sheet1!RawDataCols,$C94,U$5)*$R94)</f>
        <v>0</v>
      </c>
      <c r="V94" s="3">
        <f>IF(V$3=0,0,INDEX(Sheet1!RawDataCols,$C94,V$5)*$R94)</f>
        <v>0</v>
      </c>
      <c r="W94" s="3">
        <f>IF(W$3=0,0,INDEX(Sheet1!RawDataCols,$C94,W$5)*$R94)</f>
        <v>0</v>
      </c>
      <c r="X94" s="3">
        <f>IF(X$3=0,0,INDEX(Sheet1!RawDataCols,$C94,X$5)*$R94)</f>
        <v>0</v>
      </c>
      <c r="Y94" s="3">
        <f>IF(Y$3=0,0,INDEX(Sheet1!RawDataCols,$C94,Y$5)*$R94)</f>
        <v>0</v>
      </c>
      <c r="Z94" s="3">
        <f>IF(Z$3=0,0,INDEX(Sheet1!RawDataCols,$C94,Z$5)*$R94)</f>
        <v>0</v>
      </c>
      <c r="AA94" s="3">
        <f>IF(AA$3=0,0,INDEX(Sheet1!RawDataCols,$C94,AA$5)*$R94)</f>
        <v>0</v>
      </c>
      <c r="AB94" s="3">
        <f>IF(AB$3=0,0,INDEX(Sheet1!RawDataCols,$C94,AB$5)*$R94)</f>
        <v>0</v>
      </c>
      <c r="AC94" s="3">
        <f>IF(AC$3=0,0,INDEX(Sheet1!RawDataCols,$C94,AC$5)*$R94)</f>
        <v>0</v>
      </c>
      <c r="AD94" s="3">
        <f>IF(AD$3=0,0,INDEX(Sheet1!RawDataCols,$C94,AD$5)*$R94)</f>
        <v>0</v>
      </c>
      <c r="AE94" s="3">
        <f>IF(AE$3=0,0,INDEX(Sheet1!RawDataCols,$C94,AE$5)*$R94)</f>
        <v>0</v>
      </c>
      <c r="AF94" s="3">
        <f>IF(AF$3=0,0,INDEX(Sheet1!RawDataCols,$C94,AF$5)*$R94)</f>
        <v>0</v>
      </c>
      <c r="AG94" s="3">
        <f>IF(AG$3=0,0,INDEX(Sheet1!RawDataCols,$C94,AG$5)*$R94)</f>
        <v>0</v>
      </c>
      <c r="AH94" s="3">
        <f>IF(AH$3=0,0,INDEX(Sheet1!RawDataCols,$C94,AH$5)*$R94)</f>
        <v>0</v>
      </c>
      <c r="AI94" s="3">
        <f>IF(AI$3=0,0,INDEX(Sheet1!RawDataCols,$C94,AI$5)*$R94)</f>
        <v>0</v>
      </c>
      <c r="AJ94" s="3">
        <f>IF(AJ$3=0,0,INDEX(Sheet1!RawDataCols,$C94,AJ$5)*$R94)</f>
        <v>0</v>
      </c>
      <c r="AK94" s="3">
        <f>IF(AK$3=0,0,INDEX(Sheet1!RawDataCols,$C94,AK$5)*$R94)</f>
        <v>0</v>
      </c>
      <c r="AL94" s="3">
        <f>IF(AL$3=0,0,INDEX(Sheet1!RawDataCols,$C94,AL$5)*$R94)</f>
        <v>0</v>
      </c>
      <c r="AM94" s="3">
        <f>IF(AM$3=0,0,INDEX(Sheet1!RawDataCols,$C94,AM$5)*$R94)</f>
        <v>0</v>
      </c>
      <c r="AN94" s="3">
        <f>IF(AN$3=0,0,INDEX(Sheet1!RawDataCols,$C94,AN$5)*$R94)</f>
        <v>0</v>
      </c>
      <c r="AO94" s="3">
        <f>IF(AO$3=0,0,INDEX(Sheet1!RawDataCols,$C94,AO$5)*$R94)</f>
        <v>0</v>
      </c>
      <c r="AP94" s="3">
        <f>IF(AP$3=0,0,INDEX(Sheet1!RawDataCols,$C94,AP$5)*$R94)</f>
        <v>0</v>
      </c>
      <c r="AQ94" s="3">
        <f>IF(AQ$3=0,0,INDEX(Sheet1!RawDataCols,$C94,AQ$5)*$R94)</f>
        <v>0</v>
      </c>
      <c r="AR94" s="3">
        <f>IF(AR$3=0,0,INDEX(Sheet1!RawDataCols,$C94,AR$5)*$R94)</f>
        <v>0</v>
      </c>
      <c r="AS94" s="3">
        <f>IF(AS$3=0,0,INDEX(Sheet1!RawDataCols,$C94,AS$5)*$R94)</f>
        <v>0</v>
      </c>
      <c r="AT94" s="3">
        <f>IF(AT$3=0,0,INDEX(Sheet1!RawDataCols,$C94,AT$5)*$R94)</f>
        <v>0</v>
      </c>
      <c r="AU94" s="3">
        <f>IF(AU$3=0,0,INDEX(Sheet1!RawDataCols,$C94,AU$5)*$R94)</f>
        <v>0</v>
      </c>
      <c r="AV94" s="3">
        <f>IF(AV$3=0,0,INDEX(Sheet1!RawDataCols,$C94,AV$5)*$R94)</f>
        <v>0</v>
      </c>
      <c r="AW94" s="3">
        <f>IF(AW$3=0,0,INDEX(Sheet1!RawDataCols,$C94,AW$5)*$R94)</f>
        <v>0</v>
      </c>
      <c r="AX94" s="3">
        <f>IF(AX$3=0,0,INDEX(Sheet1!RawDataCols,$C94,AX$5)*$R94)</f>
        <v>0</v>
      </c>
      <c r="AY94" s="3">
        <f>IF(AY$3=0,0,INDEX(Sheet1!RawDataCols,$C94,AY$5)*$R94)</f>
        <v>0</v>
      </c>
      <c r="AZ94" s="3">
        <f>IF(AZ$3=0,0,INDEX(Sheet1!RawDataCols,$C94,AZ$5)*$R94)</f>
        <v>0</v>
      </c>
      <c r="BA94" s="3">
        <f>IF(BA$3=0,0,INDEX(Sheet1!RawDataCols,$C94,BA$5)*$R94)</f>
        <v>0</v>
      </c>
      <c r="BB94" s="3">
        <f>IF(BB$3=0,0,INDEX(Sheet1!RawDataCols,$C94,BB$5)*$R94)</f>
        <v>0</v>
      </c>
      <c r="BC94" s="3">
        <f>IF(BC$3=0,0,INDEX(Sheet1!RawDataCols,$C94,BC$5)*$R94)</f>
        <v>0</v>
      </c>
      <c r="BD94" s="3">
        <f>IF(BD$3=0,0,INDEX(Sheet1!RawDataCols,$C94,BD$5)*$R94)</f>
        <v>0</v>
      </c>
      <c r="BE94" s="3">
        <f>IF(BE$3=0,0,INDEX(Sheet1!RawDataCols,$C94,BE$5)*$R94)</f>
        <v>0</v>
      </c>
      <c r="BF94" s="3">
        <f>IF(BF$3=0,0,INDEX(Sheet1!RawDataCols,$C94,BF$5)*$R94)</f>
        <v>0</v>
      </c>
      <c r="BG94" s="179">
        <f>IF(BG$3=0,0,INDEX(Sheet1!RawDataCols,$C94,BG$5)*$R94)</f>
        <v>0</v>
      </c>
      <c r="BH94" s="33">
        <f t="shared" si="39"/>
        <v>0</v>
      </c>
      <c r="BI94" s="33">
        <f t="shared" si="40"/>
        <v>0</v>
      </c>
      <c r="BJ94" s="33">
        <f t="shared" si="41"/>
        <v>0</v>
      </c>
      <c r="BK94" s="3">
        <f>IF(BK$3=0,0,INDEX(Sheet1!RawDataCols,$C94,BK$5)*$R94)</f>
        <v>0</v>
      </c>
      <c r="BL94" s="3">
        <f>IF(BL$3=0,0,INDEX(Sheet1!RawDataCols,$C94,BL$5)*$R94)</f>
        <v>0</v>
      </c>
      <c r="BM94" s="3">
        <f>IF(BM$3=0,0,INDEX(Sheet1!RawDataCols,$C94,BM$5)*$R94)</f>
        <v>0</v>
      </c>
      <c r="BN94" s="3">
        <f>IF(BN$3=0,0,INDEX(Sheet1!RawDataCols,$C94,BN$5)*$R94)</f>
        <v>0</v>
      </c>
      <c r="BO94" s="3">
        <f>IF(BO$3=0,0,INDEX(Sheet1!RawDataCols,$C94,BO$5)*$R94)</f>
        <v>0</v>
      </c>
      <c r="BP94" s="3">
        <f>IF(BP$3=0,0,INDEX(Sheet1!RawDataCols,$C94,BP$5)*$R94)</f>
        <v>0</v>
      </c>
      <c r="BQ94" s="3">
        <f t="shared" si="42"/>
        <v>0</v>
      </c>
      <c r="BR94" s="3">
        <f t="shared" si="43"/>
        <v>0</v>
      </c>
      <c r="BS94" s="3">
        <f t="shared" si="44"/>
        <v>0</v>
      </c>
      <c r="BT94" s="3">
        <f t="shared" si="45"/>
        <v>0</v>
      </c>
      <c r="BU94" s="3" t="e">
        <f>INDEX(Sheet1!$BS$2:$BS$1000,MATCH($A94,Sheet1!$A$2:$A$1000,0))</f>
        <v>#N/A</v>
      </c>
      <c r="BV94" s="3" t="e">
        <f>INDEX(Sheet1!$BT$2:$BT$1000,MATCH($A94,Sheet1!$A$2:$A$1000,0))</f>
        <v>#N/A</v>
      </c>
    </row>
    <row r="95" spans="1:74" x14ac:dyDescent="0.2">
      <c r="A95" s="270" t="s">
        <v>603</v>
      </c>
      <c r="B95" s="3" t="e">
        <f>MATCH($A95,Sheet1!ACCOUNTNO,0)</f>
        <v>#N/A</v>
      </c>
      <c r="C95" s="3">
        <f t="shared" si="36"/>
        <v>65000</v>
      </c>
      <c r="D95" s="3">
        <f>IF(D$3=0,0,INDEX(Sheet1!RawDataCols,$C95,D$5))</f>
        <v>0</v>
      </c>
      <c r="E95" s="3">
        <f>IF(E$3=0,0,INDEX(Sheet1!RawDataCols,$C95,E$5))</f>
        <v>0</v>
      </c>
      <c r="F95" s="3">
        <f>IF(F$3=0,0,INDEX(Sheet1!RawDataCols,$C95,F$5))</f>
        <v>0</v>
      </c>
      <c r="G95" s="3">
        <f>IF(G$3=0,0,INDEX(Sheet1!RawDataCols,$C95,G$5))</f>
        <v>0</v>
      </c>
      <c r="H95" s="3">
        <f>IF(H$3=0,0,INDEX(Sheet1!RawDataCols,$C95,H$5))</f>
        <v>0</v>
      </c>
      <c r="I95" s="3">
        <f>IF(I$3=0,0,INDEX(Sheet1!RawDataCols,$C95,I$5))</f>
        <v>0</v>
      </c>
      <c r="J95" s="3">
        <f>IF(J$3=0,0,INDEX(Sheet1!RawDataCols,$C95,J$5))</f>
        <v>0</v>
      </c>
      <c r="K95" s="3">
        <f>IF(K$3=0,0,INDEX(Sheet1!RawDataCols,$C95,K$5))</f>
        <v>0</v>
      </c>
      <c r="L95" s="3">
        <f>IF(L$3=0,0,INDEX(Sheet1!RawDataCols,$C95,L$5))</f>
        <v>0</v>
      </c>
      <c r="M95" s="3">
        <f>IF(M$3=0,0,INDEX(Sheet1!RawDataCols,$C95,M$5))</f>
        <v>0</v>
      </c>
      <c r="N95" s="3">
        <f>IF(N$3=0,0,INDEX(Sheet1!RawDataCols,$C95,N$5))</f>
        <v>0</v>
      </c>
      <c r="O95" s="3">
        <f>INDEX(Sheet1!RawDataCols,$C95,O$5)</f>
        <v>0</v>
      </c>
      <c r="P95" s="3">
        <f>INDEX(Sheet1!RawDataCols,$C95,P$5)</f>
        <v>0</v>
      </c>
      <c r="Q95" s="3">
        <f>IF(Q$3=0,0,INDEX(Sheet1!RawDataCols,$C95,Q$5))</f>
        <v>0</v>
      </c>
      <c r="R95" s="3">
        <f t="shared" si="37"/>
        <v>1</v>
      </c>
      <c r="S95" s="3">
        <f t="shared" si="38"/>
        <v>-1</v>
      </c>
      <c r="T95" s="3">
        <f>IF(T$3=0,0,INDEX(Sheet1!RawDataCols,$C95,T$5)*$R95)</f>
        <v>0</v>
      </c>
      <c r="U95" s="3">
        <f>IF(U$3=0,0,INDEX(Sheet1!RawDataCols,$C95,U$5)*$R95)</f>
        <v>0</v>
      </c>
      <c r="V95" s="3">
        <f>IF(V$3=0,0,INDEX(Sheet1!RawDataCols,$C95,V$5)*$R95)</f>
        <v>0</v>
      </c>
      <c r="W95" s="3">
        <f>IF(W$3=0,0,INDEX(Sheet1!RawDataCols,$C95,W$5)*$R95)</f>
        <v>0</v>
      </c>
      <c r="X95" s="3">
        <f>IF(X$3=0,0,INDEX(Sheet1!RawDataCols,$C95,X$5)*$R95)</f>
        <v>0</v>
      </c>
      <c r="Y95" s="3">
        <f>IF(Y$3=0,0,INDEX(Sheet1!RawDataCols,$C95,Y$5)*$R95)</f>
        <v>0</v>
      </c>
      <c r="Z95" s="3">
        <f>IF(Z$3=0,0,INDEX(Sheet1!RawDataCols,$C95,Z$5)*$R95)</f>
        <v>0</v>
      </c>
      <c r="AA95" s="3">
        <f>IF(AA$3=0,0,INDEX(Sheet1!RawDataCols,$C95,AA$5)*$R95)</f>
        <v>0</v>
      </c>
      <c r="AB95" s="3">
        <f>IF(AB$3=0,0,INDEX(Sheet1!RawDataCols,$C95,AB$5)*$R95)</f>
        <v>0</v>
      </c>
      <c r="AC95" s="3">
        <f>IF(AC$3=0,0,INDEX(Sheet1!RawDataCols,$C95,AC$5)*$R95)</f>
        <v>0</v>
      </c>
      <c r="AD95" s="3">
        <f>IF(AD$3=0,0,INDEX(Sheet1!RawDataCols,$C95,AD$5)*$R95)</f>
        <v>0</v>
      </c>
      <c r="AE95" s="3">
        <f>IF(AE$3=0,0,INDEX(Sheet1!RawDataCols,$C95,AE$5)*$R95)</f>
        <v>0</v>
      </c>
      <c r="AF95" s="3">
        <f>IF(AF$3=0,0,INDEX(Sheet1!RawDataCols,$C95,AF$5)*$R95)</f>
        <v>0</v>
      </c>
      <c r="AG95" s="3">
        <f>IF(AG$3=0,0,INDEX(Sheet1!RawDataCols,$C95,AG$5)*$R95)</f>
        <v>0</v>
      </c>
      <c r="AH95" s="3">
        <f>IF(AH$3=0,0,INDEX(Sheet1!RawDataCols,$C95,AH$5)*$R95)</f>
        <v>0</v>
      </c>
      <c r="AI95" s="3">
        <f>IF(AI$3=0,0,INDEX(Sheet1!RawDataCols,$C95,AI$5)*$R95)</f>
        <v>0</v>
      </c>
      <c r="AJ95" s="3">
        <f>IF(AJ$3=0,0,INDEX(Sheet1!RawDataCols,$C95,AJ$5)*$R95)</f>
        <v>0</v>
      </c>
      <c r="AK95" s="3">
        <f>IF(AK$3=0,0,INDEX(Sheet1!RawDataCols,$C95,AK$5)*$R95)</f>
        <v>0</v>
      </c>
      <c r="AL95" s="3">
        <f>IF(AL$3=0,0,INDEX(Sheet1!RawDataCols,$C95,AL$5)*$R95)</f>
        <v>0</v>
      </c>
      <c r="AM95" s="3">
        <f>IF(AM$3=0,0,INDEX(Sheet1!RawDataCols,$C95,AM$5)*$R95)</f>
        <v>0</v>
      </c>
      <c r="AN95" s="3">
        <f>IF(AN$3=0,0,INDEX(Sheet1!RawDataCols,$C95,AN$5)*$R95)</f>
        <v>0</v>
      </c>
      <c r="AO95" s="3">
        <f>IF(AO$3=0,0,INDEX(Sheet1!RawDataCols,$C95,AO$5)*$R95)</f>
        <v>0</v>
      </c>
      <c r="AP95" s="3">
        <f>IF(AP$3=0,0,INDEX(Sheet1!RawDataCols,$C95,AP$5)*$R95)</f>
        <v>0</v>
      </c>
      <c r="AQ95" s="3">
        <f>IF(AQ$3=0,0,INDEX(Sheet1!RawDataCols,$C95,AQ$5)*$R95)</f>
        <v>0</v>
      </c>
      <c r="AR95" s="3">
        <f>IF(AR$3=0,0,INDEX(Sheet1!RawDataCols,$C95,AR$5)*$R95)</f>
        <v>0</v>
      </c>
      <c r="AS95" s="3">
        <f>IF(AS$3=0,0,INDEX(Sheet1!RawDataCols,$C95,AS$5)*$R95)</f>
        <v>0</v>
      </c>
      <c r="AT95" s="3">
        <f>IF(AT$3=0,0,INDEX(Sheet1!RawDataCols,$C95,AT$5)*$R95)</f>
        <v>0</v>
      </c>
      <c r="AU95" s="3">
        <f>IF(AU$3=0,0,INDEX(Sheet1!RawDataCols,$C95,AU$5)*$R95)</f>
        <v>0</v>
      </c>
      <c r="AV95" s="3">
        <f>IF(AV$3=0,0,INDEX(Sheet1!RawDataCols,$C95,AV$5)*$R95)</f>
        <v>0</v>
      </c>
      <c r="AW95" s="3">
        <f>IF(AW$3=0,0,INDEX(Sheet1!RawDataCols,$C95,AW$5)*$R95)</f>
        <v>0</v>
      </c>
      <c r="AX95" s="3">
        <f>IF(AX$3=0,0,INDEX(Sheet1!RawDataCols,$C95,AX$5)*$R95)</f>
        <v>0</v>
      </c>
      <c r="AY95" s="3">
        <f>IF(AY$3=0,0,INDEX(Sheet1!RawDataCols,$C95,AY$5)*$R95)</f>
        <v>0</v>
      </c>
      <c r="AZ95" s="3">
        <f>IF(AZ$3=0,0,INDEX(Sheet1!RawDataCols,$C95,AZ$5)*$R95)</f>
        <v>0</v>
      </c>
      <c r="BA95" s="3">
        <f>IF(BA$3=0,0,INDEX(Sheet1!RawDataCols,$C95,BA$5)*$R95)</f>
        <v>0</v>
      </c>
      <c r="BB95" s="3">
        <f>IF(BB$3=0,0,INDEX(Sheet1!RawDataCols,$C95,BB$5)*$R95)</f>
        <v>0</v>
      </c>
      <c r="BC95" s="3">
        <f>IF(BC$3=0,0,INDEX(Sheet1!RawDataCols,$C95,BC$5)*$R95)</f>
        <v>0</v>
      </c>
      <c r="BD95" s="3">
        <f>IF(BD$3=0,0,INDEX(Sheet1!RawDataCols,$C95,BD$5)*$R95)</f>
        <v>0</v>
      </c>
      <c r="BE95" s="3">
        <f>IF(BE$3=0,0,INDEX(Sheet1!RawDataCols,$C95,BE$5)*$R95)</f>
        <v>0</v>
      </c>
      <c r="BF95" s="3">
        <f>IF(BF$3=0,0,INDEX(Sheet1!RawDataCols,$C95,BF$5)*$R95)</f>
        <v>0</v>
      </c>
      <c r="BG95" s="179">
        <f>IF(BG$3=0,0,INDEX(Sheet1!RawDataCols,$C95,BG$5)*$R95)</f>
        <v>0</v>
      </c>
      <c r="BH95" s="33">
        <f t="shared" si="39"/>
        <v>0</v>
      </c>
      <c r="BI95" s="33">
        <f t="shared" si="40"/>
        <v>0</v>
      </c>
      <c r="BJ95" s="33">
        <f t="shared" si="41"/>
        <v>0</v>
      </c>
      <c r="BK95" s="3">
        <f>IF(BK$3=0,0,INDEX(Sheet1!RawDataCols,$C95,BK$5)*$R95)</f>
        <v>0</v>
      </c>
      <c r="BL95" s="3">
        <f>IF(BL$3=0,0,INDEX(Sheet1!RawDataCols,$C95,BL$5)*$R95)</f>
        <v>0</v>
      </c>
      <c r="BM95" s="3">
        <f>IF(BM$3=0,0,INDEX(Sheet1!RawDataCols,$C95,BM$5)*$R95)</f>
        <v>0</v>
      </c>
      <c r="BN95" s="3">
        <f>IF(BN$3=0,0,INDEX(Sheet1!RawDataCols,$C95,BN$5)*$R95)</f>
        <v>0</v>
      </c>
      <c r="BO95" s="3">
        <f>IF(BO$3=0,0,INDEX(Sheet1!RawDataCols,$C95,BO$5)*$R95)</f>
        <v>0</v>
      </c>
      <c r="BP95" s="3">
        <f>IF(BP$3=0,0,INDEX(Sheet1!RawDataCols,$C95,BP$5)*$R95)</f>
        <v>0</v>
      </c>
      <c r="BQ95" s="3">
        <f t="shared" si="42"/>
        <v>0</v>
      </c>
      <c r="BR95" s="3">
        <f t="shared" si="43"/>
        <v>0</v>
      </c>
      <c r="BS95" s="3">
        <f t="shared" si="44"/>
        <v>0</v>
      </c>
      <c r="BT95" s="3">
        <f t="shared" si="45"/>
        <v>0</v>
      </c>
      <c r="BU95" s="3" t="e">
        <f>INDEX(Sheet1!$BS$2:$BS$1000,MATCH($A95,Sheet1!$A$2:$A$1000,0))</f>
        <v>#N/A</v>
      </c>
      <c r="BV95" s="3" t="e">
        <f>INDEX(Sheet1!$BT$2:$BT$1000,MATCH($A95,Sheet1!$A$2:$A$1000,0))</f>
        <v>#N/A</v>
      </c>
    </row>
    <row r="96" spans="1:74" x14ac:dyDescent="0.2">
      <c r="A96" s="270" t="s">
        <v>604</v>
      </c>
      <c r="B96" s="3" t="e">
        <f>MATCH($A96,Sheet1!ACCOUNTNO,0)</f>
        <v>#N/A</v>
      </c>
      <c r="C96" s="3">
        <f t="shared" si="36"/>
        <v>65000</v>
      </c>
      <c r="D96" s="3">
        <f>IF(D$3=0,0,INDEX(Sheet1!RawDataCols,$C96,D$5))</f>
        <v>0</v>
      </c>
      <c r="E96" s="3">
        <f>IF(E$3=0,0,INDEX(Sheet1!RawDataCols,$C96,E$5))</f>
        <v>0</v>
      </c>
      <c r="F96" s="3">
        <f>IF(F$3=0,0,INDEX(Sheet1!RawDataCols,$C96,F$5))</f>
        <v>0</v>
      </c>
      <c r="G96" s="3">
        <f>IF(G$3=0,0,INDEX(Sheet1!RawDataCols,$C96,G$5))</f>
        <v>0</v>
      </c>
      <c r="H96" s="3">
        <f>IF(H$3=0,0,INDEX(Sheet1!RawDataCols,$C96,H$5))</f>
        <v>0</v>
      </c>
      <c r="I96" s="3">
        <f>IF(I$3=0,0,INDEX(Sheet1!RawDataCols,$C96,I$5))</f>
        <v>0</v>
      </c>
      <c r="J96" s="3">
        <f>IF(J$3=0,0,INDEX(Sheet1!RawDataCols,$C96,J$5))</f>
        <v>0</v>
      </c>
      <c r="K96" s="3">
        <f>IF(K$3=0,0,INDEX(Sheet1!RawDataCols,$C96,K$5))</f>
        <v>0</v>
      </c>
      <c r="L96" s="3">
        <f>IF(L$3=0,0,INDEX(Sheet1!RawDataCols,$C96,L$5))</f>
        <v>0</v>
      </c>
      <c r="M96" s="3">
        <f>IF(M$3=0,0,INDEX(Sheet1!RawDataCols,$C96,M$5))</f>
        <v>0</v>
      </c>
      <c r="N96" s="3">
        <f>IF(N$3=0,0,INDEX(Sheet1!RawDataCols,$C96,N$5))</f>
        <v>0</v>
      </c>
      <c r="O96" s="3">
        <f>INDEX(Sheet1!RawDataCols,$C96,O$5)</f>
        <v>0</v>
      </c>
      <c r="P96" s="3">
        <f>INDEX(Sheet1!RawDataCols,$C96,P$5)</f>
        <v>0</v>
      </c>
      <c r="Q96" s="3">
        <f>IF(Q$3=0,0,INDEX(Sheet1!RawDataCols,$C96,Q$5))</f>
        <v>0</v>
      </c>
      <c r="R96" s="3">
        <f t="shared" si="37"/>
        <v>1</v>
      </c>
      <c r="S96" s="3">
        <f t="shared" si="38"/>
        <v>-1</v>
      </c>
      <c r="T96" s="3">
        <f>IF(T$3=0,0,INDEX(Sheet1!RawDataCols,$C96,T$5)*$R96)</f>
        <v>0</v>
      </c>
      <c r="U96" s="3">
        <f>IF(U$3=0,0,INDEX(Sheet1!RawDataCols,$C96,U$5)*$R96)</f>
        <v>0</v>
      </c>
      <c r="V96" s="3">
        <f>IF(V$3=0,0,INDEX(Sheet1!RawDataCols,$C96,V$5)*$R96)</f>
        <v>0</v>
      </c>
      <c r="W96" s="3">
        <f>IF(W$3=0,0,INDEX(Sheet1!RawDataCols,$C96,W$5)*$R96)</f>
        <v>0</v>
      </c>
      <c r="X96" s="3">
        <f>IF(X$3=0,0,INDEX(Sheet1!RawDataCols,$C96,X$5)*$R96)</f>
        <v>0</v>
      </c>
      <c r="Y96" s="3">
        <f>IF(Y$3=0,0,INDEX(Sheet1!RawDataCols,$C96,Y$5)*$R96)</f>
        <v>0</v>
      </c>
      <c r="Z96" s="3">
        <f>IF(Z$3=0,0,INDEX(Sheet1!RawDataCols,$C96,Z$5)*$R96)</f>
        <v>0</v>
      </c>
      <c r="AA96" s="3">
        <f>IF(AA$3=0,0,INDEX(Sheet1!RawDataCols,$C96,AA$5)*$R96)</f>
        <v>0</v>
      </c>
      <c r="AB96" s="3">
        <f>IF(AB$3=0,0,INDEX(Sheet1!RawDataCols,$C96,AB$5)*$R96)</f>
        <v>0</v>
      </c>
      <c r="AC96" s="3">
        <f>IF(AC$3=0,0,INDEX(Sheet1!RawDataCols,$C96,AC$5)*$R96)</f>
        <v>0</v>
      </c>
      <c r="AD96" s="3">
        <f>IF(AD$3=0,0,INDEX(Sheet1!RawDataCols,$C96,AD$5)*$R96)</f>
        <v>0</v>
      </c>
      <c r="AE96" s="3">
        <f>IF(AE$3=0,0,INDEX(Sheet1!RawDataCols,$C96,AE$5)*$R96)</f>
        <v>0</v>
      </c>
      <c r="AF96" s="3">
        <f>IF(AF$3=0,0,INDEX(Sheet1!RawDataCols,$C96,AF$5)*$R96)</f>
        <v>0</v>
      </c>
      <c r="AG96" s="3">
        <f>IF(AG$3=0,0,INDEX(Sheet1!RawDataCols,$C96,AG$5)*$R96)</f>
        <v>0</v>
      </c>
      <c r="AH96" s="3">
        <f>IF(AH$3=0,0,INDEX(Sheet1!RawDataCols,$C96,AH$5)*$R96)</f>
        <v>0</v>
      </c>
      <c r="AI96" s="3">
        <f>IF(AI$3=0,0,INDEX(Sheet1!RawDataCols,$C96,AI$5)*$R96)</f>
        <v>0</v>
      </c>
      <c r="AJ96" s="3">
        <f>IF(AJ$3=0,0,INDEX(Sheet1!RawDataCols,$C96,AJ$5)*$R96)</f>
        <v>0</v>
      </c>
      <c r="AK96" s="3">
        <f>IF(AK$3=0,0,INDEX(Sheet1!RawDataCols,$C96,AK$5)*$R96)</f>
        <v>0</v>
      </c>
      <c r="AL96" s="3">
        <f>IF(AL$3=0,0,INDEX(Sheet1!RawDataCols,$C96,AL$5)*$R96)</f>
        <v>0</v>
      </c>
      <c r="AM96" s="3">
        <f>IF(AM$3=0,0,INDEX(Sheet1!RawDataCols,$C96,AM$5)*$R96)</f>
        <v>0</v>
      </c>
      <c r="AN96" s="3">
        <f>IF(AN$3=0,0,INDEX(Sheet1!RawDataCols,$C96,AN$5)*$R96)</f>
        <v>0</v>
      </c>
      <c r="AO96" s="3">
        <f>IF(AO$3=0,0,INDEX(Sheet1!RawDataCols,$C96,AO$5)*$R96)</f>
        <v>0</v>
      </c>
      <c r="AP96" s="3">
        <f>IF(AP$3=0,0,INDEX(Sheet1!RawDataCols,$C96,AP$5)*$R96)</f>
        <v>0</v>
      </c>
      <c r="AQ96" s="3">
        <f>IF(AQ$3=0,0,INDEX(Sheet1!RawDataCols,$C96,AQ$5)*$R96)</f>
        <v>0</v>
      </c>
      <c r="AR96" s="3">
        <f>IF(AR$3=0,0,INDEX(Sheet1!RawDataCols,$C96,AR$5)*$R96)</f>
        <v>0</v>
      </c>
      <c r="AS96" s="3">
        <f>IF(AS$3=0,0,INDEX(Sheet1!RawDataCols,$C96,AS$5)*$R96)</f>
        <v>0</v>
      </c>
      <c r="AT96" s="3">
        <f>IF(AT$3=0,0,INDEX(Sheet1!RawDataCols,$C96,AT$5)*$R96)</f>
        <v>0</v>
      </c>
      <c r="AU96" s="3">
        <f>IF(AU$3=0,0,INDEX(Sheet1!RawDataCols,$C96,AU$5)*$R96)</f>
        <v>0</v>
      </c>
      <c r="AV96" s="3">
        <f>IF(AV$3=0,0,INDEX(Sheet1!RawDataCols,$C96,AV$5)*$R96)</f>
        <v>0</v>
      </c>
      <c r="AW96" s="3">
        <f>IF(AW$3=0,0,INDEX(Sheet1!RawDataCols,$C96,AW$5)*$R96)</f>
        <v>0</v>
      </c>
      <c r="AX96" s="3">
        <f>IF(AX$3=0,0,INDEX(Sheet1!RawDataCols,$C96,AX$5)*$R96)</f>
        <v>0</v>
      </c>
      <c r="AY96" s="3">
        <f>IF(AY$3=0,0,INDEX(Sheet1!RawDataCols,$C96,AY$5)*$R96)</f>
        <v>0</v>
      </c>
      <c r="AZ96" s="3">
        <f>IF(AZ$3=0,0,INDEX(Sheet1!RawDataCols,$C96,AZ$5)*$R96)</f>
        <v>0</v>
      </c>
      <c r="BA96" s="3">
        <f>IF(BA$3=0,0,INDEX(Sheet1!RawDataCols,$C96,BA$5)*$R96)</f>
        <v>0</v>
      </c>
      <c r="BB96" s="3">
        <f>IF(BB$3=0,0,INDEX(Sheet1!RawDataCols,$C96,BB$5)*$R96)</f>
        <v>0</v>
      </c>
      <c r="BC96" s="3">
        <f>IF(BC$3=0,0,INDEX(Sheet1!RawDataCols,$C96,BC$5)*$R96)</f>
        <v>0</v>
      </c>
      <c r="BD96" s="3">
        <f>IF(BD$3=0,0,INDEX(Sheet1!RawDataCols,$C96,BD$5)*$R96)</f>
        <v>0</v>
      </c>
      <c r="BE96" s="3">
        <f>IF(BE$3=0,0,INDEX(Sheet1!RawDataCols,$C96,BE$5)*$R96)</f>
        <v>0</v>
      </c>
      <c r="BF96" s="3">
        <f>IF(BF$3=0,0,INDEX(Sheet1!RawDataCols,$C96,BF$5)*$R96)</f>
        <v>0</v>
      </c>
      <c r="BG96" s="179">
        <f>IF(BG$3=0,0,INDEX(Sheet1!RawDataCols,$C96,BG$5)*$R96)</f>
        <v>0</v>
      </c>
      <c r="BH96" s="33">
        <f t="shared" si="39"/>
        <v>0</v>
      </c>
      <c r="BI96" s="33">
        <f t="shared" si="40"/>
        <v>0</v>
      </c>
      <c r="BJ96" s="33">
        <f t="shared" si="41"/>
        <v>0</v>
      </c>
      <c r="BK96" s="3">
        <f>IF(BK$3=0,0,INDEX(Sheet1!RawDataCols,$C96,BK$5)*$R96)</f>
        <v>0</v>
      </c>
      <c r="BL96" s="3">
        <f>IF(BL$3=0,0,INDEX(Sheet1!RawDataCols,$C96,BL$5)*$R96)</f>
        <v>0</v>
      </c>
      <c r="BM96" s="3">
        <f>IF(BM$3=0,0,INDEX(Sheet1!RawDataCols,$C96,BM$5)*$R96)</f>
        <v>0</v>
      </c>
      <c r="BN96" s="3">
        <f>IF(BN$3=0,0,INDEX(Sheet1!RawDataCols,$C96,BN$5)*$R96)</f>
        <v>0</v>
      </c>
      <c r="BO96" s="3">
        <f>IF(BO$3=0,0,INDEX(Sheet1!RawDataCols,$C96,BO$5)*$R96)</f>
        <v>0</v>
      </c>
      <c r="BP96" s="3">
        <f>IF(BP$3=0,0,INDEX(Sheet1!RawDataCols,$C96,BP$5)*$R96)</f>
        <v>0</v>
      </c>
      <c r="BQ96" s="3">
        <f t="shared" si="42"/>
        <v>0</v>
      </c>
      <c r="BR96" s="3">
        <f t="shared" si="43"/>
        <v>0</v>
      </c>
      <c r="BS96" s="3">
        <f t="shared" si="44"/>
        <v>0</v>
      </c>
      <c r="BT96" s="3">
        <f t="shared" si="45"/>
        <v>0</v>
      </c>
      <c r="BU96" s="3" t="e">
        <f>INDEX(Sheet1!$BS$2:$BS$1000,MATCH($A96,Sheet1!$A$2:$A$1000,0))</f>
        <v>#N/A</v>
      </c>
      <c r="BV96" s="3" t="e">
        <f>INDEX(Sheet1!$BT$2:$BT$1000,MATCH($A96,Sheet1!$A$2:$A$1000,0))</f>
        <v>#N/A</v>
      </c>
    </row>
    <row r="97" spans="1:74" x14ac:dyDescent="0.2">
      <c r="A97" s="270" t="s">
        <v>521</v>
      </c>
      <c r="B97" s="3" t="e">
        <f>MATCH($A97,Sheet1!ACCOUNTNO,0)</f>
        <v>#N/A</v>
      </c>
      <c r="C97" s="3">
        <f>IF(ISNA($B97),65000,$B97)</f>
        <v>65000</v>
      </c>
      <c r="D97" s="3">
        <f>IF(D$3=0,0,INDEX(Sheet1!RawDataCols,$C97,D$5))</f>
        <v>0</v>
      </c>
      <c r="E97" s="3">
        <f>IF(E$3=0,0,INDEX(Sheet1!RawDataCols,$C97,E$5))</f>
        <v>0</v>
      </c>
      <c r="F97" s="3">
        <f>IF(F$3=0,0,INDEX(Sheet1!RawDataCols,$C97,F$5))</f>
        <v>0</v>
      </c>
      <c r="G97" s="3">
        <f>IF(G$3=0,0,INDEX(Sheet1!RawDataCols,$C97,G$5))</f>
        <v>0</v>
      </c>
      <c r="H97" s="3">
        <f>IF(H$3=0,0,INDEX(Sheet1!RawDataCols,$C97,H$5))</f>
        <v>0</v>
      </c>
      <c r="I97" s="3">
        <f>IF(I$3=0,0,INDEX(Sheet1!RawDataCols,$C97,I$5))</f>
        <v>0</v>
      </c>
      <c r="J97" s="3">
        <f>IF(J$3=0,0,INDEX(Sheet1!RawDataCols,$C97,J$5))</f>
        <v>0</v>
      </c>
      <c r="K97" s="3">
        <f>IF(K$3=0,0,INDEX(Sheet1!RawDataCols,$C97,K$5))</f>
        <v>0</v>
      </c>
      <c r="L97" s="3">
        <f>IF(L$3=0,0,INDEX(Sheet1!RawDataCols,$C97,L$5))</f>
        <v>0</v>
      </c>
      <c r="M97" s="3">
        <f>IF(M$3=0,0,INDEX(Sheet1!RawDataCols,$C97,M$5))</f>
        <v>0</v>
      </c>
      <c r="N97" s="3">
        <f>IF(N$3=0,0,INDEX(Sheet1!RawDataCols,$C97,N$5))</f>
        <v>0</v>
      </c>
      <c r="O97" s="3">
        <f>INDEX(Sheet1!RawDataCols,$C97,O$5)</f>
        <v>0</v>
      </c>
      <c r="P97" s="3">
        <f>INDEX(Sheet1!RawDataCols,$C97,P$5)</f>
        <v>0</v>
      </c>
      <c r="Q97" s="3">
        <f>IF(Q$3=0,0,INDEX(Sheet1!RawDataCols,$C97,Q$5))</f>
        <v>0</v>
      </c>
      <c r="R97" s="3">
        <f>IF(OR(GL_Cat_Code=8,GL_Cat_Code=12,GL_Cat_Code=28,GL_Cat_Code=32,GL_Cat_Code=36,GL_Cat_Code=40),-1,1)</f>
        <v>1</v>
      </c>
      <c r="S97" s="3">
        <f>IF(OR(GL_Cat_Code=8,GL_Cat_Code=12,GL_Cat_Code=28,GL_Cat_Code=32,GL_Cat_Code=36,GL_Cat_Code=40),1,-1)</f>
        <v>-1</v>
      </c>
      <c r="T97" s="3">
        <f>IF(T$3=0,0,INDEX(Sheet1!RawDataCols,$C97,T$5)*$R97)</f>
        <v>0</v>
      </c>
      <c r="U97" s="3">
        <f>IF(U$3=0,0,INDEX(Sheet1!RawDataCols,$C97,U$5)*$R97)</f>
        <v>0</v>
      </c>
      <c r="V97" s="3">
        <f>IF(V$3=0,0,INDEX(Sheet1!RawDataCols,$C97,V$5)*$R97)</f>
        <v>0</v>
      </c>
      <c r="W97" s="3">
        <f>IF(W$3=0,0,INDEX(Sheet1!RawDataCols,$C97,W$5)*$R97)</f>
        <v>0</v>
      </c>
      <c r="X97" s="3">
        <f>IF(X$3=0,0,INDEX(Sheet1!RawDataCols,$C97,X$5)*$R97)</f>
        <v>0</v>
      </c>
      <c r="Y97" s="3">
        <f>IF(Y$3=0,0,INDEX(Sheet1!RawDataCols,$C97,Y$5)*$R97)</f>
        <v>0</v>
      </c>
      <c r="Z97" s="3">
        <f>IF(Z$3=0,0,INDEX(Sheet1!RawDataCols,$C97,Z$5)*$R97)</f>
        <v>0</v>
      </c>
      <c r="AA97" s="3">
        <f>IF(AA$3=0,0,INDEX(Sheet1!RawDataCols,$C97,AA$5)*$R97)</f>
        <v>0</v>
      </c>
      <c r="AB97" s="3">
        <f>IF(AB$3=0,0,INDEX(Sheet1!RawDataCols,$C97,AB$5)*$R97)</f>
        <v>0</v>
      </c>
      <c r="AC97" s="3">
        <f>IF(AC$3=0,0,INDEX(Sheet1!RawDataCols,$C97,AC$5)*$R97)</f>
        <v>0</v>
      </c>
      <c r="AD97" s="3">
        <f>IF(AD$3=0,0,INDEX(Sheet1!RawDataCols,$C97,AD$5)*$R97)</f>
        <v>0</v>
      </c>
      <c r="AE97" s="3">
        <f>IF(AE$3=0,0,INDEX(Sheet1!RawDataCols,$C97,AE$5)*$R97)</f>
        <v>0</v>
      </c>
      <c r="AF97" s="3">
        <f>IF(AF$3=0,0,INDEX(Sheet1!RawDataCols,$C97,AF$5)*$R97)</f>
        <v>0</v>
      </c>
      <c r="AG97" s="3">
        <f>IF(AG$3=0,0,INDEX(Sheet1!RawDataCols,$C97,AG$5)*$R97)</f>
        <v>0</v>
      </c>
      <c r="AH97" s="3">
        <f>IF(AH$3=0,0,INDEX(Sheet1!RawDataCols,$C97,AH$5)*$R97)</f>
        <v>0</v>
      </c>
      <c r="AI97" s="3">
        <f>IF(AI$3=0,0,INDEX(Sheet1!RawDataCols,$C97,AI$5)*$R97)</f>
        <v>0</v>
      </c>
      <c r="AJ97" s="3">
        <f>IF(AJ$3=0,0,INDEX(Sheet1!RawDataCols,$C97,AJ$5)*$R97)</f>
        <v>0</v>
      </c>
      <c r="AK97" s="3">
        <f>IF(AK$3=0,0,INDEX(Sheet1!RawDataCols,$C97,AK$5)*$R97)</f>
        <v>0</v>
      </c>
      <c r="AL97" s="3">
        <f>IF(AL$3=0,0,INDEX(Sheet1!RawDataCols,$C97,AL$5)*$R97)</f>
        <v>0</v>
      </c>
      <c r="AM97" s="3">
        <f>IF(AM$3=0,0,INDEX(Sheet1!RawDataCols,$C97,AM$5)*$R97)</f>
        <v>0</v>
      </c>
      <c r="AN97" s="3">
        <f>IF(AN$3=0,0,INDEX(Sheet1!RawDataCols,$C97,AN$5)*$R97)</f>
        <v>0</v>
      </c>
      <c r="AO97" s="3">
        <f>IF(AO$3=0,0,INDEX(Sheet1!RawDataCols,$C97,AO$5)*$R97)</f>
        <v>0</v>
      </c>
      <c r="AP97" s="3">
        <f>IF(AP$3=0,0,INDEX(Sheet1!RawDataCols,$C97,AP$5)*$R97)</f>
        <v>0</v>
      </c>
      <c r="AQ97" s="3">
        <f>IF(AQ$3=0,0,INDEX(Sheet1!RawDataCols,$C97,AQ$5)*$R97)</f>
        <v>0</v>
      </c>
      <c r="AR97" s="3">
        <f>IF(AR$3=0,0,INDEX(Sheet1!RawDataCols,$C97,AR$5)*$R97)</f>
        <v>0</v>
      </c>
      <c r="AS97" s="3">
        <f>IF(AS$3=0,0,INDEX(Sheet1!RawDataCols,$C97,AS$5)*$R97)</f>
        <v>0</v>
      </c>
      <c r="AT97" s="3">
        <f>IF(AT$3=0,0,INDEX(Sheet1!RawDataCols,$C97,AT$5)*$R97)</f>
        <v>0</v>
      </c>
      <c r="AU97" s="3">
        <f>IF(AU$3=0,0,INDEX(Sheet1!RawDataCols,$C97,AU$5)*$R97)</f>
        <v>0</v>
      </c>
      <c r="AV97" s="3">
        <f>IF(AV$3=0,0,INDEX(Sheet1!RawDataCols,$C97,AV$5)*$R97)</f>
        <v>0</v>
      </c>
      <c r="AW97" s="3">
        <f>IF(AW$3=0,0,INDEX(Sheet1!RawDataCols,$C97,AW$5)*$R97)</f>
        <v>0</v>
      </c>
      <c r="AX97" s="3">
        <f>IF(AX$3=0,0,INDEX(Sheet1!RawDataCols,$C97,AX$5)*$R97)</f>
        <v>0</v>
      </c>
      <c r="AY97" s="3">
        <f>IF(AY$3=0,0,INDEX(Sheet1!RawDataCols,$C97,AY$5)*$R97)</f>
        <v>0</v>
      </c>
      <c r="AZ97" s="3">
        <f>IF(AZ$3=0,0,INDEX(Sheet1!RawDataCols,$C97,AZ$5)*$R97)</f>
        <v>0</v>
      </c>
      <c r="BA97" s="3">
        <f>IF(BA$3=0,0,INDEX(Sheet1!RawDataCols,$C97,BA$5)*$R97)</f>
        <v>0</v>
      </c>
      <c r="BB97" s="3">
        <f>IF(BB$3=0,0,INDEX(Sheet1!RawDataCols,$C97,BB$5)*$R97)</f>
        <v>0</v>
      </c>
      <c r="BC97" s="3">
        <f>IF(BC$3=0,0,INDEX(Sheet1!RawDataCols,$C97,BC$5)*$R97)</f>
        <v>0</v>
      </c>
      <c r="BD97" s="3">
        <f>IF(BD$3=0,0,INDEX(Sheet1!RawDataCols,$C97,BD$5)*$R97)</f>
        <v>0</v>
      </c>
      <c r="BE97" s="3">
        <f>IF(BE$3=0,0,INDEX(Sheet1!RawDataCols,$C97,BE$5)*$R97)</f>
        <v>0</v>
      </c>
      <c r="BF97" s="3">
        <f>IF(BF$3=0,0,INDEX(Sheet1!RawDataCols,$C97,BF$5)*$R97)</f>
        <v>0</v>
      </c>
      <c r="BG97" s="179">
        <f>IF(BG$3=0,0,INDEX(Sheet1!RawDataCols,$C97,BG$5)*$R97)</f>
        <v>0</v>
      </c>
      <c r="BH97" s="33">
        <f>SUM(T97,U97,X97,AA97,AD97,AG97,AJ97,AM97,AP97,AS97,AV97,AY97,BB97)</f>
        <v>0</v>
      </c>
      <c r="BI97" s="33">
        <f>SUM(V97,Y97,AB97,AE97,AH97,AK97,AN97,AQ97,AT97,AW97,AZ97,BC97)</f>
        <v>0</v>
      </c>
      <c r="BJ97" s="33">
        <f>SUM(W97,Z97,AC97,AF97,AI97,AL97,AO97,AR97,AU97,AX97,BA97,BD97)+IF(Q97&lt;&gt;"I",BP97,0)</f>
        <v>0</v>
      </c>
      <c r="BK97" s="3">
        <f>IF(BK$3=0,0,INDEX(Sheet1!RawDataCols,$C97,BK$5)*$R97)</f>
        <v>0</v>
      </c>
      <c r="BL97" s="3">
        <f>IF(BL$3=0,0,INDEX(Sheet1!RawDataCols,$C97,BL$5)*$R97)</f>
        <v>0</v>
      </c>
      <c r="BM97" s="3">
        <f>IF(BM$3=0,0,INDEX(Sheet1!RawDataCols,$C97,BM$5)*$R97)</f>
        <v>0</v>
      </c>
      <c r="BN97" s="3">
        <f>IF(BN$3=0,0,INDEX(Sheet1!RawDataCols,$C97,BN$5)*$R97)</f>
        <v>0</v>
      </c>
      <c r="BO97" s="3">
        <f>IF(BO$3=0,0,INDEX(Sheet1!RawDataCols,$C97,BO$5)*$R97)</f>
        <v>0</v>
      </c>
      <c r="BP97" s="3">
        <f>IF(BP$3=0,0,INDEX(Sheet1!RawDataCols,$C97,BP$5)*$R97)</f>
        <v>0</v>
      </c>
      <c r="BQ97" s="3">
        <f>IF($Q97="I",SUM(U97,X97,AA97),SUM(T97,U97,X97,AA97))</f>
        <v>0</v>
      </c>
      <c r="BR97" s="3">
        <f>IF($Q97="I",SUM(AD97,AG97,AJ97),SUM(AD97,AG97,AJ97,BQ97))</f>
        <v>0</v>
      </c>
      <c r="BS97" s="3">
        <f>IF($Q97="I",SUM(AM97,AP97,AS97),SUM(AM97,AP97,AS97,BR97))</f>
        <v>0</v>
      </c>
      <c r="BT97" s="3">
        <f>IF($I97="I",SUM(AV97,AY97,BB97),SUM(AV97,AY97,BB97,BS97))</f>
        <v>0</v>
      </c>
      <c r="BU97" s="3" t="e">
        <f>INDEX(Sheet1!$BS$2:$BS$1000,MATCH($A97,Sheet1!$A$2:$A$1000,0))</f>
        <v>#N/A</v>
      </c>
      <c r="BV97" s="3" t="e">
        <f>INDEX(Sheet1!$BT$2:$BT$1000,MATCH($A97,Sheet1!$A$2:$A$1000,0))</f>
        <v>#N/A</v>
      </c>
    </row>
    <row r="100" spans="1:74" x14ac:dyDescent="0.2">
      <c r="A100" s="270" t="s">
        <v>433</v>
      </c>
      <c r="B100" s="3" t="e">
        <f>MATCH($A100,Sheet1!ACCOUNTNO,0)</f>
        <v>#N/A</v>
      </c>
      <c r="C100" s="3">
        <f>IF(ISNA($B100),65000,$B100)</f>
        <v>65000</v>
      </c>
      <c r="D100" s="3">
        <f>IF(D$3=0,0,INDEX(Sheet1!RawDataCols,$C100,D$5))</f>
        <v>0</v>
      </c>
      <c r="E100" s="3">
        <f>IF(E$3=0,0,INDEX(Sheet1!RawDataCols,$C100,E$5))</f>
        <v>0</v>
      </c>
      <c r="F100" s="3">
        <f>IF(F$3=0,0,INDEX(Sheet1!RawDataCols,$C100,F$5))</f>
        <v>0</v>
      </c>
      <c r="G100" s="3">
        <f>IF(G$3=0,0,INDEX(Sheet1!RawDataCols,$C100,G$5))</f>
        <v>0</v>
      </c>
      <c r="H100" s="3">
        <f>IF(H$3=0,0,INDEX(Sheet1!RawDataCols,$C100,H$5))</f>
        <v>0</v>
      </c>
      <c r="I100" s="3">
        <f>IF(I$3=0,0,INDEX(Sheet1!RawDataCols,$C100,I$5))</f>
        <v>0</v>
      </c>
      <c r="J100" s="3">
        <f>IF(J$3=0,0,INDEX(Sheet1!RawDataCols,$C100,J$5))</f>
        <v>0</v>
      </c>
      <c r="K100" s="3">
        <f>IF(K$3=0,0,INDEX(Sheet1!RawDataCols,$C100,K$5))</f>
        <v>0</v>
      </c>
      <c r="L100" s="3">
        <f>IF(L$3=0,0,INDEX(Sheet1!RawDataCols,$C100,L$5))</f>
        <v>0</v>
      </c>
      <c r="M100" s="3">
        <f>IF(M$3=0,0,INDEX(Sheet1!RawDataCols,$C100,M$5))</f>
        <v>0</v>
      </c>
      <c r="N100" s="3">
        <f>IF(N$3=0,0,INDEX(Sheet1!RawDataCols,$C100,N$5))</f>
        <v>0</v>
      </c>
      <c r="O100" s="3">
        <f>INDEX(Sheet1!RawDataCols,$C100,O$5)</f>
        <v>0</v>
      </c>
      <c r="P100" s="3">
        <f>INDEX(Sheet1!RawDataCols,$C100,P$5)</f>
        <v>0</v>
      </c>
      <c r="Q100" s="3">
        <f>IF(Q$3=0,0,INDEX(Sheet1!RawDataCols,$C100,Q$5))</f>
        <v>0</v>
      </c>
      <c r="R100" s="3">
        <f>IF(OR(GL_Cat_Code=8,GL_Cat_Code=12,GL_Cat_Code=28,GL_Cat_Code=32,GL_Cat_Code=36,GL_Cat_Code=40),-1,1)</f>
        <v>1</v>
      </c>
      <c r="S100" s="3">
        <f>IF(OR(GL_Cat_Code=8,GL_Cat_Code=12,GL_Cat_Code=28,GL_Cat_Code=32,GL_Cat_Code=36,GL_Cat_Code=40),1,-1)</f>
        <v>-1</v>
      </c>
      <c r="T100" s="3">
        <f>IF(T$3=0,0,INDEX(Sheet1!RawDataCols,$C100,T$5)*$R100)</f>
        <v>0</v>
      </c>
      <c r="U100" s="3">
        <f>IF(U$3=0,0,INDEX(Sheet1!RawDataCols,$C100,U$5)*$R100)</f>
        <v>0</v>
      </c>
      <c r="V100" s="3">
        <f>IF(V$3=0,0,INDEX(Sheet1!RawDataCols,$C100,V$5)*$R100)</f>
        <v>0</v>
      </c>
      <c r="W100" s="3">
        <f>IF(W$3=0,0,INDEX(Sheet1!RawDataCols,$C100,W$5)*$R100)</f>
        <v>0</v>
      </c>
      <c r="X100" s="3">
        <f>IF(X$3=0,0,INDEX(Sheet1!RawDataCols,$C100,X$5)*$R100)</f>
        <v>0</v>
      </c>
      <c r="Y100" s="3">
        <f>IF(Y$3=0,0,INDEX(Sheet1!RawDataCols,$C100,Y$5)*$R100)</f>
        <v>0</v>
      </c>
      <c r="Z100" s="3">
        <f>IF(Z$3=0,0,INDEX(Sheet1!RawDataCols,$C100,Z$5)*$R100)</f>
        <v>0</v>
      </c>
      <c r="AA100" s="3">
        <f>IF(AA$3=0,0,INDEX(Sheet1!RawDataCols,$C100,AA$5)*$R100)</f>
        <v>0</v>
      </c>
      <c r="AB100" s="3">
        <f>IF(AB$3=0,0,INDEX(Sheet1!RawDataCols,$C100,AB$5)*$R100)</f>
        <v>0</v>
      </c>
      <c r="AC100" s="3">
        <f>IF(AC$3=0,0,INDEX(Sheet1!RawDataCols,$C100,AC$5)*$R100)</f>
        <v>0</v>
      </c>
      <c r="AD100" s="3">
        <f>IF(AD$3=0,0,INDEX(Sheet1!RawDataCols,$C100,AD$5)*$R100)</f>
        <v>0</v>
      </c>
      <c r="AE100" s="3">
        <f>IF(AE$3=0,0,INDEX(Sheet1!RawDataCols,$C100,AE$5)*$R100)</f>
        <v>0</v>
      </c>
      <c r="AF100" s="3">
        <f>IF(AF$3=0,0,INDEX(Sheet1!RawDataCols,$C100,AF$5)*$R100)</f>
        <v>0</v>
      </c>
      <c r="AG100" s="3">
        <f>IF(AG$3=0,0,INDEX(Sheet1!RawDataCols,$C100,AG$5)*$R100)</f>
        <v>0</v>
      </c>
      <c r="AH100" s="3">
        <f>IF(AH$3=0,0,INDEX(Sheet1!RawDataCols,$C100,AH$5)*$R100)</f>
        <v>0</v>
      </c>
      <c r="AI100" s="3">
        <f>IF(AI$3=0,0,INDEX(Sheet1!RawDataCols,$C100,AI$5)*$R100)</f>
        <v>0</v>
      </c>
      <c r="AJ100" s="3">
        <f>IF(AJ$3=0,0,INDEX(Sheet1!RawDataCols,$C100,AJ$5)*$R100)</f>
        <v>0</v>
      </c>
      <c r="AK100" s="3">
        <f>IF(AK$3=0,0,INDEX(Sheet1!RawDataCols,$C100,AK$5)*$R100)</f>
        <v>0</v>
      </c>
      <c r="AL100" s="3">
        <f>IF(AL$3=0,0,INDEX(Sheet1!RawDataCols,$C100,AL$5)*$R100)</f>
        <v>0</v>
      </c>
      <c r="AM100" s="3">
        <f>IF(AM$3=0,0,INDEX(Sheet1!RawDataCols,$C100,AM$5)*$R100)</f>
        <v>0</v>
      </c>
      <c r="AN100" s="3">
        <f>IF(AN$3=0,0,INDEX(Sheet1!RawDataCols,$C100,AN$5)*$R100)</f>
        <v>0</v>
      </c>
      <c r="AO100" s="3">
        <f>IF(AO$3=0,0,INDEX(Sheet1!RawDataCols,$C100,AO$5)*$R100)</f>
        <v>0</v>
      </c>
      <c r="AP100" s="3">
        <f>IF(AP$3=0,0,INDEX(Sheet1!RawDataCols,$C100,AP$5)*$R100)</f>
        <v>0</v>
      </c>
      <c r="AQ100" s="3">
        <f>IF(AQ$3=0,0,INDEX(Sheet1!RawDataCols,$C100,AQ$5)*$R100)</f>
        <v>0</v>
      </c>
      <c r="AR100" s="3">
        <f>IF(AR$3=0,0,INDEX(Sheet1!RawDataCols,$C100,AR$5)*$R100)</f>
        <v>0</v>
      </c>
      <c r="AS100" s="3">
        <f>IF(AS$3=0,0,INDEX(Sheet1!RawDataCols,$C100,AS$5)*$R100)</f>
        <v>0</v>
      </c>
      <c r="AT100" s="3">
        <f>IF(AT$3=0,0,INDEX(Sheet1!RawDataCols,$C100,AT$5)*$R100)</f>
        <v>0</v>
      </c>
      <c r="AU100" s="3">
        <f>IF(AU$3=0,0,INDEX(Sheet1!RawDataCols,$C100,AU$5)*$R100)</f>
        <v>0</v>
      </c>
      <c r="AV100" s="3">
        <f>IF(AV$3=0,0,INDEX(Sheet1!RawDataCols,$C100,AV$5)*$R100)</f>
        <v>0</v>
      </c>
      <c r="AW100" s="3">
        <f>IF(AW$3=0,0,INDEX(Sheet1!RawDataCols,$C100,AW$5)*$R100)</f>
        <v>0</v>
      </c>
      <c r="AX100" s="3">
        <f>IF(AX$3=0,0,INDEX(Sheet1!RawDataCols,$C100,AX$5)*$R100)</f>
        <v>0</v>
      </c>
      <c r="AY100" s="3">
        <f>IF(AY$3=0,0,INDEX(Sheet1!RawDataCols,$C100,AY$5)*$R100)</f>
        <v>0</v>
      </c>
      <c r="AZ100" s="3">
        <f>IF(AZ$3=0,0,INDEX(Sheet1!RawDataCols,$C100,AZ$5)*$R100)</f>
        <v>0</v>
      </c>
      <c r="BA100" s="3">
        <f>IF(BA$3=0,0,INDEX(Sheet1!RawDataCols,$C100,BA$5)*$R100)</f>
        <v>0</v>
      </c>
      <c r="BB100" s="3">
        <f>IF(BB$3=0,0,INDEX(Sheet1!RawDataCols,$C100,BB$5)*$R100)</f>
        <v>0</v>
      </c>
      <c r="BC100" s="3">
        <f>IF(BC$3=0,0,INDEX(Sheet1!RawDataCols,$C100,BC$5)*$R100)</f>
        <v>0</v>
      </c>
      <c r="BD100" s="3">
        <f>IF(BD$3=0,0,INDEX(Sheet1!RawDataCols,$C100,BD$5)*$R100)</f>
        <v>0</v>
      </c>
      <c r="BE100" s="3">
        <f>IF(BE$3=0,0,INDEX(Sheet1!RawDataCols,$C100,BE$5)*$R100)</f>
        <v>0</v>
      </c>
      <c r="BF100" s="3">
        <f>IF(BF$3=0,0,INDEX(Sheet1!RawDataCols,$C100,BF$5)*$R100)</f>
        <v>0</v>
      </c>
      <c r="BG100" s="179">
        <f>IF(BG$3=0,0,INDEX(Sheet1!RawDataCols,$C100,BG$5)*$R100)</f>
        <v>0</v>
      </c>
      <c r="BH100" s="33">
        <f>SUM(T100,U100,X100,AA100,AD100,AG100,AJ100,AM100,AP100,AS100,AV100,AY100,BB100)</f>
        <v>0</v>
      </c>
      <c r="BI100" s="33">
        <f>SUM(V100,Y100,AB100,AE100,AH100,AK100,AN100,AQ100,AT100,AW100,AZ100,BC100)</f>
        <v>0</v>
      </c>
      <c r="BJ100" s="33">
        <f>SUM(W100,Z100,AC100,AF100,AI100,AL100,AO100,AR100,AU100,AX100,BA100,BD100)+IF(Q100&lt;&gt;"I",BP100,0)</f>
        <v>0</v>
      </c>
      <c r="BK100" s="3">
        <f>IF(BK$3=0,0,INDEX(Sheet1!RawDataCols,$C100,BK$5)*$R100)</f>
        <v>0</v>
      </c>
      <c r="BL100" s="3">
        <f>IF(BL$3=0,0,INDEX(Sheet1!RawDataCols,$C100,BL$5)*$R100)</f>
        <v>0</v>
      </c>
      <c r="BM100" s="3">
        <f>IF(BM$3=0,0,INDEX(Sheet1!RawDataCols,$C100,BM$5)*$R100)</f>
        <v>0</v>
      </c>
      <c r="BN100" s="3">
        <f>IF(BN$3=0,0,INDEX(Sheet1!RawDataCols,$C100,BN$5)*$R100)</f>
        <v>0</v>
      </c>
      <c r="BO100" s="3">
        <f>IF(BO$3=0,0,INDEX(Sheet1!RawDataCols,$C100,BO$5)*$R100)</f>
        <v>0</v>
      </c>
      <c r="BP100" s="3">
        <f>IF(BP$3=0,0,INDEX(Sheet1!RawDataCols,$C100,BP$5)*$R100)</f>
        <v>0</v>
      </c>
      <c r="BQ100" s="3">
        <f>IF($Q100="I",SUM(U100,X100,AA100),SUM(T100,U100,X100,AA100))</f>
        <v>0</v>
      </c>
      <c r="BR100" s="3">
        <f>IF($Q100="I",SUM(AD100,AG100,AJ100),SUM(AD100,AG100,AJ100,BQ100))</f>
        <v>0</v>
      </c>
      <c r="BS100" s="3">
        <f>IF($Q100="I",SUM(AM100,AP100,AS100),SUM(AM100,AP100,AS100,BR100))</f>
        <v>0</v>
      </c>
      <c r="BT100" s="3">
        <f>IF($I100="I",SUM(AV100,AY100,BB100),SUM(AV100,AY100,BB100,BS100))</f>
        <v>0</v>
      </c>
      <c r="BU100" s="3" t="e">
        <f>INDEX(Sheet1!$BS$2:$BS$1000,MATCH($A100,Sheet1!$A$2:$A$1000,0))</f>
        <v>#N/A</v>
      </c>
      <c r="BV100" s="3" t="e">
        <f>INDEX(Sheet1!$BT$2:$BT$1000,MATCH($A100,Sheet1!$A$2:$A$1000,0))</f>
        <v>#N/A</v>
      </c>
    </row>
    <row r="103" spans="1:74" x14ac:dyDescent="0.2">
      <c r="A103" s="248" t="s">
        <v>616</v>
      </c>
      <c r="B103" s="3">
        <f>MATCH($A103,Sheet1!ACCOUNTNO,0)</f>
        <v>7</v>
      </c>
      <c r="C103" s="3">
        <f t="shared" ref="C103:C118" si="46">IF(ISNA($B103),65000,$B103)</f>
        <v>7</v>
      </c>
      <c r="D103" s="3" t="str">
        <f>IF(D$3=0,0,INDEX(Sheet1!RawDataCols,$C103,D$5))</f>
        <v>22320G16</v>
      </c>
      <c r="E103" s="3" t="str">
        <f>IF(E$3=0,0,INDEX(Sheet1!RawDataCols,$C103,E$5))</f>
        <v xml:space="preserve">22320          </v>
      </c>
      <c r="F103" s="3" t="str">
        <f>IF(F$3=0,0,INDEX(Sheet1!RawDataCols,$C103,F$5))</f>
        <v xml:space="preserve">G16            </v>
      </c>
      <c r="G103" s="3" t="str">
        <f>IF(G$3=0,0,INDEX(Sheet1!RawDataCols,$C103,G$5))</f>
        <v xml:space="preserve">               </v>
      </c>
      <c r="H103" s="3" t="str">
        <f>IF(H$3=0,0,INDEX(Sheet1!RawDataCols,$C103,H$5))</f>
        <v xml:space="preserve">               </v>
      </c>
      <c r="I103" s="3" t="str">
        <f>IF(I$3=0,0,INDEX(Sheet1!RawDataCols,$C103,I$5))</f>
        <v xml:space="preserve">               </v>
      </c>
      <c r="J103" s="3" t="str">
        <f>IF(J$3=0,0,INDEX(Sheet1!RawDataCols,$C103,J$5))</f>
        <v xml:space="preserve">               </v>
      </c>
      <c r="K103" s="3" t="str">
        <f>IF(K$3=0,0,INDEX(Sheet1!RawDataCols,$C103,K$5))</f>
        <v xml:space="preserve">               </v>
      </c>
      <c r="L103" s="3" t="str">
        <f>IF(L$3=0,0,INDEX(Sheet1!RawDataCols,$C103,L$5))</f>
        <v xml:space="preserve">               </v>
      </c>
      <c r="M103" s="3" t="str">
        <f>IF(M$3=0,0,INDEX(Sheet1!RawDataCols,$C103,M$5))</f>
        <v xml:space="preserve">F018  </v>
      </c>
      <c r="N103" s="3" t="str">
        <f>IF(N$3=0,0,INDEX(Sheet1!RawDataCols,$C103,N$5))</f>
        <v>Fees &amp; Charges-TWC</v>
      </c>
      <c r="O103" s="3">
        <f>INDEX(Sheet1!RawDataCols,$C103,O$5)</f>
        <v>13</v>
      </c>
      <c r="P103" s="3" t="str">
        <f>INDEX(Sheet1!RawDataCols,$C103,P$5)</f>
        <v>Cost and Expenses</v>
      </c>
      <c r="Q103" s="3" t="str">
        <f>IF(Q$3=0,0,INDEX(Sheet1!RawDataCols,$C103,Q$5))</f>
        <v>I</v>
      </c>
      <c r="R103" s="3">
        <f t="shared" ref="R103:R118" si="47">IF(OR(GL_Cat_Code=8,GL_Cat_Code=12,GL_Cat_Code=28,GL_Cat_Code=32,GL_Cat_Code=36,GL_Cat_Code=40),-1,1)</f>
        <v>1</v>
      </c>
      <c r="S103" s="3">
        <f t="shared" ref="S103:S118" si="48">IF(OR(GL_Cat_Code=8,GL_Cat_Code=12,GL_Cat_Code=28,GL_Cat_Code=32,GL_Cat_Code=36,GL_Cat_Code=40),1,-1)</f>
        <v>-1</v>
      </c>
      <c r="T103" s="3">
        <f>IF(T$3=0,0,INDEX(Sheet1!RawDataCols,$C103,T$5)*$R103)</f>
        <v>0</v>
      </c>
      <c r="U103" s="3">
        <f>IF(U$3=0,0,INDEX(Sheet1!RawDataCols,$C103,U$5)*$R103)</f>
        <v>68.37</v>
      </c>
      <c r="V103" s="3">
        <f>IF(V$3=0,0,INDEX(Sheet1!RawDataCols,$C103,V$5)*$R103)</f>
        <v>66.08</v>
      </c>
      <c r="W103" s="3">
        <f>IF(W$3=0,0,INDEX(Sheet1!RawDataCols,$C103,W$5)*$R103)</f>
        <v>67.11</v>
      </c>
      <c r="X103" s="3">
        <f>IF(X$3=0,0,INDEX(Sheet1!RawDataCols,$C103,X$5)*$R103)</f>
        <v>330.96</v>
      </c>
      <c r="Y103" s="3">
        <f>IF(Y$3=0,0,INDEX(Sheet1!RawDataCols,$C103,Y$5)*$R103)</f>
        <v>328.81</v>
      </c>
      <c r="Z103" s="3">
        <f>IF(Z$3=0,0,INDEX(Sheet1!RawDataCols,$C103,Z$5)*$R103)</f>
        <v>60.62</v>
      </c>
      <c r="AA103" s="3">
        <f>IF(AA$3=0,0,INDEX(Sheet1!RawDataCols,$C103,AA$5)*$R103)</f>
        <v>68.37</v>
      </c>
      <c r="AB103" s="3">
        <f>IF(AB$3=0,0,INDEX(Sheet1!RawDataCols,$C103,AB$5)*$R103)</f>
        <v>66.08</v>
      </c>
      <c r="AC103" s="3">
        <f>IF(AC$3=0,0,INDEX(Sheet1!RawDataCols,$C103,AC$5)*$R103)</f>
        <v>330.11</v>
      </c>
      <c r="AD103" s="3">
        <f>IF(AD$3=0,0,INDEX(Sheet1!RawDataCols,$C103,AD$5)*$R103)</f>
        <v>66.16</v>
      </c>
      <c r="AE103" s="3">
        <f>IF(AE$3=0,0,INDEX(Sheet1!RawDataCols,$C103,AE$5)*$R103)</f>
        <v>63.95</v>
      </c>
      <c r="AF103" s="3">
        <f>IF(AF$3=0,0,INDEX(Sheet1!RawDataCols,$C103,AF$5)*$R103)</f>
        <v>64.95</v>
      </c>
      <c r="AG103" s="3">
        <f>IF(AG$3=0,0,INDEX(Sheet1!RawDataCols,$C103,AG$5)*$R103)</f>
        <v>68.37</v>
      </c>
      <c r="AH103" s="3">
        <f>IF(AH$3=0,0,INDEX(Sheet1!RawDataCols,$C103,AH$5)*$R103)</f>
        <v>66.08</v>
      </c>
      <c r="AI103" s="3">
        <f>IF(AI$3=0,0,INDEX(Sheet1!RawDataCols,$C103,AI$5)*$R103)</f>
        <v>67.11</v>
      </c>
      <c r="AJ103" s="3">
        <f>IF(AJ$3=0,0,INDEX(Sheet1!RawDataCols,$C103,AJ$5)*$R103)</f>
        <v>66.16</v>
      </c>
      <c r="AK103" s="3">
        <f>IF(AK$3=0,0,INDEX(Sheet1!RawDataCols,$C103,AK$5)*$R103)</f>
        <v>63.95</v>
      </c>
      <c r="AL103" s="3">
        <f>IF(AL$3=0,0,INDEX(Sheet1!RawDataCols,$C103,AL$5)*$R103)</f>
        <v>64.95</v>
      </c>
      <c r="AM103" s="3">
        <f>IF(AM$3=0,0,INDEX(Sheet1!RawDataCols,$C103,AM$5)*$R103)</f>
        <v>148.35</v>
      </c>
      <c r="AN103" s="3">
        <f>IF(AN$3=0,0,INDEX(Sheet1!RawDataCols,$C103,AN$5)*$R103)</f>
        <v>152.88</v>
      </c>
      <c r="AO103" s="3">
        <f>IF(AO$3=0,0,INDEX(Sheet1!RawDataCols,$C103,AO$5)*$R103)</f>
        <v>131.11000000000001</v>
      </c>
      <c r="AP103" s="3">
        <f>IF(AP$3=0,0,INDEX(Sheet1!RawDataCols,$C103,AP$5)*$R103)</f>
        <v>153.30000000000001</v>
      </c>
      <c r="AQ103" s="3">
        <f>IF(AQ$3=0,0,INDEX(Sheet1!RawDataCols,$C103,AQ$5)*$R103)</f>
        <v>152.88</v>
      </c>
      <c r="AR103" s="3">
        <f>IF(AR$3=0,0,INDEX(Sheet1!RawDataCols,$C103,AR$5)*$R103)</f>
        <v>68.37</v>
      </c>
      <c r="AS103" s="3">
        <f>IF(AS$3=0,0,INDEX(Sheet1!RawDataCols,$C103,AS$5)*$R103)</f>
        <v>148.35</v>
      </c>
      <c r="AT103" s="3">
        <f>IF(AT$3=0,0,INDEX(Sheet1!RawDataCols,$C103,AT$5)*$R103)</f>
        <v>147.94999999999999</v>
      </c>
      <c r="AU103" s="3">
        <f>IF(AU$3=0,0,INDEX(Sheet1!RawDataCols,$C103,AU$5)*$R103)</f>
        <v>66.16</v>
      </c>
      <c r="AV103" s="3">
        <f>IF(AV$3=0,0,INDEX(Sheet1!RawDataCols,$C103,AV$5)*$R103)</f>
        <v>153.30000000000001</v>
      </c>
      <c r="AW103" s="3">
        <f>IF(AW$3=0,0,INDEX(Sheet1!RawDataCols,$C103,AW$5)*$R103)</f>
        <v>152.88</v>
      </c>
      <c r="AX103" s="3">
        <f>IF(AX$3=0,0,INDEX(Sheet1!RawDataCols,$C103,AX$5)*$R103)</f>
        <v>68.37</v>
      </c>
      <c r="AY103" s="3">
        <f>IF(AY$3=0,0,INDEX(Sheet1!RawDataCols,$C103,AY$5)*$R103)</f>
        <v>148.35</v>
      </c>
      <c r="AZ103" s="3">
        <f>IF(AZ$3=0,0,INDEX(Sheet1!RawDataCols,$C103,AZ$5)*$R103)</f>
        <v>147.94999999999999</v>
      </c>
      <c r="BA103" s="3">
        <f>IF(BA$3=0,0,INDEX(Sheet1!RawDataCols,$C103,BA$5)*$R103)</f>
        <v>66.16</v>
      </c>
      <c r="BB103" s="3">
        <f>IF(BB$3=0,0,INDEX(Sheet1!RawDataCols,$C103,BB$5)*$R103)</f>
        <v>153.30000000000001</v>
      </c>
      <c r="BC103" s="3">
        <f>IF(BC$3=0,0,INDEX(Sheet1!RawDataCols,$C103,BC$5)*$R103)</f>
        <v>152.88</v>
      </c>
      <c r="BD103" s="3">
        <f>IF(BD$3=0,0,INDEX(Sheet1!RawDataCols,$C103,BD$5)*$R103)</f>
        <v>68.37</v>
      </c>
      <c r="BE103" s="3">
        <f>IF(BE$3=0,0,INDEX(Sheet1!RawDataCols,$C103,BE$5)*$R103)</f>
        <v>153.30000000000001</v>
      </c>
      <c r="BF103" s="3">
        <f>IF(BF$3=0,0,INDEX(Sheet1!RawDataCols,$C103,BF$5)*$R103)</f>
        <v>152.88</v>
      </c>
      <c r="BG103" s="179">
        <f>IF(BG$3=0,0,INDEX(Sheet1!RawDataCols,$C103,BG$5)*$R103)</f>
        <v>68.37</v>
      </c>
      <c r="BH103" s="33">
        <f t="shared" ref="BH103:BH118" si="49">SUM(T103,U103,X103,AA103,AD103,AG103,AJ103,AM103,AP103,AS103,AV103,AY103,BB103)</f>
        <v>1573.3399999999997</v>
      </c>
      <c r="BI103" s="33">
        <f t="shared" ref="BI103:BI118" si="50">SUM(V103,Y103,AB103,AE103,AH103,AK103,AN103,AQ103,AT103,AW103,AZ103,BC103)</f>
        <v>1562.37</v>
      </c>
      <c r="BJ103" s="33">
        <f t="shared" ref="BJ103:BJ118" si="51">SUM(W103,Z103,AC103,AF103,AI103,AL103,AO103,AR103,AU103,AX103,BA103,BD103)+IF(Q103&lt;&gt;"I",BP103,0)</f>
        <v>1123.3900000000003</v>
      </c>
      <c r="BK103" s="3">
        <f>IF(BK$3=0,0,INDEX(Sheet1!RawDataCols,$C103,BK$5)*$R103)</f>
        <v>87.264166000000003</v>
      </c>
      <c r="BL103" s="3">
        <f>IF(BL$3=0,0,INDEX(Sheet1!RawDataCols,$C103,BL$5)*$R103)</f>
        <v>87.585832999999994</v>
      </c>
      <c r="BM103" s="3">
        <f>IF(BM$3=0,0,INDEX(Sheet1!RawDataCols,$C103,BM$5)*$R103)</f>
        <v>91.914165999999994</v>
      </c>
      <c r="BN103" s="3">
        <f>IF(BN$3=0,0,INDEX(Sheet1!RawDataCols,$C103,BN$5)*$R103)</f>
        <v>89.180833000000007</v>
      </c>
      <c r="BO103" s="3">
        <f>IF(BO$3=0,0,INDEX(Sheet1!RawDataCols,$C103,BO$5)*$R103)</f>
        <v>0</v>
      </c>
      <c r="BP103" s="3">
        <f>IF(BP$3=0,0,INDEX(Sheet1!RawDataCols,$C103,BP$5)*$R103)</f>
        <v>396.18</v>
      </c>
      <c r="BQ103" s="3">
        <f t="shared" ref="BQ103:BQ118" si="52">IF($Q103="I",SUM(U103,X103,AA103),SUM(T103,U103,X103,AA103))</f>
        <v>467.7</v>
      </c>
      <c r="BR103" s="3">
        <f t="shared" ref="BR103:BR118" si="53">IF($Q103="I",SUM(AD103,AG103,AJ103),SUM(AD103,AG103,AJ103,BQ103))</f>
        <v>200.69</v>
      </c>
      <c r="BS103" s="3">
        <f t="shared" ref="BS103:BS118" si="54">IF($Q103="I",SUM(AM103,AP103,AS103),SUM(AM103,AP103,AS103,BR103))</f>
        <v>450</v>
      </c>
      <c r="BT103" s="3">
        <f t="shared" ref="BT103:BT118" si="55">IF($I103="I",SUM(AV103,AY103,BB103),SUM(AV103,AY103,BB103,BS103))</f>
        <v>904.95</v>
      </c>
      <c r="BU103" s="3" t="str">
        <f>INDEX(Sheet1!$BS$2:$BS$1000,MATCH($A103,Sheet1!$A$2:$A$1000,0))</f>
        <v>09</v>
      </c>
      <c r="BV103" s="3">
        <f>INDEX(Sheet1!$BT$2:$BT$1000,MATCH($A103,Sheet1!$A$2:$A$1000,0))</f>
        <v>904.95</v>
      </c>
    </row>
    <row r="104" spans="1:74" x14ac:dyDescent="0.2">
      <c r="A104" s="248" t="s">
        <v>617</v>
      </c>
      <c r="B104" s="3">
        <f>MATCH($A104,Sheet1!ACCOUNTNO,0)</f>
        <v>8</v>
      </c>
      <c r="C104" s="3">
        <f t="shared" si="46"/>
        <v>8</v>
      </c>
      <c r="D104" s="3" t="str">
        <f>IF(D$3=0,0,INDEX(Sheet1!RawDataCols,$C104,D$5))</f>
        <v>50100G16</v>
      </c>
      <c r="E104" s="3" t="str">
        <f>IF(E$3=0,0,INDEX(Sheet1!RawDataCols,$C104,E$5))</f>
        <v xml:space="preserve">50100          </v>
      </c>
      <c r="F104" s="3" t="str">
        <f>IF(F$3=0,0,INDEX(Sheet1!RawDataCols,$C104,F$5))</f>
        <v xml:space="preserve">G16            </v>
      </c>
      <c r="G104" s="3" t="str">
        <f>IF(G$3=0,0,INDEX(Sheet1!RawDataCols,$C104,G$5))</f>
        <v xml:space="preserve">               </v>
      </c>
      <c r="H104" s="3" t="str">
        <f>IF(H$3=0,0,INDEX(Sheet1!RawDataCols,$C104,H$5))</f>
        <v xml:space="preserve">               </v>
      </c>
      <c r="I104" s="3" t="str">
        <f>IF(I$3=0,0,INDEX(Sheet1!RawDataCols,$C104,I$5))</f>
        <v xml:space="preserve">               </v>
      </c>
      <c r="J104" s="3" t="str">
        <f>IF(J$3=0,0,INDEX(Sheet1!RawDataCols,$C104,J$5))</f>
        <v xml:space="preserve">               </v>
      </c>
      <c r="K104" s="3" t="str">
        <f>IF(K$3=0,0,INDEX(Sheet1!RawDataCols,$C104,K$5))</f>
        <v xml:space="preserve">               </v>
      </c>
      <c r="L104" s="3" t="str">
        <f>IF(L$3=0,0,INDEX(Sheet1!RawDataCols,$C104,L$5))</f>
        <v xml:space="preserve">               </v>
      </c>
      <c r="M104" s="3" t="str">
        <f>IF(M$3=0,0,INDEX(Sheet1!RawDataCols,$C104,M$5))</f>
        <v xml:space="preserve">F018  </v>
      </c>
      <c r="N104" s="3" t="str">
        <f>IF(N$3=0,0,INDEX(Sheet1!RawDataCols,$C104,N$5))</f>
        <v>National Australia Bank-TWC</v>
      </c>
      <c r="O104" s="3">
        <f>INDEX(Sheet1!RawDataCols,$C104,O$5)</f>
        <v>20</v>
      </c>
      <c r="P104" s="3" t="str">
        <f>INDEX(Sheet1!RawDataCols,$C104,P$5)</f>
        <v>Current Assets</v>
      </c>
      <c r="Q104" s="3" t="str">
        <f>IF(Q$3=0,0,INDEX(Sheet1!RawDataCols,$C104,Q$5))</f>
        <v>B</v>
      </c>
      <c r="R104" s="3">
        <f t="shared" si="47"/>
        <v>1</v>
      </c>
      <c r="S104" s="3">
        <f t="shared" si="48"/>
        <v>-1</v>
      </c>
      <c r="T104" s="3">
        <f>IF(T$3=0,0,INDEX(Sheet1!RawDataCols,$C104,T$5)*$R104)</f>
        <v>2994.62</v>
      </c>
      <c r="U104" s="3">
        <f>IF(U$3=0,0,INDEX(Sheet1!RawDataCols,$C104,U$5)*$R104)</f>
        <v>5000</v>
      </c>
      <c r="V104" s="3">
        <f>IF(V$3=0,0,INDEX(Sheet1!RawDataCols,$C104,V$5)*$R104)</f>
        <v>0</v>
      </c>
      <c r="W104" s="3">
        <f>IF(W$3=0,0,INDEX(Sheet1!RawDataCols,$C104,W$5)*$R104)</f>
        <v>0</v>
      </c>
      <c r="X104" s="3">
        <f>IF(X$3=0,0,INDEX(Sheet1!RawDataCols,$C104,X$5)*$R104)</f>
        <v>-7752</v>
      </c>
      <c r="Y104" s="3">
        <f>IF(Y$3=0,0,INDEX(Sheet1!RawDataCols,$C104,Y$5)*$R104)</f>
        <v>0</v>
      </c>
      <c r="Z104" s="3">
        <f>IF(Z$3=0,0,INDEX(Sheet1!RawDataCols,$C104,Z$5)*$R104)</f>
        <v>0</v>
      </c>
      <c r="AA104" s="3">
        <f>IF(AA$3=0,0,INDEX(Sheet1!RawDataCols,$C104,AA$5)*$R104)</f>
        <v>733</v>
      </c>
      <c r="AB104" s="3">
        <f>IF(AB$3=0,0,INDEX(Sheet1!RawDataCols,$C104,AB$5)*$R104)</f>
        <v>0</v>
      </c>
      <c r="AC104" s="3">
        <f>IF(AC$3=0,0,INDEX(Sheet1!RawDataCols,$C104,AC$5)*$R104)</f>
        <v>0</v>
      </c>
      <c r="AD104" s="3">
        <f>IF(AD$3=0,0,INDEX(Sheet1!RawDataCols,$C104,AD$5)*$R104)</f>
        <v>0</v>
      </c>
      <c r="AE104" s="3">
        <f>IF(AE$3=0,0,INDEX(Sheet1!RawDataCols,$C104,AE$5)*$R104)</f>
        <v>0</v>
      </c>
      <c r="AF104" s="3">
        <f>IF(AF$3=0,0,INDEX(Sheet1!RawDataCols,$C104,AF$5)*$R104)</f>
        <v>-937</v>
      </c>
      <c r="AG104" s="3">
        <f>IF(AG$3=0,0,INDEX(Sheet1!RawDataCols,$C104,AG$5)*$R104)</f>
        <v>0</v>
      </c>
      <c r="AH104" s="3">
        <f>IF(AH$3=0,0,INDEX(Sheet1!RawDataCols,$C104,AH$5)*$R104)</f>
        <v>0</v>
      </c>
      <c r="AI104" s="3">
        <f>IF(AI$3=0,0,INDEX(Sheet1!RawDataCols,$C104,AI$5)*$R104)</f>
        <v>0</v>
      </c>
      <c r="AJ104" s="3">
        <f>IF(AJ$3=0,0,INDEX(Sheet1!RawDataCols,$C104,AJ$5)*$R104)</f>
        <v>0</v>
      </c>
      <c r="AK104" s="3">
        <f>IF(AK$3=0,0,INDEX(Sheet1!RawDataCols,$C104,AK$5)*$R104)</f>
        <v>0</v>
      </c>
      <c r="AL104" s="3">
        <f>IF(AL$3=0,0,INDEX(Sheet1!RawDataCols,$C104,AL$5)*$R104)</f>
        <v>0</v>
      </c>
      <c r="AM104" s="3">
        <f>IF(AM$3=0,0,INDEX(Sheet1!RawDataCols,$C104,AM$5)*$R104)</f>
        <v>0</v>
      </c>
      <c r="AN104" s="3">
        <f>IF(AN$3=0,0,INDEX(Sheet1!RawDataCols,$C104,AN$5)*$R104)</f>
        <v>0</v>
      </c>
      <c r="AO104" s="3">
        <f>IF(AO$3=0,0,INDEX(Sheet1!RawDataCols,$C104,AO$5)*$R104)</f>
        <v>-805</v>
      </c>
      <c r="AP104" s="3">
        <f>IF(AP$3=0,0,INDEX(Sheet1!RawDataCols,$C104,AP$5)*$R104)</f>
        <v>48.3</v>
      </c>
      <c r="AQ104" s="3">
        <f>IF(AQ$3=0,0,INDEX(Sheet1!RawDataCols,$C104,AQ$5)*$R104)</f>
        <v>0</v>
      </c>
      <c r="AR104" s="3">
        <f>IF(AR$3=0,0,INDEX(Sheet1!RawDataCols,$C104,AR$5)*$R104)</f>
        <v>0</v>
      </c>
      <c r="AS104" s="3">
        <f>IF(AS$3=0,0,INDEX(Sheet1!RawDataCols,$C104,AS$5)*$R104)</f>
        <v>0</v>
      </c>
      <c r="AT104" s="3">
        <f>IF(AT$3=0,0,INDEX(Sheet1!RawDataCols,$C104,AT$5)*$R104)</f>
        <v>0</v>
      </c>
      <c r="AU104" s="3">
        <f>IF(AU$3=0,0,INDEX(Sheet1!RawDataCols,$C104,AU$5)*$R104)</f>
        <v>139414</v>
      </c>
      <c r="AV104" s="3">
        <f>IF(AV$3=0,0,INDEX(Sheet1!RawDataCols,$C104,AV$5)*$R104)</f>
        <v>0</v>
      </c>
      <c r="AW104" s="3">
        <f>IF(AW$3=0,0,INDEX(Sheet1!RawDataCols,$C104,AW$5)*$R104)</f>
        <v>0</v>
      </c>
      <c r="AX104" s="3">
        <f>IF(AX$3=0,0,INDEX(Sheet1!RawDataCols,$C104,AX$5)*$R104)</f>
        <v>-140122</v>
      </c>
      <c r="AY104" s="3">
        <f>IF(AY$3=0,0,INDEX(Sheet1!RawDataCols,$C104,AY$5)*$R104)</f>
        <v>0</v>
      </c>
      <c r="AZ104" s="3">
        <f>IF(AZ$3=0,0,INDEX(Sheet1!RawDataCols,$C104,AZ$5)*$R104)</f>
        <v>0</v>
      </c>
      <c r="BA104" s="3">
        <f>IF(BA$3=0,0,INDEX(Sheet1!RawDataCols,$C104,BA$5)*$R104)</f>
        <v>0</v>
      </c>
      <c r="BB104" s="3">
        <f>IF(BB$3=0,0,INDEX(Sheet1!RawDataCols,$C104,BB$5)*$R104)</f>
        <v>0</v>
      </c>
      <c r="BC104" s="3">
        <f>IF(BC$3=0,0,INDEX(Sheet1!RawDataCols,$C104,BC$5)*$R104)</f>
        <v>0</v>
      </c>
      <c r="BD104" s="3">
        <f>IF(BD$3=0,0,INDEX(Sheet1!RawDataCols,$C104,BD$5)*$R104)</f>
        <v>0</v>
      </c>
      <c r="BE104" s="3">
        <f>IF(BE$3=0,0,INDEX(Sheet1!RawDataCols,$C104,BE$5)*$R104)</f>
        <v>0</v>
      </c>
      <c r="BF104" s="3">
        <f>IF(BF$3=0,0,INDEX(Sheet1!RawDataCols,$C104,BF$5)*$R104)</f>
        <v>0</v>
      </c>
      <c r="BG104" s="179">
        <f>IF(BG$3=0,0,INDEX(Sheet1!RawDataCols,$C104,BG$5)*$R104)</f>
        <v>0</v>
      </c>
      <c r="BH104" s="33">
        <f t="shared" si="49"/>
        <v>1023.9199999999998</v>
      </c>
      <c r="BI104" s="33">
        <f t="shared" si="50"/>
        <v>0</v>
      </c>
      <c r="BJ104" s="33">
        <f t="shared" si="51"/>
        <v>2994.62</v>
      </c>
      <c r="BK104" s="3">
        <f>IF(BK$3=0,0,INDEX(Sheet1!RawDataCols,$C104,BK$5)*$R104)</f>
        <v>0</v>
      </c>
      <c r="BL104" s="3">
        <f>IF(BL$3=0,0,INDEX(Sheet1!RawDataCols,$C104,BL$5)*$R104)</f>
        <v>643.94571399999995</v>
      </c>
      <c r="BM104" s="3">
        <f>IF(BM$3=0,0,INDEX(Sheet1!RawDataCols,$C104,BM$5)*$R104)</f>
        <v>760.84428500000001</v>
      </c>
      <c r="BN104" s="3">
        <f>IF(BN$3=0,0,INDEX(Sheet1!RawDataCols,$C104,BN$5)*$R104)</f>
        <v>1311.308571</v>
      </c>
      <c r="BO104" s="3">
        <f>IF(BO$3=0,0,INDEX(Sheet1!RawDataCols,$C104,BO$5)*$R104)</f>
        <v>0</v>
      </c>
      <c r="BP104" s="3">
        <f>IF(BP$3=0,0,INDEX(Sheet1!RawDataCols,$C104,BP$5)*$R104)</f>
        <v>5444.62</v>
      </c>
      <c r="BQ104" s="3">
        <f t="shared" si="52"/>
        <v>975.61999999999989</v>
      </c>
      <c r="BR104" s="3">
        <f t="shared" si="53"/>
        <v>975.61999999999989</v>
      </c>
      <c r="BS104" s="3">
        <f t="shared" si="54"/>
        <v>1023.9199999999998</v>
      </c>
      <c r="BT104" s="3">
        <f t="shared" si="55"/>
        <v>1023.9199999999998</v>
      </c>
      <c r="BU104" s="3" t="str">
        <f>INDEX(Sheet1!$BS$2:$BS$1000,MATCH($A104,Sheet1!$A$2:$A$1000,0))</f>
        <v>20</v>
      </c>
      <c r="BV104" s="3">
        <f>INDEX(Sheet1!$BT$2:$BT$1000,MATCH($A104,Sheet1!$A$2:$A$1000,0))</f>
        <v>1023.92</v>
      </c>
    </row>
    <row r="105" spans="1:74" x14ac:dyDescent="0.2">
      <c r="A105" s="248" t="s">
        <v>618</v>
      </c>
      <c r="B105" s="3">
        <f>MATCH($A105,Sheet1!ACCOUNTNO,0)</f>
        <v>10</v>
      </c>
      <c r="C105" s="3">
        <f t="shared" si="46"/>
        <v>10</v>
      </c>
      <c r="D105" s="3" t="str">
        <f>IF(D$3=0,0,INDEX(Sheet1!RawDataCols,$C105,D$5))</f>
        <v>52220G16</v>
      </c>
      <c r="E105" s="3" t="str">
        <f>IF(E$3=0,0,INDEX(Sheet1!RawDataCols,$C105,E$5))</f>
        <v xml:space="preserve">52220          </v>
      </c>
      <c r="F105" s="3" t="str">
        <f>IF(F$3=0,0,INDEX(Sheet1!RawDataCols,$C105,F$5))</f>
        <v xml:space="preserve">G16            </v>
      </c>
      <c r="G105" s="3" t="str">
        <f>IF(G$3=0,0,INDEX(Sheet1!RawDataCols,$C105,G$5))</f>
        <v xml:space="preserve">               </v>
      </c>
      <c r="H105" s="3" t="str">
        <f>IF(H$3=0,0,INDEX(Sheet1!RawDataCols,$C105,H$5))</f>
        <v xml:space="preserve">               </v>
      </c>
      <c r="I105" s="3" t="str">
        <f>IF(I$3=0,0,INDEX(Sheet1!RawDataCols,$C105,I$5))</f>
        <v xml:space="preserve">               </v>
      </c>
      <c r="J105" s="3" t="str">
        <f>IF(J$3=0,0,INDEX(Sheet1!RawDataCols,$C105,J$5))</f>
        <v xml:space="preserve">               </v>
      </c>
      <c r="K105" s="3" t="str">
        <f>IF(K$3=0,0,INDEX(Sheet1!RawDataCols,$C105,K$5))</f>
        <v xml:space="preserve">               </v>
      </c>
      <c r="L105" s="3" t="str">
        <f>IF(L$3=0,0,INDEX(Sheet1!RawDataCols,$C105,L$5))</f>
        <v xml:space="preserve">               </v>
      </c>
      <c r="M105" s="3" t="str">
        <f>IF(M$3=0,0,INDEX(Sheet1!RawDataCols,$C105,M$5))</f>
        <v xml:space="preserve">F018  </v>
      </c>
      <c r="N105" s="3" t="str">
        <f>IF(N$3=0,0,INDEX(Sheet1!RawDataCols,$C105,N$5))</f>
        <v>Set Up Cost</v>
      </c>
      <c r="O105" s="3">
        <f>INDEX(Sheet1!RawDataCols,$C105,O$5)</f>
        <v>20</v>
      </c>
      <c r="P105" s="3" t="str">
        <f>INDEX(Sheet1!RawDataCols,$C105,P$5)</f>
        <v>Current Assets</v>
      </c>
      <c r="Q105" s="3" t="str">
        <f>IF(Q$3=0,0,INDEX(Sheet1!RawDataCols,$C105,Q$5))</f>
        <v>B</v>
      </c>
      <c r="R105" s="3">
        <f t="shared" si="47"/>
        <v>1</v>
      </c>
      <c r="S105" s="3">
        <f t="shared" si="48"/>
        <v>-1</v>
      </c>
      <c r="T105" s="3">
        <f>IF(T$3=0,0,INDEX(Sheet1!RawDataCols,$C105,T$5)*$R105)</f>
        <v>10505.45</v>
      </c>
      <c r="U105" s="3">
        <f>IF(U$3=0,0,INDEX(Sheet1!RawDataCols,$C105,U$5)*$R105)</f>
        <v>0</v>
      </c>
      <c r="V105" s="3">
        <f>IF(V$3=0,0,INDEX(Sheet1!RawDataCols,$C105,V$5)*$R105)</f>
        <v>0</v>
      </c>
      <c r="W105" s="3">
        <f>IF(W$3=0,0,INDEX(Sheet1!RawDataCols,$C105,W$5)*$R105)</f>
        <v>0</v>
      </c>
      <c r="X105" s="3">
        <f>IF(X$3=0,0,INDEX(Sheet1!RawDataCols,$C105,X$5)*$R105)</f>
        <v>0</v>
      </c>
      <c r="Y105" s="3">
        <f>IF(Y$3=0,0,INDEX(Sheet1!RawDataCols,$C105,Y$5)*$R105)</f>
        <v>0</v>
      </c>
      <c r="Z105" s="3">
        <f>IF(Z$3=0,0,INDEX(Sheet1!RawDataCols,$C105,Z$5)*$R105)</f>
        <v>0</v>
      </c>
      <c r="AA105" s="3">
        <f>IF(AA$3=0,0,INDEX(Sheet1!RawDataCols,$C105,AA$5)*$R105)</f>
        <v>0</v>
      </c>
      <c r="AB105" s="3">
        <f>IF(AB$3=0,0,INDEX(Sheet1!RawDataCols,$C105,AB$5)*$R105)</f>
        <v>0</v>
      </c>
      <c r="AC105" s="3">
        <f>IF(AC$3=0,0,INDEX(Sheet1!RawDataCols,$C105,AC$5)*$R105)</f>
        <v>0</v>
      </c>
      <c r="AD105" s="3">
        <f>IF(AD$3=0,0,INDEX(Sheet1!RawDataCols,$C105,AD$5)*$R105)</f>
        <v>0</v>
      </c>
      <c r="AE105" s="3">
        <f>IF(AE$3=0,0,INDEX(Sheet1!RawDataCols,$C105,AE$5)*$R105)</f>
        <v>0</v>
      </c>
      <c r="AF105" s="3">
        <f>IF(AF$3=0,0,INDEX(Sheet1!RawDataCols,$C105,AF$5)*$R105)</f>
        <v>0</v>
      </c>
      <c r="AG105" s="3">
        <f>IF(AG$3=0,0,INDEX(Sheet1!RawDataCols,$C105,AG$5)*$R105)</f>
        <v>0</v>
      </c>
      <c r="AH105" s="3">
        <f>IF(AH$3=0,0,INDEX(Sheet1!RawDataCols,$C105,AH$5)*$R105)</f>
        <v>0</v>
      </c>
      <c r="AI105" s="3">
        <f>IF(AI$3=0,0,INDEX(Sheet1!RawDataCols,$C105,AI$5)*$R105)</f>
        <v>0</v>
      </c>
      <c r="AJ105" s="3">
        <f>IF(AJ$3=0,0,INDEX(Sheet1!RawDataCols,$C105,AJ$5)*$R105)</f>
        <v>0</v>
      </c>
      <c r="AK105" s="3">
        <f>IF(AK$3=0,0,INDEX(Sheet1!RawDataCols,$C105,AK$5)*$R105)</f>
        <v>0</v>
      </c>
      <c r="AL105" s="3">
        <f>IF(AL$3=0,0,INDEX(Sheet1!RawDataCols,$C105,AL$5)*$R105)</f>
        <v>0</v>
      </c>
      <c r="AM105" s="3">
        <f>IF(AM$3=0,0,INDEX(Sheet1!RawDataCols,$C105,AM$5)*$R105)</f>
        <v>0</v>
      </c>
      <c r="AN105" s="3">
        <f>IF(AN$3=0,0,INDEX(Sheet1!RawDataCols,$C105,AN$5)*$R105)</f>
        <v>0</v>
      </c>
      <c r="AO105" s="3">
        <f>IF(AO$3=0,0,INDEX(Sheet1!RawDataCols,$C105,AO$5)*$R105)</f>
        <v>0</v>
      </c>
      <c r="AP105" s="3">
        <f>IF(AP$3=0,0,INDEX(Sheet1!RawDataCols,$C105,AP$5)*$R105)</f>
        <v>0</v>
      </c>
      <c r="AQ105" s="3">
        <f>IF(AQ$3=0,0,INDEX(Sheet1!RawDataCols,$C105,AQ$5)*$R105)</f>
        <v>0</v>
      </c>
      <c r="AR105" s="3">
        <f>IF(AR$3=0,0,INDEX(Sheet1!RawDataCols,$C105,AR$5)*$R105)</f>
        <v>0</v>
      </c>
      <c r="AS105" s="3">
        <f>IF(AS$3=0,0,INDEX(Sheet1!RawDataCols,$C105,AS$5)*$R105)</f>
        <v>0</v>
      </c>
      <c r="AT105" s="3">
        <f>IF(AT$3=0,0,INDEX(Sheet1!RawDataCols,$C105,AT$5)*$R105)</f>
        <v>0</v>
      </c>
      <c r="AU105" s="3">
        <f>IF(AU$3=0,0,INDEX(Sheet1!RawDataCols,$C105,AU$5)*$R105)</f>
        <v>0</v>
      </c>
      <c r="AV105" s="3">
        <f>IF(AV$3=0,0,INDEX(Sheet1!RawDataCols,$C105,AV$5)*$R105)</f>
        <v>0</v>
      </c>
      <c r="AW105" s="3">
        <f>IF(AW$3=0,0,INDEX(Sheet1!RawDataCols,$C105,AW$5)*$R105)</f>
        <v>0</v>
      </c>
      <c r="AX105" s="3">
        <f>IF(AX$3=0,0,INDEX(Sheet1!RawDataCols,$C105,AX$5)*$R105)</f>
        <v>0</v>
      </c>
      <c r="AY105" s="3">
        <f>IF(AY$3=0,0,INDEX(Sheet1!RawDataCols,$C105,AY$5)*$R105)</f>
        <v>0</v>
      </c>
      <c r="AZ105" s="3">
        <f>IF(AZ$3=0,0,INDEX(Sheet1!RawDataCols,$C105,AZ$5)*$R105)</f>
        <v>0</v>
      </c>
      <c r="BA105" s="3">
        <f>IF(BA$3=0,0,INDEX(Sheet1!RawDataCols,$C105,BA$5)*$R105)</f>
        <v>0</v>
      </c>
      <c r="BB105" s="3">
        <f>IF(BB$3=0,0,INDEX(Sheet1!RawDataCols,$C105,BB$5)*$R105)</f>
        <v>0</v>
      </c>
      <c r="BC105" s="3">
        <f>IF(BC$3=0,0,INDEX(Sheet1!RawDataCols,$C105,BC$5)*$R105)</f>
        <v>0</v>
      </c>
      <c r="BD105" s="3">
        <f>IF(BD$3=0,0,INDEX(Sheet1!RawDataCols,$C105,BD$5)*$R105)</f>
        <v>0</v>
      </c>
      <c r="BE105" s="3">
        <f>IF(BE$3=0,0,INDEX(Sheet1!RawDataCols,$C105,BE$5)*$R105)</f>
        <v>0</v>
      </c>
      <c r="BF105" s="3">
        <f>IF(BF$3=0,0,INDEX(Sheet1!RawDataCols,$C105,BF$5)*$R105)</f>
        <v>0</v>
      </c>
      <c r="BG105" s="179">
        <f>IF(BG$3=0,0,INDEX(Sheet1!RawDataCols,$C105,BG$5)*$R105)</f>
        <v>0</v>
      </c>
      <c r="BH105" s="33">
        <f t="shared" si="49"/>
        <v>10505.45</v>
      </c>
      <c r="BI105" s="33">
        <f t="shared" si="50"/>
        <v>0</v>
      </c>
      <c r="BJ105" s="33">
        <f t="shared" si="51"/>
        <v>10505.45</v>
      </c>
      <c r="BK105" s="3">
        <f>IF(BK$3=0,0,INDEX(Sheet1!RawDataCols,$C105,BK$5)*$R105)</f>
        <v>0</v>
      </c>
      <c r="BL105" s="3">
        <f>IF(BL$3=0,0,INDEX(Sheet1!RawDataCols,$C105,BL$5)*$R105)</f>
        <v>1500.7785710000001</v>
      </c>
      <c r="BM105" s="3">
        <f>IF(BM$3=0,0,INDEX(Sheet1!RawDataCols,$C105,BM$5)*$R105)</f>
        <v>1500.7785710000001</v>
      </c>
      <c r="BN105" s="3">
        <f>IF(BN$3=0,0,INDEX(Sheet1!RawDataCols,$C105,BN$5)*$R105)</f>
        <v>1500.7785710000001</v>
      </c>
      <c r="BO105" s="3">
        <f>IF(BO$3=0,0,INDEX(Sheet1!RawDataCols,$C105,BO$5)*$R105)</f>
        <v>678.57142799999997</v>
      </c>
      <c r="BP105" s="3">
        <f>IF(BP$3=0,0,INDEX(Sheet1!RawDataCols,$C105,BP$5)*$R105)</f>
        <v>10505.45</v>
      </c>
      <c r="BQ105" s="3">
        <f t="shared" si="52"/>
        <v>10505.45</v>
      </c>
      <c r="BR105" s="3">
        <f t="shared" si="53"/>
        <v>10505.45</v>
      </c>
      <c r="BS105" s="3">
        <f t="shared" si="54"/>
        <v>10505.45</v>
      </c>
      <c r="BT105" s="3">
        <f t="shared" si="55"/>
        <v>10505.45</v>
      </c>
      <c r="BU105" s="3" t="str">
        <f>INDEX(Sheet1!$BS$2:$BS$1000,MATCH($A105,Sheet1!$A$2:$A$1000,0))</f>
        <v>22</v>
      </c>
      <c r="BV105" s="3">
        <f>INDEX(Sheet1!$BT$2:$BT$1000,MATCH($A105,Sheet1!$A$2:$A$1000,0))</f>
        <v>10505.45</v>
      </c>
    </row>
    <row r="106" spans="1:74" x14ac:dyDescent="0.2">
      <c r="A106" s="248" t="s">
        <v>619</v>
      </c>
      <c r="B106" s="3">
        <f>MATCH($A106,Sheet1!ACCOUNTNO,0)</f>
        <v>11</v>
      </c>
      <c r="C106" s="3">
        <f t="shared" si="46"/>
        <v>11</v>
      </c>
      <c r="D106" s="3" t="str">
        <f>IF(D$3=0,0,INDEX(Sheet1!RawDataCols,$C106,D$5))</f>
        <v>52240G16</v>
      </c>
      <c r="E106" s="3" t="str">
        <f>IF(E$3=0,0,INDEX(Sheet1!RawDataCols,$C106,E$5))</f>
        <v xml:space="preserve">52240          </v>
      </c>
      <c r="F106" s="3" t="str">
        <f>IF(F$3=0,0,INDEX(Sheet1!RawDataCols,$C106,F$5))</f>
        <v xml:space="preserve">G16            </v>
      </c>
      <c r="G106" s="3" t="str">
        <f>IF(G$3=0,0,INDEX(Sheet1!RawDataCols,$C106,G$5))</f>
        <v xml:space="preserve">               </v>
      </c>
      <c r="H106" s="3" t="str">
        <f>IF(H$3=0,0,INDEX(Sheet1!RawDataCols,$C106,H$5))</f>
        <v xml:space="preserve">               </v>
      </c>
      <c r="I106" s="3" t="str">
        <f>IF(I$3=0,0,INDEX(Sheet1!RawDataCols,$C106,I$5))</f>
        <v xml:space="preserve">               </v>
      </c>
      <c r="J106" s="3" t="str">
        <f>IF(J$3=0,0,INDEX(Sheet1!RawDataCols,$C106,J$5))</f>
        <v xml:space="preserve">               </v>
      </c>
      <c r="K106" s="3" t="str">
        <f>IF(K$3=0,0,INDEX(Sheet1!RawDataCols,$C106,K$5))</f>
        <v xml:space="preserve">               </v>
      </c>
      <c r="L106" s="3" t="str">
        <f>IF(L$3=0,0,INDEX(Sheet1!RawDataCols,$C106,L$5))</f>
        <v xml:space="preserve">               </v>
      </c>
      <c r="M106" s="3" t="str">
        <f>IF(M$3=0,0,INDEX(Sheet1!RawDataCols,$C106,M$5))</f>
        <v xml:space="preserve">F018  </v>
      </c>
      <c r="N106" s="3" t="str">
        <f>IF(N$3=0,0,INDEX(Sheet1!RawDataCols,$C106,N$5))</f>
        <v>Prepayments</v>
      </c>
      <c r="O106" s="3">
        <f>INDEX(Sheet1!RawDataCols,$C106,O$5)</f>
        <v>20</v>
      </c>
      <c r="P106" s="3" t="str">
        <f>INDEX(Sheet1!RawDataCols,$C106,P$5)</f>
        <v>Current Assets</v>
      </c>
      <c r="Q106" s="3" t="str">
        <f>IF(Q$3=0,0,INDEX(Sheet1!RawDataCols,$C106,Q$5))</f>
        <v>B</v>
      </c>
      <c r="R106" s="3">
        <f t="shared" si="47"/>
        <v>1</v>
      </c>
      <c r="S106" s="3">
        <f t="shared" si="48"/>
        <v>-1</v>
      </c>
      <c r="T106" s="3">
        <f>IF(T$3=0,0,INDEX(Sheet1!RawDataCols,$C106,T$5)*$R106)</f>
        <v>336.46</v>
      </c>
      <c r="U106" s="3">
        <f>IF(U$3=0,0,INDEX(Sheet1!RawDataCols,$C106,U$5)*$R106)</f>
        <v>-68.37</v>
      </c>
      <c r="V106" s="3">
        <f>IF(V$3=0,0,INDEX(Sheet1!RawDataCols,$C106,V$5)*$R106)</f>
        <v>0</v>
      </c>
      <c r="W106" s="3">
        <f>IF(W$3=0,0,INDEX(Sheet1!RawDataCols,$C106,W$5)*$R106)</f>
        <v>-67.11</v>
      </c>
      <c r="X106" s="3">
        <f>IF(X$3=0,0,INDEX(Sheet1!RawDataCols,$C106,X$5)*$R106)</f>
        <v>-63.96</v>
      </c>
      <c r="Y106" s="3">
        <f>IF(Y$3=0,0,INDEX(Sheet1!RawDataCols,$C106,Y$5)*$R106)</f>
        <v>0</v>
      </c>
      <c r="Z106" s="3">
        <f>IF(Z$3=0,0,INDEX(Sheet1!RawDataCols,$C106,Z$5)*$R106)</f>
        <v>-60.62</v>
      </c>
      <c r="AA106" s="3">
        <f>IF(AA$3=0,0,INDEX(Sheet1!RawDataCols,$C106,AA$5)*$R106)</f>
        <v>-68.37</v>
      </c>
      <c r="AB106" s="3">
        <f>IF(AB$3=0,0,INDEX(Sheet1!RawDataCols,$C106,AB$5)*$R106)</f>
        <v>0</v>
      </c>
      <c r="AC106" s="3">
        <f>IF(AC$3=0,0,INDEX(Sheet1!RawDataCols,$C106,AC$5)*$R106)</f>
        <v>-67.11</v>
      </c>
      <c r="AD106" s="3">
        <f>IF(AD$3=0,0,INDEX(Sheet1!RawDataCols,$C106,AD$5)*$R106)</f>
        <v>-66.16</v>
      </c>
      <c r="AE106" s="3">
        <f>IF(AE$3=0,0,INDEX(Sheet1!RawDataCols,$C106,AE$5)*$R106)</f>
        <v>0</v>
      </c>
      <c r="AF106" s="3">
        <f>IF(AF$3=0,0,INDEX(Sheet1!RawDataCols,$C106,AF$5)*$R106)</f>
        <v>-64.95</v>
      </c>
      <c r="AG106" s="3">
        <f>IF(AG$3=0,0,INDEX(Sheet1!RawDataCols,$C106,AG$5)*$R106)</f>
        <v>-68.37</v>
      </c>
      <c r="AH106" s="3">
        <f>IF(AH$3=0,0,INDEX(Sheet1!RawDataCols,$C106,AH$5)*$R106)</f>
        <v>0</v>
      </c>
      <c r="AI106" s="3">
        <f>IF(AI$3=0,0,INDEX(Sheet1!RawDataCols,$C106,AI$5)*$R106)</f>
        <v>-67.11</v>
      </c>
      <c r="AJ106" s="3">
        <f>IF(AJ$3=0,0,INDEX(Sheet1!RawDataCols,$C106,AJ$5)*$R106)</f>
        <v>1733.84</v>
      </c>
      <c r="AK106" s="3">
        <f>IF(AK$3=0,0,INDEX(Sheet1!RawDataCols,$C106,AK$5)*$R106)</f>
        <v>0</v>
      </c>
      <c r="AL106" s="3">
        <f>IF(AL$3=0,0,INDEX(Sheet1!RawDataCols,$C106,AL$5)*$R106)</f>
        <v>-64.95</v>
      </c>
      <c r="AM106" s="3">
        <f>IF(AM$3=0,0,INDEX(Sheet1!RawDataCols,$C106,AM$5)*$R106)</f>
        <v>-148.35</v>
      </c>
      <c r="AN106" s="3">
        <f>IF(AN$3=0,0,INDEX(Sheet1!RawDataCols,$C106,AN$5)*$R106)</f>
        <v>0</v>
      </c>
      <c r="AO106" s="3">
        <f>IF(AO$3=0,0,INDEX(Sheet1!RawDataCols,$C106,AO$5)*$R106)</f>
        <v>673.89</v>
      </c>
      <c r="AP106" s="3">
        <f>IF(AP$3=0,0,INDEX(Sheet1!RawDataCols,$C106,AP$5)*$R106)</f>
        <v>-153.30000000000001</v>
      </c>
      <c r="AQ106" s="3">
        <f>IF(AQ$3=0,0,INDEX(Sheet1!RawDataCols,$C106,AQ$5)*$R106)</f>
        <v>0</v>
      </c>
      <c r="AR106" s="3">
        <f>IF(AR$3=0,0,INDEX(Sheet1!RawDataCols,$C106,AR$5)*$R106)</f>
        <v>-68.37</v>
      </c>
      <c r="AS106" s="3">
        <f>IF(AS$3=0,0,INDEX(Sheet1!RawDataCols,$C106,AS$5)*$R106)</f>
        <v>-148.35</v>
      </c>
      <c r="AT106" s="3">
        <f>IF(AT$3=0,0,INDEX(Sheet1!RawDataCols,$C106,AT$5)*$R106)</f>
        <v>0</v>
      </c>
      <c r="AU106" s="3">
        <f>IF(AU$3=0,0,INDEX(Sheet1!RawDataCols,$C106,AU$5)*$R106)</f>
        <v>-66.16</v>
      </c>
      <c r="AV106" s="3">
        <f>IF(AV$3=0,0,INDEX(Sheet1!RawDataCols,$C106,AV$5)*$R106)</f>
        <v>-153.30000000000001</v>
      </c>
      <c r="AW106" s="3">
        <f>IF(AW$3=0,0,INDEX(Sheet1!RawDataCols,$C106,AW$5)*$R106)</f>
        <v>0</v>
      </c>
      <c r="AX106" s="3">
        <f>IF(AX$3=0,0,INDEX(Sheet1!RawDataCols,$C106,AX$5)*$R106)</f>
        <v>-68.37</v>
      </c>
      <c r="AY106" s="3">
        <f>IF(AY$3=0,0,INDEX(Sheet1!RawDataCols,$C106,AY$5)*$R106)</f>
        <v>-148.35</v>
      </c>
      <c r="AZ106" s="3">
        <f>IF(AZ$3=0,0,INDEX(Sheet1!RawDataCols,$C106,AZ$5)*$R106)</f>
        <v>0</v>
      </c>
      <c r="BA106" s="3">
        <f>IF(BA$3=0,0,INDEX(Sheet1!RawDataCols,$C106,BA$5)*$R106)</f>
        <v>-66.16</v>
      </c>
      <c r="BB106" s="3">
        <f>IF(BB$3=0,0,INDEX(Sheet1!RawDataCols,$C106,BB$5)*$R106)</f>
        <v>-153.30000000000001</v>
      </c>
      <c r="BC106" s="3">
        <f>IF(BC$3=0,0,INDEX(Sheet1!RawDataCols,$C106,BC$5)*$R106)</f>
        <v>0</v>
      </c>
      <c r="BD106" s="3">
        <f>IF(BD$3=0,0,INDEX(Sheet1!RawDataCols,$C106,BD$5)*$R106)</f>
        <v>-68.37</v>
      </c>
      <c r="BE106" s="3">
        <f>IF(BE$3=0,0,INDEX(Sheet1!RawDataCols,$C106,BE$5)*$R106)</f>
        <v>-153.30000000000001</v>
      </c>
      <c r="BF106" s="3">
        <f>IF(BF$3=0,0,INDEX(Sheet1!RawDataCols,$C106,BF$5)*$R106)</f>
        <v>0</v>
      </c>
      <c r="BG106" s="179">
        <f>IF(BG$3=0,0,INDEX(Sheet1!RawDataCols,$C106,BG$5)*$R106)</f>
        <v>-68.37</v>
      </c>
      <c r="BH106" s="33">
        <f t="shared" si="49"/>
        <v>830.12000000000012</v>
      </c>
      <c r="BI106" s="33">
        <f t="shared" si="50"/>
        <v>0</v>
      </c>
      <c r="BJ106" s="33">
        <f t="shared" si="51"/>
        <v>336.46000000000004</v>
      </c>
      <c r="BK106" s="3">
        <f>IF(BK$3=0,0,INDEX(Sheet1!RawDataCols,$C106,BK$5)*$R106)</f>
        <v>0</v>
      </c>
      <c r="BL106" s="3">
        <f>IF(BL$3=0,0,INDEX(Sheet1!RawDataCols,$C106,BL$5)*$R106)</f>
        <v>0</v>
      </c>
      <c r="BM106" s="3">
        <f>IF(BM$3=0,0,INDEX(Sheet1!RawDataCols,$C106,BM$5)*$R106)</f>
        <v>112.575714</v>
      </c>
      <c r="BN106" s="3">
        <f>IF(BN$3=0,0,INDEX(Sheet1!RawDataCols,$C106,BN$5)*$R106)</f>
        <v>110.14285700000001</v>
      </c>
      <c r="BO106" s="3">
        <f>IF(BO$3=0,0,INDEX(Sheet1!RawDataCols,$C106,BO$5)*$R106)</f>
        <v>0</v>
      </c>
      <c r="BP106" s="3">
        <f>IF(BP$3=0,0,INDEX(Sheet1!RawDataCols,$C106,BP$5)*$R106)</f>
        <v>391.85</v>
      </c>
      <c r="BQ106" s="3">
        <f t="shared" si="52"/>
        <v>135.75999999999996</v>
      </c>
      <c r="BR106" s="3">
        <f t="shared" si="53"/>
        <v>1735.07</v>
      </c>
      <c r="BS106" s="3">
        <f t="shared" si="54"/>
        <v>1285.07</v>
      </c>
      <c r="BT106" s="3">
        <f t="shared" si="55"/>
        <v>830.11999999999989</v>
      </c>
      <c r="BU106" s="3" t="str">
        <f>INDEX(Sheet1!$BS$2:$BS$1000,MATCH($A106,Sheet1!$A$2:$A$1000,0))</f>
        <v>22</v>
      </c>
      <c r="BV106" s="3">
        <f>INDEX(Sheet1!$BT$2:$BT$1000,MATCH($A106,Sheet1!$A$2:$A$1000,0))</f>
        <v>830.12</v>
      </c>
    </row>
    <row r="107" spans="1:74" x14ac:dyDescent="0.2">
      <c r="A107" s="248" t="s">
        <v>620</v>
      </c>
      <c r="B107" s="3">
        <f>MATCH($A107,Sheet1!ACCOUNTNO,0)</f>
        <v>16</v>
      </c>
      <c r="C107" s="3">
        <f t="shared" si="46"/>
        <v>16</v>
      </c>
      <c r="D107" s="3" t="str">
        <f>IF(D$3=0,0,INDEX(Sheet1!RawDataCols,$C107,D$5))</f>
        <v>53200A02</v>
      </c>
      <c r="E107" s="3" t="str">
        <f>IF(E$3=0,0,INDEX(Sheet1!RawDataCols,$C107,E$5))</f>
        <v xml:space="preserve">53200          </v>
      </c>
      <c r="F107" s="3" t="str">
        <f>IF(F$3=0,0,INDEX(Sheet1!RawDataCols,$C107,F$5))</f>
        <v xml:space="preserve">A02            </v>
      </c>
      <c r="G107" s="3" t="str">
        <f>IF(G$3=0,0,INDEX(Sheet1!RawDataCols,$C107,G$5))</f>
        <v xml:space="preserve">               </v>
      </c>
      <c r="H107" s="3" t="str">
        <f>IF(H$3=0,0,INDEX(Sheet1!RawDataCols,$C107,H$5))</f>
        <v xml:space="preserve">               </v>
      </c>
      <c r="I107" s="3" t="str">
        <f>IF(I$3=0,0,INDEX(Sheet1!RawDataCols,$C107,I$5))</f>
        <v xml:space="preserve">               </v>
      </c>
      <c r="J107" s="3" t="str">
        <f>IF(J$3=0,0,INDEX(Sheet1!RawDataCols,$C107,J$5))</f>
        <v xml:space="preserve">               </v>
      </c>
      <c r="K107" s="3" t="str">
        <f>IF(K$3=0,0,INDEX(Sheet1!RawDataCols,$C107,K$5))</f>
        <v xml:space="preserve">               </v>
      </c>
      <c r="L107" s="3" t="str">
        <f>IF(L$3=0,0,INDEX(Sheet1!RawDataCols,$C107,L$5))</f>
        <v xml:space="preserve">               </v>
      </c>
      <c r="M107" s="3" t="str">
        <f>IF(M$3=0,0,INDEX(Sheet1!RawDataCols,$C107,M$5))</f>
        <v xml:space="preserve">F018  </v>
      </c>
      <c r="N107" s="3" t="str">
        <f>IF(N$3=0,0,INDEX(Sheet1!RawDataCols,$C107,N$5))</f>
        <v>Mattschoss Block A - Mataro 2016</v>
      </c>
      <c r="O107" s="3">
        <f>INDEX(Sheet1!RawDataCols,$C107,O$5)</f>
        <v>0</v>
      </c>
      <c r="P107" s="3">
        <f>INDEX(Sheet1!RawDataCols,$C107,P$5)</f>
        <v>0</v>
      </c>
      <c r="Q107" s="3" t="str">
        <f>IF(Q$3=0,0,INDEX(Sheet1!RawDataCols,$C107,Q$5))</f>
        <v>B</v>
      </c>
      <c r="R107" s="3">
        <f t="shared" si="47"/>
        <v>1</v>
      </c>
      <c r="S107" s="3">
        <f t="shared" si="48"/>
        <v>-1</v>
      </c>
      <c r="T107" s="3">
        <f>IF(T$3=0,0,INDEX(Sheet1!RawDataCols,$C107,T$5)*$R107)</f>
        <v>0</v>
      </c>
      <c r="U107" s="3">
        <f>IF(U$3=0,0,INDEX(Sheet1!RawDataCols,$C107,U$5)*$R107)</f>
        <v>0</v>
      </c>
      <c r="V107" s="3">
        <f>IF(V$3=0,0,INDEX(Sheet1!RawDataCols,$C107,V$5)*$R107)</f>
        <v>0</v>
      </c>
      <c r="W107" s="3">
        <f>IF(W$3=0,0,INDEX(Sheet1!RawDataCols,$C107,W$5)*$R107)</f>
        <v>0</v>
      </c>
      <c r="X107" s="3">
        <f>IF(X$3=0,0,INDEX(Sheet1!RawDataCols,$C107,X$5)*$R107)</f>
        <v>0</v>
      </c>
      <c r="Y107" s="3">
        <f>IF(Y$3=0,0,INDEX(Sheet1!RawDataCols,$C107,Y$5)*$R107)</f>
        <v>0</v>
      </c>
      <c r="Z107" s="3">
        <f>IF(Z$3=0,0,INDEX(Sheet1!RawDataCols,$C107,Z$5)*$R107)</f>
        <v>0</v>
      </c>
      <c r="AA107" s="3">
        <f>IF(AA$3=0,0,INDEX(Sheet1!RawDataCols,$C107,AA$5)*$R107)</f>
        <v>0</v>
      </c>
      <c r="AB107" s="3">
        <f>IF(AB$3=0,0,INDEX(Sheet1!RawDataCols,$C107,AB$5)*$R107)</f>
        <v>0</v>
      </c>
      <c r="AC107" s="3">
        <f>IF(AC$3=0,0,INDEX(Sheet1!RawDataCols,$C107,AC$5)*$R107)</f>
        <v>0</v>
      </c>
      <c r="AD107" s="3">
        <f>IF(AD$3=0,0,INDEX(Sheet1!RawDataCols,$C107,AD$5)*$R107)</f>
        <v>0</v>
      </c>
      <c r="AE107" s="3">
        <f>IF(AE$3=0,0,INDEX(Sheet1!RawDataCols,$C107,AE$5)*$R107)</f>
        <v>0</v>
      </c>
      <c r="AF107" s="3">
        <f>IF(AF$3=0,0,INDEX(Sheet1!RawDataCols,$C107,AF$5)*$R107)</f>
        <v>0</v>
      </c>
      <c r="AG107" s="3">
        <f>IF(AG$3=0,0,INDEX(Sheet1!RawDataCols,$C107,AG$5)*$R107)</f>
        <v>0</v>
      </c>
      <c r="AH107" s="3">
        <f>IF(AH$3=0,0,INDEX(Sheet1!RawDataCols,$C107,AH$5)*$R107)</f>
        <v>0</v>
      </c>
      <c r="AI107" s="3">
        <f>IF(AI$3=0,0,INDEX(Sheet1!RawDataCols,$C107,AI$5)*$R107)</f>
        <v>0</v>
      </c>
      <c r="AJ107" s="3">
        <f>IF(AJ$3=0,0,INDEX(Sheet1!RawDataCols,$C107,AJ$5)*$R107)</f>
        <v>0</v>
      </c>
      <c r="AK107" s="3">
        <f>IF(AK$3=0,0,INDEX(Sheet1!RawDataCols,$C107,AK$5)*$R107)</f>
        <v>0</v>
      </c>
      <c r="AL107" s="3">
        <f>IF(AL$3=0,0,INDEX(Sheet1!RawDataCols,$C107,AL$5)*$R107)</f>
        <v>0</v>
      </c>
      <c r="AM107" s="3">
        <f>IF(AM$3=0,0,INDEX(Sheet1!RawDataCols,$C107,AM$5)*$R107)</f>
        <v>0</v>
      </c>
      <c r="AN107" s="3">
        <f>IF(AN$3=0,0,INDEX(Sheet1!RawDataCols,$C107,AN$5)*$R107)</f>
        <v>0</v>
      </c>
      <c r="AO107" s="3">
        <f>IF(AO$3=0,0,INDEX(Sheet1!RawDataCols,$C107,AO$5)*$R107)</f>
        <v>0</v>
      </c>
      <c r="AP107" s="3">
        <f>IF(AP$3=0,0,INDEX(Sheet1!RawDataCols,$C107,AP$5)*$R107)</f>
        <v>0</v>
      </c>
      <c r="AQ107" s="3">
        <f>IF(AQ$3=0,0,INDEX(Sheet1!RawDataCols,$C107,AQ$5)*$R107)</f>
        <v>0</v>
      </c>
      <c r="AR107" s="3">
        <f>IF(AR$3=0,0,INDEX(Sheet1!RawDataCols,$C107,AR$5)*$R107)</f>
        <v>0</v>
      </c>
      <c r="AS107" s="3">
        <f>IF(AS$3=0,0,INDEX(Sheet1!RawDataCols,$C107,AS$5)*$R107)</f>
        <v>0</v>
      </c>
      <c r="AT107" s="3">
        <f>IF(AT$3=0,0,INDEX(Sheet1!RawDataCols,$C107,AT$5)*$R107)</f>
        <v>0</v>
      </c>
      <c r="AU107" s="3">
        <f>IF(AU$3=0,0,INDEX(Sheet1!RawDataCols,$C107,AU$5)*$R107)</f>
        <v>0</v>
      </c>
      <c r="AV107" s="3">
        <f>IF(AV$3=0,0,INDEX(Sheet1!RawDataCols,$C107,AV$5)*$R107)</f>
        <v>0</v>
      </c>
      <c r="AW107" s="3">
        <f>IF(AW$3=0,0,INDEX(Sheet1!RawDataCols,$C107,AW$5)*$R107)</f>
        <v>0</v>
      </c>
      <c r="AX107" s="3">
        <f>IF(AX$3=0,0,INDEX(Sheet1!RawDataCols,$C107,AX$5)*$R107)</f>
        <v>0</v>
      </c>
      <c r="AY107" s="3">
        <f>IF(AY$3=0,0,INDEX(Sheet1!RawDataCols,$C107,AY$5)*$R107)</f>
        <v>0</v>
      </c>
      <c r="AZ107" s="3">
        <f>IF(AZ$3=0,0,INDEX(Sheet1!RawDataCols,$C107,AZ$5)*$R107)</f>
        <v>0</v>
      </c>
      <c r="BA107" s="3">
        <f>IF(BA$3=0,0,INDEX(Sheet1!RawDataCols,$C107,BA$5)*$R107)</f>
        <v>0</v>
      </c>
      <c r="BB107" s="3">
        <f>IF(BB$3=0,0,INDEX(Sheet1!RawDataCols,$C107,BB$5)*$R107)</f>
        <v>0</v>
      </c>
      <c r="BC107" s="3">
        <f>IF(BC$3=0,0,INDEX(Sheet1!RawDataCols,$C107,BC$5)*$R107)</f>
        <v>0</v>
      </c>
      <c r="BD107" s="3">
        <f>IF(BD$3=0,0,INDEX(Sheet1!RawDataCols,$C107,BD$5)*$R107)</f>
        <v>0</v>
      </c>
      <c r="BE107" s="3">
        <f>IF(BE$3=0,0,INDEX(Sheet1!RawDataCols,$C107,BE$5)*$R107)</f>
        <v>0</v>
      </c>
      <c r="BF107" s="3">
        <f>IF(BF$3=0,0,INDEX(Sheet1!RawDataCols,$C107,BF$5)*$R107)</f>
        <v>0</v>
      </c>
      <c r="BG107" s="179">
        <f>IF(BG$3=0,0,INDEX(Sheet1!RawDataCols,$C107,BG$5)*$R107)</f>
        <v>0</v>
      </c>
      <c r="BH107" s="33">
        <f t="shared" si="49"/>
        <v>0</v>
      </c>
      <c r="BI107" s="33">
        <f t="shared" si="50"/>
        <v>0</v>
      </c>
      <c r="BJ107" s="33">
        <f t="shared" si="51"/>
        <v>0</v>
      </c>
      <c r="BK107" s="3">
        <f>IF(BK$3=0,0,INDEX(Sheet1!RawDataCols,$C107,BK$5)*$R107)</f>
        <v>0</v>
      </c>
      <c r="BL107" s="3">
        <f>IF(BL$3=0,0,INDEX(Sheet1!RawDataCols,$C107,BL$5)*$R107)</f>
        <v>0</v>
      </c>
      <c r="BM107" s="3">
        <f>IF(BM$3=0,0,INDEX(Sheet1!RawDataCols,$C107,BM$5)*$R107)</f>
        <v>0</v>
      </c>
      <c r="BN107" s="3">
        <f>IF(BN$3=0,0,INDEX(Sheet1!RawDataCols,$C107,BN$5)*$R107)</f>
        <v>584.71428500000002</v>
      </c>
      <c r="BO107" s="3">
        <f>IF(BO$3=0,0,INDEX(Sheet1!RawDataCols,$C107,BO$5)*$R107)</f>
        <v>584.71428500000002</v>
      </c>
      <c r="BP107" s="3">
        <f>IF(BP$3=0,0,INDEX(Sheet1!RawDataCols,$C107,BP$5)*$R107)</f>
        <v>0</v>
      </c>
      <c r="BQ107" s="3">
        <f t="shared" si="52"/>
        <v>0</v>
      </c>
      <c r="BR107" s="3">
        <f t="shared" si="53"/>
        <v>0</v>
      </c>
      <c r="BS107" s="3">
        <f t="shared" si="54"/>
        <v>0</v>
      </c>
      <c r="BT107" s="3">
        <f t="shared" si="55"/>
        <v>0</v>
      </c>
      <c r="BU107" s="3" t="str">
        <f>INDEX(Sheet1!$BS$2:$BS$1000,MATCH($A107,Sheet1!$A$2:$A$1000,0))</f>
        <v>53</v>
      </c>
      <c r="BV107" s="3">
        <f>INDEX(Sheet1!$BT$2:$BT$1000,MATCH($A107,Sheet1!$A$2:$A$1000,0))</f>
        <v>0</v>
      </c>
    </row>
    <row r="108" spans="1:74" x14ac:dyDescent="0.2">
      <c r="A108" s="248" t="s">
        <v>621</v>
      </c>
      <c r="B108" s="3">
        <f>MATCH($A108,Sheet1!ACCOUNTNO,0)</f>
        <v>17</v>
      </c>
      <c r="C108" s="3">
        <f t="shared" si="46"/>
        <v>17</v>
      </c>
      <c r="D108" s="3" t="str">
        <f>IF(D$3=0,0,INDEX(Sheet1!RawDataCols,$C108,D$5))</f>
        <v>53200A04</v>
      </c>
      <c r="E108" s="3" t="str">
        <f>IF(E$3=0,0,INDEX(Sheet1!RawDataCols,$C108,E$5))</f>
        <v xml:space="preserve">53200          </v>
      </c>
      <c r="F108" s="3" t="str">
        <f>IF(F$3=0,0,INDEX(Sheet1!RawDataCols,$C108,F$5))</f>
        <v xml:space="preserve">A04            </v>
      </c>
      <c r="G108" s="3" t="str">
        <f>IF(G$3=0,0,INDEX(Sheet1!RawDataCols,$C108,G$5))</f>
        <v xml:space="preserve">               </v>
      </c>
      <c r="H108" s="3" t="str">
        <f>IF(H$3=0,0,INDEX(Sheet1!RawDataCols,$C108,H$5))</f>
        <v xml:space="preserve">               </v>
      </c>
      <c r="I108" s="3" t="str">
        <f>IF(I$3=0,0,INDEX(Sheet1!RawDataCols,$C108,I$5))</f>
        <v xml:space="preserve">               </v>
      </c>
      <c r="J108" s="3" t="str">
        <f>IF(J$3=0,0,INDEX(Sheet1!RawDataCols,$C108,J$5))</f>
        <v xml:space="preserve">               </v>
      </c>
      <c r="K108" s="3" t="str">
        <f>IF(K$3=0,0,INDEX(Sheet1!RawDataCols,$C108,K$5))</f>
        <v xml:space="preserve">               </v>
      </c>
      <c r="L108" s="3" t="str">
        <f>IF(L$3=0,0,INDEX(Sheet1!RawDataCols,$C108,L$5))</f>
        <v xml:space="preserve">               </v>
      </c>
      <c r="M108" s="3" t="str">
        <f>IF(M$3=0,0,INDEX(Sheet1!RawDataCols,$C108,M$5))</f>
        <v xml:space="preserve">F018  </v>
      </c>
      <c r="N108" s="3" t="str">
        <f>IF(N$3=0,0,INDEX(Sheet1!RawDataCols,$C108,N$5))</f>
        <v>Wilksch Block A -  Cab Sav - 2016</v>
      </c>
      <c r="O108" s="3">
        <f>INDEX(Sheet1!RawDataCols,$C108,O$5)</f>
        <v>0</v>
      </c>
      <c r="P108" s="3">
        <f>INDEX(Sheet1!RawDataCols,$C108,P$5)</f>
        <v>0</v>
      </c>
      <c r="Q108" s="3" t="str">
        <f>IF(Q$3=0,0,INDEX(Sheet1!RawDataCols,$C108,Q$5))</f>
        <v>B</v>
      </c>
      <c r="R108" s="3">
        <f t="shared" si="47"/>
        <v>1</v>
      </c>
      <c r="S108" s="3">
        <f t="shared" si="48"/>
        <v>-1</v>
      </c>
      <c r="T108" s="3">
        <f>IF(T$3=0,0,INDEX(Sheet1!RawDataCols,$C108,T$5)*$R108)</f>
        <v>0</v>
      </c>
      <c r="U108" s="3">
        <f>IF(U$3=0,0,INDEX(Sheet1!RawDataCols,$C108,U$5)*$R108)</f>
        <v>0</v>
      </c>
      <c r="V108" s="3">
        <f>IF(V$3=0,0,INDEX(Sheet1!RawDataCols,$C108,V$5)*$R108)</f>
        <v>0</v>
      </c>
      <c r="W108" s="3">
        <f>IF(W$3=0,0,INDEX(Sheet1!RawDataCols,$C108,W$5)*$R108)</f>
        <v>0</v>
      </c>
      <c r="X108" s="3">
        <f>IF(X$3=0,0,INDEX(Sheet1!RawDataCols,$C108,X$5)*$R108)</f>
        <v>0</v>
      </c>
      <c r="Y108" s="3">
        <f>IF(Y$3=0,0,INDEX(Sheet1!RawDataCols,$C108,Y$5)*$R108)</f>
        <v>0</v>
      </c>
      <c r="Z108" s="3">
        <f>IF(Z$3=0,0,INDEX(Sheet1!RawDataCols,$C108,Z$5)*$R108)</f>
        <v>0</v>
      </c>
      <c r="AA108" s="3">
        <f>IF(AA$3=0,0,INDEX(Sheet1!RawDataCols,$C108,AA$5)*$R108)</f>
        <v>0</v>
      </c>
      <c r="AB108" s="3">
        <f>IF(AB$3=0,0,INDEX(Sheet1!RawDataCols,$C108,AB$5)*$R108)</f>
        <v>0</v>
      </c>
      <c r="AC108" s="3">
        <f>IF(AC$3=0,0,INDEX(Sheet1!RawDataCols,$C108,AC$5)*$R108)</f>
        <v>0</v>
      </c>
      <c r="AD108" s="3">
        <f>IF(AD$3=0,0,INDEX(Sheet1!RawDataCols,$C108,AD$5)*$R108)</f>
        <v>0</v>
      </c>
      <c r="AE108" s="3">
        <f>IF(AE$3=0,0,INDEX(Sheet1!RawDataCols,$C108,AE$5)*$R108)</f>
        <v>0</v>
      </c>
      <c r="AF108" s="3">
        <f>IF(AF$3=0,0,INDEX(Sheet1!RawDataCols,$C108,AF$5)*$R108)</f>
        <v>0</v>
      </c>
      <c r="AG108" s="3">
        <f>IF(AG$3=0,0,INDEX(Sheet1!RawDataCols,$C108,AG$5)*$R108)</f>
        <v>0</v>
      </c>
      <c r="AH108" s="3">
        <f>IF(AH$3=0,0,INDEX(Sheet1!RawDataCols,$C108,AH$5)*$R108)</f>
        <v>0</v>
      </c>
      <c r="AI108" s="3">
        <f>IF(AI$3=0,0,INDEX(Sheet1!RawDataCols,$C108,AI$5)*$R108)</f>
        <v>0</v>
      </c>
      <c r="AJ108" s="3">
        <f>IF(AJ$3=0,0,INDEX(Sheet1!RawDataCols,$C108,AJ$5)*$R108)</f>
        <v>0</v>
      </c>
      <c r="AK108" s="3">
        <f>IF(AK$3=0,0,INDEX(Sheet1!RawDataCols,$C108,AK$5)*$R108)</f>
        <v>0</v>
      </c>
      <c r="AL108" s="3">
        <f>IF(AL$3=0,0,INDEX(Sheet1!RawDataCols,$C108,AL$5)*$R108)</f>
        <v>0</v>
      </c>
      <c r="AM108" s="3">
        <f>IF(AM$3=0,0,INDEX(Sheet1!RawDataCols,$C108,AM$5)*$R108)</f>
        <v>0</v>
      </c>
      <c r="AN108" s="3">
        <f>IF(AN$3=0,0,INDEX(Sheet1!RawDataCols,$C108,AN$5)*$R108)</f>
        <v>0</v>
      </c>
      <c r="AO108" s="3">
        <f>IF(AO$3=0,0,INDEX(Sheet1!RawDataCols,$C108,AO$5)*$R108)</f>
        <v>0</v>
      </c>
      <c r="AP108" s="3">
        <f>IF(AP$3=0,0,INDEX(Sheet1!RawDataCols,$C108,AP$5)*$R108)</f>
        <v>0</v>
      </c>
      <c r="AQ108" s="3">
        <f>IF(AQ$3=0,0,INDEX(Sheet1!RawDataCols,$C108,AQ$5)*$R108)</f>
        <v>0</v>
      </c>
      <c r="AR108" s="3">
        <f>IF(AR$3=0,0,INDEX(Sheet1!RawDataCols,$C108,AR$5)*$R108)</f>
        <v>0</v>
      </c>
      <c r="AS108" s="3">
        <f>IF(AS$3=0,0,INDEX(Sheet1!RawDataCols,$C108,AS$5)*$R108)</f>
        <v>0</v>
      </c>
      <c r="AT108" s="3">
        <f>IF(AT$3=0,0,INDEX(Sheet1!RawDataCols,$C108,AT$5)*$R108)</f>
        <v>0</v>
      </c>
      <c r="AU108" s="3">
        <f>IF(AU$3=0,0,INDEX(Sheet1!RawDataCols,$C108,AU$5)*$R108)</f>
        <v>0</v>
      </c>
      <c r="AV108" s="3">
        <f>IF(AV$3=0,0,INDEX(Sheet1!RawDataCols,$C108,AV$5)*$R108)</f>
        <v>0</v>
      </c>
      <c r="AW108" s="3">
        <f>IF(AW$3=0,0,INDEX(Sheet1!RawDataCols,$C108,AW$5)*$R108)</f>
        <v>0</v>
      </c>
      <c r="AX108" s="3">
        <f>IF(AX$3=0,0,INDEX(Sheet1!RawDataCols,$C108,AX$5)*$R108)</f>
        <v>0</v>
      </c>
      <c r="AY108" s="3">
        <f>IF(AY$3=0,0,INDEX(Sheet1!RawDataCols,$C108,AY$5)*$R108)</f>
        <v>0</v>
      </c>
      <c r="AZ108" s="3">
        <f>IF(AZ$3=0,0,INDEX(Sheet1!RawDataCols,$C108,AZ$5)*$R108)</f>
        <v>0</v>
      </c>
      <c r="BA108" s="3">
        <f>IF(BA$3=0,0,INDEX(Sheet1!RawDataCols,$C108,BA$5)*$R108)</f>
        <v>0</v>
      </c>
      <c r="BB108" s="3">
        <f>IF(BB$3=0,0,INDEX(Sheet1!RawDataCols,$C108,BB$5)*$R108)</f>
        <v>0</v>
      </c>
      <c r="BC108" s="3">
        <f>IF(BC$3=0,0,INDEX(Sheet1!RawDataCols,$C108,BC$5)*$R108)</f>
        <v>0</v>
      </c>
      <c r="BD108" s="3">
        <f>IF(BD$3=0,0,INDEX(Sheet1!RawDataCols,$C108,BD$5)*$R108)</f>
        <v>0</v>
      </c>
      <c r="BE108" s="3">
        <f>IF(BE$3=0,0,INDEX(Sheet1!RawDataCols,$C108,BE$5)*$R108)</f>
        <v>0</v>
      </c>
      <c r="BF108" s="3">
        <f>IF(BF$3=0,0,INDEX(Sheet1!RawDataCols,$C108,BF$5)*$R108)</f>
        <v>0</v>
      </c>
      <c r="BG108" s="179">
        <f>IF(BG$3=0,0,INDEX(Sheet1!RawDataCols,$C108,BG$5)*$R108)</f>
        <v>0</v>
      </c>
      <c r="BH108" s="33">
        <f t="shared" si="49"/>
        <v>0</v>
      </c>
      <c r="BI108" s="33">
        <f t="shared" si="50"/>
        <v>0</v>
      </c>
      <c r="BJ108" s="33">
        <f t="shared" si="51"/>
        <v>0</v>
      </c>
      <c r="BK108" s="3">
        <f>IF(BK$3=0,0,INDEX(Sheet1!RawDataCols,$C108,BK$5)*$R108)</f>
        <v>0</v>
      </c>
      <c r="BL108" s="3">
        <f>IF(BL$3=0,0,INDEX(Sheet1!RawDataCols,$C108,BL$5)*$R108)</f>
        <v>0</v>
      </c>
      <c r="BM108" s="3">
        <f>IF(BM$3=0,0,INDEX(Sheet1!RawDataCols,$C108,BM$5)*$R108)</f>
        <v>0</v>
      </c>
      <c r="BN108" s="3">
        <f>IF(BN$3=0,0,INDEX(Sheet1!RawDataCols,$C108,BN$5)*$R108)</f>
        <v>1002.428571</v>
      </c>
      <c r="BO108" s="3">
        <f>IF(BO$3=0,0,INDEX(Sheet1!RawDataCols,$C108,BO$5)*$R108)</f>
        <v>1002.428571</v>
      </c>
      <c r="BP108" s="3">
        <f>IF(BP$3=0,0,INDEX(Sheet1!RawDataCols,$C108,BP$5)*$R108)</f>
        <v>0</v>
      </c>
      <c r="BQ108" s="3">
        <f t="shared" si="52"/>
        <v>0</v>
      </c>
      <c r="BR108" s="3">
        <f t="shared" si="53"/>
        <v>0</v>
      </c>
      <c r="BS108" s="3">
        <f t="shared" si="54"/>
        <v>0</v>
      </c>
      <c r="BT108" s="3">
        <f t="shared" si="55"/>
        <v>0</v>
      </c>
      <c r="BU108" s="3" t="str">
        <f>INDEX(Sheet1!$BS$2:$BS$1000,MATCH($A108,Sheet1!$A$2:$A$1000,0))</f>
        <v>53</v>
      </c>
      <c r="BV108" s="3">
        <f>INDEX(Sheet1!$BT$2:$BT$1000,MATCH($A108,Sheet1!$A$2:$A$1000,0))</f>
        <v>0</v>
      </c>
    </row>
    <row r="109" spans="1:74" x14ac:dyDescent="0.2">
      <c r="A109" s="248" t="s">
        <v>622</v>
      </c>
      <c r="B109" s="3">
        <f>MATCH($A109,Sheet1!ACCOUNTNO,0)</f>
        <v>18</v>
      </c>
      <c r="C109" s="3">
        <f t="shared" si="46"/>
        <v>18</v>
      </c>
      <c r="D109" s="3" t="str">
        <f>IF(D$3=0,0,INDEX(Sheet1!RawDataCols,$C109,D$5))</f>
        <v>53200A05</v>
      </c>
      <c r="E109" s="3" t="str">
        <f>IF(E$3=0,0,INDEX(Sheet1!RawDataCols,$C109,E$5))</f>
        <v xml:space="preserve">53200          </v>
      </c>
      <c r="F109" s="3" t="str">
        <f>IF(F$3=0,0,INDEX(Sheet1!RawDataCols,$C109,F$5))</f>
        <v xml:space="preserve">A05            </v>
      </c>
      <c r="G109" s="3" t="str">
        <f>IF(G$3=0,0,INDEX(Sheet1!RawDataCols,$C109,G$5))</f>
        <v xml:space="preserve">               </v>
      </c>
      <c r="H109" s="3" t="str">
        <f>IF(H$3=0,0,INDEX(Sheet1!RawDataCols,$C109,H$5))</f>
        <v xml:space="preserve">               </v>
      </c>
      <c r="I109" s="3" t="str">
        <f>IF(I$3=0,0,INDEX(Sheet1!RawDataCols,$C109,I$5))</f>
        <v xml:space="preserve">               </v>
      </c>
      <c r="J109" s="3" t="str">
        <f>IF(J$3=0,0,INDEX(Sheet1!RawDataCols,$C109,J$5))</f>
        <v xml:space="preserve">               </v>
      </c>
      <c r="K109" s="3" t="str">
        <f>IF(K$3=0,0,INDEX(Sheet1!RawDataCols,$C109,K$5))</f>
        <v xml:space="preserve">               </v>
      </c>
      <c r="L109" s="3" t="str">
        <f>IF(L$3=0,0,INDEX(Sheet1!RawDataCols,$C109,L$5))</f>
        <v xml:space="preserve">               </v>
      </c>
      <c r="M109" s="3" t="str">
        <f>IF(M$3=0,0,INDEX(Sheet1!RawDataCols,$C109,M$5))</f>
        <v xml:space="preserve">F018  </v>
      </c>
      <c r="N109" s="3" t="str">
        <f>IF(N$3=0,0,INDEX(Sheet1!RawDataCols,$C109,N$5))</f>
        <v>Wilksch Block A - Shiraz - 2016</v>
      </c>
      <c r="O109" s="3">
        <f>INDEX(Sheet1!RawDataCols,$C109,O$5)</f>
        <v>0</v>
      </c>
      <c r="P109" s="3">
        <f>INDEX(Sheet1!RawDataCols,$C109,P$5)</f>
        <v>0</v>
      </c>
      <c r="Q109" s="3" t="str">
        <f>IF(Q$3=0,0,INDEX(Sheet1!RawDataCols,$C109,Q$5))</f>
        <v>B</v>
      </c>
      <c r="R109" s="3">
        <f t="shared" si="47"/>
        <v>1</v>
      </c>
      <c r="S109" s="3">
        <f t="shared" si="48"/>
        <v>-1</v>
      </c>
      <c r="T109" s="3">
        <f>IF(T$3=0,0,INDEX(Sheet1!RawDataCols,$C109,T$5)*$R109)</f>
        <v>0</v>
      </c>
      <c r="U109" s="3">
        <f>IF(U$3=0,0,INDEX(Sheet1!RawDataCols,$C109,U$5)*$R109)</f>
        <v>0</v>
      </c>
      <c r="V109" s="3">
        <f>IF(V$3=0,0,INDEX(Sheet1!RawDataCols,$C109,V$5)*$R109)</f>
        <v>0</v>
      </c>
      <c r="W109" s="3">
        <f>IF(W$3=0,0,INDEX(Sheet1!RawDataCols,$C109,W$5)*$R109)</f>
        <v>0</v>
      </c>
      <c r="X109" s="3">
        <f>IF(X$3=0,0,INDEX(Sheet1!RawDataCols,$C109,X$5)*$R109)</f>
        <v>0</v>
      </c>
      <c r="Y109" s="3">
        <f>IF(Y$3=0,0,INDEX(Sheet1!RawDataCols,$C109,Y$5)*$R109)</f>
        <v>0</v>
      </c>
      <c r="Z109" s="3">
        <f>IF(Z$3=0,0,INDEX(Sheet1!RawDataCols,$C109,Z$5)*$R109)</f>
        <v>0</v>
      </c>
      <c r="AA109" s="3">
        <f>IF(AA$3=0,0,INDEX(Sheet1!RawDataCols,$C109,AA$5)*$R109)</f>
        <v>0</v>
      </c>
      <c r="AB109" s="3">
        <f>IF(AB$3=0,0,INDEX(Sheet1!RawDataCols,$C109,AB$5)*$R109)</f>
        <v>0</v>
      </c>
      <c r="AC109" s="3">
        <f>IF(AC$3=0,0,INDEX(Sheet1!RawDataCols,$C109,AC$5)*$R109)</f>
        <v>0</v>
      </c>
      <c r="AD109" s="3">
        <f>IF(AD$3=0,0,INDEX(Sheet1!RawDataCols,$C109,AD$5)*$R109)</f>
        <v>0</v>
      </c>
      <c r="AE109" s="3">
        <f>IF(AE$3=0,0,INDEX(Sheet1!RawDataCols,$C109,AE$5)*$R109)</f>
        <v>0</v>
      </c>
      <c r="AF109" s="3">
        <f>IF(AF$3=0,0,INDEX(Sheet1!RawDataCols,$C109,AF$5)*$R109)</f>
        <v>0</v>
      </c>
      <c r="AG109" s="3">
        <f>IF(AG$3=0,0,INDEX(Sheet1!RawDataCols,$C109,AG$5)*$R109)</f>
        <v>0</v>
      </c>
      <c r="AH109" s="3">
        <f>IF(AH$3=0,0,INDEX(Sheet1!RawDataCols,$C109,AH$5)*$R109)</f>
        <v>0</v>
      </c>
      <c r="AI109" s="3">
        <f>IF(AI$3=0,0,INDEX(Sheet1!RawDataCols,$C109,AI$5)*$R109)</f>
        <v>0</v>
      </c>
      <c r="AJ109" s="3">
        <f>IF(AJ$3=0,0,INDEX(Sheet1!RawDataCols,$C109,AJ$5)*$R109)</f>
        <v>0</v>
      </c>
      <c r="AK109" s="3">
        <f>IF(AK$3=0,0,INDEX(Sheet1!RawDataCols,$C109,AK$5)*$R109)</f>
        <v>0</v>
      </c>
      <c r="AL109" s="3">
        <f>IF(AL$3=0,0,INDEX(Sheet1!RawDataCols,$C109,AL$5)*$R109)</f>
        <v>0</v>
      </c>
      <c r="AM109" s="3">
        <f>IF(AM$3=0,0,INDEX(Sheet1!RawDataCols,$C109,AM$5)*$R109)</f>
        <v>0</v>
      </c>
      <c r="AN109" s="3">
        <f>IF(AN$3=0,0,INDEX(Sheet1!RawDataCols,$C109,AN$5)*$R109)</f>
        <v>0</v>
      </c>
      <c r="AO109" s="3">
        <f>IF(AO$3=0,0,INDEX(Sheet1!RawDataCols,$C109,AO$5)*$R109)</f>
        <v>0</v>
      </c>
      <c r="AP109" s="3">
        <f>IF(AP$3=0,0,INDEX(Sheet1!RawDataCols,$C109,AP$5)*$R109)</f>
        <v>0</v>
      </c>
      <c r="AQ109" s="3">
        <f>IF(AQ$3=0,0,INDEX(Sheet1!RawDataCols,$C109,AQ$5)*$R109)</f>
        <v>0</v>
      </c>
      <c r="AR109" s="3">
        <f>IF(AR$3=0,0,INDEX(Sheet1!RawDataCols,$C109,AR$5)*$R109)</f>
        <v>0</v>
      </c>
      <c r="AS109" s="3">
        <f>IF(AS$3=0,0,INDEX(Sheet1!RawDataCols,$C109,AS$5)*$R109)</f>
        <v>0</v>
      </c>
      <c r="AT109" s="3">
        <f>IF(AT$3=0,0,INDEX(Sheet1!RawDataCols,$C109,AT$5)*$R109)</f>
        <v>0</v>
      </c>
      <c r="AU109" s="3">
        <f>IF(AU$3=0,0,INDEX(Sheet1!RawDataCols,$C109,AU$5)*$R109)</f>
        <v>0</v>
      </c>
      <c r="AV109" s="3">
        <f>IF(AV$3=0,0,INDEX(Sheet1!RawDataCols,$C109,AV$5)*$R109)</f>
        <v>0</v>
      </c>
      <c r="AW109" s="3">
        <f>IF(AW$3=0,0,INDEX(Sheet1!RawDataCols,$C109,AW$5)*$R109)</f>
        <v>0</v>
      </c>
      <c r="AX109" s="3">
        <f>IF(AX$3=0,0,INDEX(Sheet1!RawDataCols,$C109,AX$5)*$R109)</f>
        <v>0</v>
      </c>
      <c r="AY109" s="3">
        <f>IF(AY$3=0,0,INDEX(Sheet1!RawDataCols,$C109,AY$5)*$R109)</f>
        <v>0</v>
      </c>
      <c r="AZ109" s="3">
        <f>IF(AZ$3=0,0,INDEX(Sheet1!RawDataCols,$C109,AZ$5)*$R109)</f>
        <v>0</v>
      </c>
      <c r="BA109" s="3">
        <f>IF(BA$3=0,0,INDEX(Sheet1!RawDataCols,$C109,BA$5)*$R109)</f>
        <v>0</v>
      </c>
      <c r="BB109" s="3">
        <f>IF(BB$3=0,0,INDEX(Sheet1!RawDataCols,$C109,BB$5)*$R109)</f>
        <v>0</v>
      </c>
      <c r="BC109" s="3">
        <f>IF(BC$3=0,0,INDEX(Sheet1!RawDataCols,$C109,BC$5)*$R109)</f>
        <v>0</v>
      </c>
      <c r="BD109" s="3">
        <f>IF(BD$3=0,0,INDEX(Sheet1!RawDataCols,$C109,BD$5)*$R109)</f>
        <v>0</v>
      </c>
      <c r="BE109" s="3">
        <f>IF(BE$3=0,0,INDEX(Sheet1!RawDataCols,$C109,BE$5)*$R109)</f>
        <v>0</v>
      </c>
      <c r="BF109" s="3">
        <f>IF(BF$3=0,0,INDEX(Sheet1!RawDataCols,$C109,BF$5)*$R109)</f>
        <v>0</v>
      </c>
      <c r="BG109" s="179">
        <f>IF(BG$3=0,0,INDEX(Sheet1!RawDataCols,$C109,BG$5)*$R109)</f>
        <v>0</v>
      </c>
      <c r="BH109" s="33">
        <f t="shared" si="49"/>
        <v>0</v>
      </c>
      <c r="BI109" s="33">
        <f t="shared" si="50"/>
        <v>0</v>
      </c>
      <c r="BJ109" s="33">
        <f t="shared" si="51"/>
        <v>0</v>
      </c>
      <c r="BK109" s="3">
        <f>IF(BK$3=0,0,INDEX(Sheet1!RawDataCols,$C109,BK$5)*$R109)</f>
        <v>0</v>
      </c>
      <c r="BL109" s="3">
        <f>IF(BL$3=0,0,INDEX(Sheet1!RawDataCols,$C109,BL$5)*$R109)</f>
        <v>0</v>
      </c>
      <c r="BM109" s="3">
        <f>IF(BM$3=0,0,INDEX(Sheet1!RawDataCols,$C109,BM$5)*$R109)</f>
        <v>0</v>
      </c>
      <c r="BN109" s="3">
        <f>IF(BN$3=0,0,INDEX(Sheet1!RawDataCols,$C109,BN$5)*$R109)</f>
        <v>1209.8571420000001</v>
      </c>
      <c r="BO109" s="3">
        <f>IF(BO$3=0,0,INDEX(Sheet1!RawDataCols,$C109,BO$5)*$R109)</f>
        <v>1209.8571420000001</v>
      </c>
      <c r="BP109" s="3">
        <f>IF(BP$3=0,0,INDEX(Sheet1!RawDataCols,$C109,BP$5)*$R109)</f>
        <v>0</v>
      </c>
      <c r="BQ109" s="3">
        <f t="shared" si="52"/>
        <v>0</v>
      </c>
      <c r="BR109" s="3">
        <f t="shared" si="53"/>
        <v>0</v>
      </c>
      <c r="BS109" s="3">
        <f t="shared" si="54"/>
        <v>0</v>
      </c>
      <c r="BT109" s="3">
        <f t="shared" si="55"/>
        <v>0</v>
      </c>
      <c r="BU109" s="3" t="str">
        <f>INDEX(Sheet1!$BS$2:$BS$1000,MATCH($A109,Sheet1!$A$2:$A$1000,0))</f>
        <v>53</v>
      </c>
      <c r="BV109" s="3">
        <f>INDEX(Sheet1!$BT$2:$BT$1000,MATCH($A109,Sheet1!$A$2:$A$1000,0))</f>
        <v>0</v>
      </c>
    </row>
    <row r="110" spans="1:74" x14ac:dyDescent="0.2">
      <c r="A110" s="248" t="s">
        <v>623</v>
      </c>
      <c r="B110" s="3">
        <f>MATCH($A110,Sheet1!ACCOUNTNO,0)</f>
        <v>19</v>
      </c>
      <c r="C110" s="3">
        <f t="shared" si="46"/>
        <v>19</v>
      </c>
      <c r="D110" s="3" t="str">
        <f>IF(D$3=0,0,INDEX(Sheet1!RawDataCols,$C110,D$5))</f>
        <v>53200A06</v>
      </c>
      <c r="E110" s="3" t="str">
        <f>IF(E$3=0,0,INDEX(Sheet1!RawDataCols,$C110,E$5))</f>
        <v xml:space="preserve">53200          </v>
      </c>
      <c r="F110" s="3" t="str">
        <f>IF(F$3=0,0,INDEX(Sheet1!RawDataCols,$C110,F$5))</f>
        <v xml:space="preserve">A06            </v>
      </c>
      <c r="G110" s="3" t="str">
        <f>IF(G$3=0,0,INDEX(Sheet1!RawDataCols,$C110,G$5))</f>
        <v xml:space="preserve">               </v>
      </c>
      <c r="H110" s="3" t="str">
        <f>IF(H$3=0,0,INDEX(Sheet1!RawDataCols,$C110,H$5))</f>
        <v xml:space="preserve">               </v>
      </c>
      <c r="I110" s="3" t="str">
        <f>IF(I$3=0,0,INDEX(Sheet1!RawDataCols,$C110,I$5))</f>
        <v xml:space="preserve">               </v>
      </c>
      <c r="J110" s="3" t="str">
        <f>IF(J$3=0,0,INDEX(Sheet1!RawDataCols,$C110,J$5))</f>
        <v xml:space="preserve">               </v>
      </c>
      <c r="K110" s="3" t="str">
        <f>IF(K$3=0,0,INDEX(Sheet1!RawDataCols,$C110,K$5))</f>
        <v xml:space="preserve">               </v>
      </c>
      <c r="L110" s="3" t="str">
        <f>IF(L$3=0,0,INDEX(Sheet1!RawDataCols,$C110,L$5))</f>
        <v xml:space="preserve">               </v>
      </c>
      <c r="M110" s="3" t="str">
        <f>IF(M$3=0,0,INDEX(Sheet1!RawDataCols,$C110,M$5))</f>
        <v xml:space="preserve">F018  </v>
      </c>
      <c r="N110" s="3" t="str">
        <f>IF(N$3=0,0,INDEX(Sheet1!RawDataCols,$C110,N$5))</f>
        <v>Wilksch Block K- Shiraz - 2016</v>
      </c>
      <c r="O110" s="3">
        <f>INDEX(Sheet1!RawDataCols,$C110,O$5)</f>
        <v>0</v>
      </c>
      <c r="P110" s="3">
        <f>INDEX(Sheet1!RawDataCols,$C110,P$5)</f>
        <v>0</v>
      </c>
      <c r="Q110" s="3" t="str">
        <f>IF(Q$3=0,0,INDEX(Sheet1!RawDataCols,$C110,Q$5))</f>
        <v>B</v>
      </c>
      <c r="R110" s="3">
        <f t="shared" si="47"/>
        <v>1</v>
      </c>
      <c r="S110" s="3">
        <f t="shared" si="48"/>
        <v>-1</v>
      </c>
      <c r="T110" s="3">
        <f>IF(T$3=0,0,INDEX(Sheet1!RawDataCols,$C110,T$5)*$R110)</f>
        <v>0</v>
      </c>
      <c r="U110" s="3">
        <f>IF(U$3=0,0,INDEX(Sheet1!RawDataCols,$C110,U$5)*$R110)</f>
        <v>0</v>
      </c>
      <c r="V110" s="3">
        <f>IF(V$3=0,0,INDEX(Sheet1!RawDataCols,$C110,V$5)*$R110)</f>
        <v>0</v>
      </c>
      <c r="W110" s="3">
        <f>IF(W$3=0,0,INDEX(Sheet1!RawDataCols,$C110,W$5)*$R110)</f>
        <v>0</v>
      </c>
      <c r="X110" s="3">
        <f>IF(X$3=0,0,INDEX(Sheet1!RawDataCols,$C110,X$5)*$R110)</f>
        <v>0</v>
      </c>
      <c r="Y110" s="3">
        <f>IF(Y$3=0,0,INDEX(Sheet1!RawDataCols,$C110,Y$5)*$R110)</f>
        <v>0</v>
      </c>
      <c r="Z110" s="3">
        <f>IF(Z$3=0,0,INDEX(Sheet1!RawDataCols,$C110,Z$5)*$R110)</f>
        <v>0</v>
      </c>
      <c r="AA110" s="3">
        <f>IF(AA$3=0,0,INDEX(Sheet1!RawDataCols,$C110,AA$5)*$R110)</f>
        <v>0</v>
      </c>
      <c r="AB110" s="3">
        <f>IF(AB$3=0,0,INDEX(Sheet1!RawDataCols,$C110,AB$5)*$R110)</f>
        <v>0</v>
      </c>
      <c r="AC110" s="3">
        <f>IF(AC$3=0,0,INDEX(Sheet1!RawDataCols,$C110,AC$5)*$R110)</f>
        <v>0</v>
      </c>
      <c r="AD110" s="3">
        <f>IF(AD$3=0,0,INDEX(Sheet1!RawDataCols,$C110,AD$5)*$R110)</f>
        <v>0</v>
      </c>
      <c r="AE110" s="3">
        <f>IF(AE$3=0,0,INDEX(Sheet1!RawDataCols,$C110,AE$5)*$R110)</f>
        <v>0</v>
      </c>
      <c r="AF110" s="3">
        <f>IF(AF$3=0,0,INDEX(Sheet1!RawDataCols,$C110,AF$5)*$R110)</f>
        <v>0</v>
      </c>
      <c r="AG110" s="3">
        <f>IF(AG$3=0,0,INDEX(Sheet1!RawDataCols,$C110,AG$5)*$R110)</f>
        <v>0</v>
      </c>
      <c r="AH110" s="3">
        <f>IF(AH$3=0,0,INDEX(Sheet1!RawDataCols,$C110,AH$5)*$R110)</f>
        <v>0</v>
      </c>
      <c r="AI110" s="3">
        <f>IF(AI$3=0,0,INDEX(Sheet1!RawDataCols,$C110,AI$5)*$R110)</f>
        <v>0</v>
      </c>
      <c r="AJ110" s="3">
        <f>IF(AJ$3=0,0,INDEX(Sheet1!RawDataCols,$C110,AJ$5)*$R110)</f>
        <v>0</v>
      </c>
      <c r="AK110" s="3">
        <f>IF(AK$3=0,0,INDEX(Sheet1!RawDataCols,$C110,AK$5)*$R110)</f>
        <v>0</v>
      </c>
      <c r="AL110" s="3">
        <f>IF(AL$3=0,0,INDEX(Sheet1!RawDataCols,$C110,AL$5)*$R110)</f>
        <v>0</v>
      </c>
      <c r="AM110" s="3">
        <f>IF(AM$3=0,0,INDEX(Sheet1!RawDataCols,$C110,AM$5)*$R110)</f>
        <v>0</v>
      </c>
      <c r="AN110" s="3">
        <f>IF(AN$3=0,0,INDEX(Sheet1!RawDataCols,$C110,AN$5)*$R110)</f>
        <v>0</v>
      </c>
      <c r="AO110" s="3">
        <f>IF(AO$3=0,0,INDEX(Sheet1!RawDataCols,$C110,AO$5)*$R110)</f>
        <v>0</v>
      </c>
      <c r="AP110" s="3">
        <f>IF(AP$3=0,0,INDEX(Sheet1!RawDataCols,$C110,AP$5)*$R110)</f>
        <v>0</v>
      </c>
      <c r="AQ110" s="3">
        <f>IF(AQ$3=0,0,INDEX(Sheet1!RawDataCols,$C110,AQ$5)*$R110)</f>
        <v>0</v>
      </c>
      <c r="AR110" s="3">
        <f>IF(AR$3=0,0,INDEX(Sheet1!RawDataCols,$C110,AR$5)*$R110)</f>
        <v>0</v>
      </c>
      <c r="AS110" s="3">
        <f>IF(AS$3=0,0,INDEX(Sheet1!RawDataCols,$C110,AS$5)*$R110)</f>
        <v>0</v>
      </c>
      <c r="AT110" s="3">
        <f>IF(AT$3=0,0,INDEX(Sheet1!RawDataCols,$C110,AT$5)*$R110)</f>
        <v>0</v>
      </c>
      <c r="AU110" s="3">
        <f>IF(AU$3=0,0,INDEX(Sheet1!RawDataCols,$C110,AU$5)*$R110)</f>
        <v>0</v>
      </c>
      <c r="AV110" s="3">
        <f>IF(AV$3=0,0,INDEX(Sheet1!RawDataCols,$C110,AV$5)*$R110)</f>
        <v>0</v>
      </c>
      <c r="AW110" s="3">
        <f>IF(AW$3=0,0,INDEX(Sheet1!RawDataCols,$C110,AW$5)*$R110)</f>
        <v>0</v>
      </c>
      <c r="AX110" s="3">
        <f>IF(AX$3=0,0,INDEX(Sheet1!RawDataCols,$C110,AX$5)*$R110)</f>
        <v>0</v>
      </c>
      <c r="AY110" s="3">
        <f>IF(AY$3=0,0,INDEX(Sheet1!RawDataCols,$C110,AY$5)*$R110)</f>
        <v>0</v>
      </c>
      <c r="AZ110" s="3">
        <f>IF(AZ$3=0,0,INDEX(Sheet1!RawDataCols,$C110,AZ$5)*$R110)</f>
        <v>0</v>
      </c>
      <c r="BA110" s="3">
        <f>IF(BA$3=0,0,INDEX(Sheet1!RawDataCols,$C110,BA$5)*$R110)</f>
        <v>0</v>
      </c>
      <c r="BB110" s="3">
        <f>IF(BB$3=0,0,INDEX(Sheet1!RawDataCols,$C110,BB$5)*$R110)</f>
        <v>0</v>
      </c>
      <c r="BC110" s="3">
        <f>IF(BC$3=0,0,INDEX(Sheet1!RawDataCols,$C110,BC$5)*$R110)</f>
        <v>0</v>
      </c>
      <c r="BD110" s="3">
        <f>IF(BD$3=0,0,INDEX(Sheet1!RawDataCols,$C110,BD$5)*$R110)</f>
        <v>0</v>
      </c>
      <c r="BE110" s="3">
        <f>IF(BE$3=0,0,INDEX(Sheet1!RawDataCols,$C110,BE$5)*$R110)</f>
        <v>0</v>
      </c>
      <c r="BF110" s="3">
        <f>IF(BF$3=0,0,INDEX(Sheet1!RawDataCols,$C110,BF$5)*$R110)</f>
        <v>0</v>
      </c>
      <c r="BG110" s="179">
        <f>IF(BG$3=0,0,INDEX(Sheet1!RawDataCols,$C110,BG$5)*$R110)</f>
        <v>0</v>
      </c>
      <c r="BH110" s="33">
        <f t="shared" si="49"/>
        <v>0</v>
      </c>
      <c r="BI110" s="33">
        <f t="shared" si="50"/>
        <v>0</v>
      </c>
      <c r="BJ110" s="33">
        <f t="shared" si="51"/>
        <v>0</v>
      </c>
      <c r="BK110" s="3">
        <f>IF(BK$3=0,0,INDEX(Sheet1!RawDataCols,$C110,BK$5)*$R110)</f>
        <v>0</v>
      </c>
      <c r="BL110" s="3">
        <f>IF(BL$3=0,0,INDEX(Sheet1!RawDataCols,$C110,BL$5)*$R110)</f>
        <v>0</v>
      </c>
      <c r="BM110" s="3">
        <f>IF(BM$3=0,0,INDEX(Sheet1!RawDataCols,$C110,BM$5)*$R110)</f>
        <v>0</v>
      </c>
      <c r="BN110" s="3">
        <f>IF(BN$3=0,0,INDEX(Sheet1!RawDataCols,$C110,BN$5)*$R110)</f>
        <v>3668.8571419999998</v>
      </c>
      <c r="BO110" s="3">
        <f>IF(BO$3=0,0,INDEX(Sheet1!RawDataCols,$C110,BO$5)*$R110)</f>
        <v>3633.5714280000002</v>
      </c>
      <c r="BP110" s="3">
        <f>IF(BP$3=0,0,INDEX(Sheet1!RawDataCols,$C110,BP$5)*$R110)</f>
        <v>0</v>
      </c>
      <c r="BQ110" s="3">
        <f t="shared" si="52"/>
        <v>0</v>
      </c>
      <c r="BR110" s="3">
        <f t="shared" si="53"/>
        <v>0</v>
      </c>
      <c r="BS110" s="3">
        <f t="shared" si="54"/>
        <v>0</v>
      </c>
      <c r="BT110" s="3">
        <f t="shared" si="55"/>
        <v>0</v>
      </c>
      <c r="BU110" s="3" t="str">
        <f>INDEX(Sheet1!$BS$2:$BS$1000,MATCH($A110,Sheet1!$A$2:$A$1000,0))</f>
        <v>53</v>
      </c>
      <c r="BV110" s="3">
        <f>INDEX(Sheet1!$BT$2:$BT$1000,MATCH($A110,Sheet1!$A$2:$A$1000,0))</f>
        <v>0</v>
      </c>
    </row>
    <row r="111" spans="1:74" x14ac:dyDescent="0.2">
      <c r="A111" s="248" t="s">
        <v>624</v>
      </c>
      <c r="B111" s="3">
        <f>MATCH($A111,Sheet1!ACCOUNTNO,0)</f>
        <v>24</v>
      </c>
      <c r="C111" s="3">
        <f t="shared" si="46"/>
        <v>24</v>
      </c>
      <c r="D111" s="3" t="str">
        <f>IF(D$3=0,0,INDEX(Sheet1!RawDataCols,$C111,D$5))</f>
        <v>53301A01</v>
      </c>
      <c r="E111" s="3" t="str">
        <f>IF(E$3=0,0,INDEX(Sheet1!RawDataCols,$C111,E$5))</f>
        <v xml:space="preserve">53301          </v>
      </c>
      <c r="F111" s="3" t="str">
        <f>IF(F$3=0,0,INDEX(Sheet1!RawDataCols,$C111,F$5))</f>
        <v xml:space="preserve">A01            </v>
      </c>
      <c r="G111" s="3" t="str">
        <f>IF(G$3=0,0,INDEX(Sheet1!RawDataCols,$C111,G$5))</f>
        <v xml:space="preserve">               </v>
      </c>
      <c r="H111" s="3" t="str">
        <f>IF(H$3=0,0,INDEX(Sheet1!RawDataCols,$C111,H$5))</f>
        <v xml:space="preserve">               </v>
      </c>
      <c r="I111" s="3" t="str">
        <f>IF(I$3=0,0,INDEX(Sheet1!RawDataCols,$C111,I$5))</f>
        <v xml:space="preserve">               </v>
      </c>
      <c r="J111" s="3" t="str">
        <f>IF(J$3=0,0,INDEX(Sheet1!RawDataCols,$C111,J$5))</f>
        <v xml:space="preserve">               </v>
      </c>
      <c r="K111" s="3" t="str">
        <f>IF(K$3=0,0,INDEX(Sheet1!RawDataCols,$C111,K$5))</f>
        <v xml:space="preserve">               </v>
      </c>
      <c r="L111" s="3" t="str">
        <f>IF(L$3=0,0,INDEX(Sheet1!RawDataCols,$C111,L$5))</f>
        <v xml:space="preserve">               </v>
      </c>
      <c r="M111" s="3" t="str">
        <f>IF(M$3=0,0,INDEX(Sheet1!RawDataCols,$C111,M$5))</f>
        <v xml:space="preserve">F018  </v>
      </c>
      <c r="N111" s="3" t="str">
        <f>IF(N$3=0,0,INDEX(Sheet1!RawDataCols,$C111,N$5))</f>
        <v>Winemaking Vintage 2016</v>
      </c>
      <c r="O111" s="3">
        <f>INDEX(Sheet1!RawDataCols,$C111,O$5)</f>
        <v>0</v>
      </c>
      <c r="P111" s="3">
        <f>INDEX(Sheet1!RawDataCols,$C111,P$5)</f>
        <v>0</v>
      </c>
      <c r="Q111" s="3" t="str">
        <f>IF(Q$3=0,0,INDEX(Sheet1!RawDataCols,$C111,Q$5))</f>
        <v>B</v>
      </c>
      <c r="R111" s="3">
        <f t="shared" si="47"/>
        <v>1</v>
      </c>
      <c r="S111" s="3">
        <f t="shared" si="48"/>
        <v>-1</v>
      </c>
      <c r="T111" s="3">
        <f>IF(T$3=0,0,INDEX(Sheet1!RawDataCols,$C111,T$5)*$R111)</f>
        <v>0</v>
      </c>
      <c r="U111" s="3">
        <f>IF(U$3=0,0,INDEX(Sheet1!RawDataCols,$C111,U$5)*$R111)</f>
        <v>0</v>
      </c>
      <c r="V111" s="3">
        <f>IF(V$3=0,0,INDEX(Sheet1!RawDataCols,$C111,V$5)*$R111)</f>
        <v>0</v>
      </c>
      <c r="W111" s="3">
        <f>IF(W$3=0,0,INDEX(Sheet1!RawDataCols,$C111,W$5)*$R111)</f>
        <v>0</v>
      </c>
      <c r="X111" s="3">
        <f>IF(X$3=0,0,INDEX(Sheet1!RawDataCols,$C111,X$5)*$R111)</f>
        <v>0</v>
      </c>
      <c r="Y111" s="3">
        <f>IF(Y$3=0,0,INDEX(Sheet1!RawDataCols,$C111,Y$5)*$R111)</f>
        <v>0</v>
      </c>
      <c r="Z111" s="3">
        <f>IF(Z$3=0,0,INDEX(Sheet1!RawDataCols,$C111,Z$5)*$R111)</f>
        <v>0</v>
      </c>
      <c r="AA111" s="3">
        <f>IF(AA$3=0,0,INDEX(Sheet1!RawDataCols,$C111,AA$5)*$R111)</f>
        <v>0</v>
      </c>
      <c r="AB111" s="3">
        <f>IF(AB$3=0,0,INDEX(Sheet1!RawDataCols,$C111,AB$5)*$R111)</f>
        <v>0</v>
      </c>
      <c r="AC111" s="3">
        <f>IF(AC$3=0,0,INDEX(Sheet1!RawDataCols,$C111,AC$5)*$R111)</f>
        <v>0</v>
      </c>
      <c r="AD111" s="3">
        <f>IF(AD$3=0,0,INDEX(Sheet1!RawDataCols,$C111,AD$5)*$R111)</f>
        <v>0</v>
      </c>
      <c r="AE111" s="3">
        <f>IF(AE$3=0,0,INDEX(Sheet1!RawDataCols,$C111,AE$5)*$R111)</f>
        <v>0</v>
      </c>
      <c r="AF111" s="3">
        <f>IF(AF$3=0,0,INDEX(Sheet1!RawDataCols,$C111,AF$5)*$R111)</f>
        <v>0</v>
      </c>
      <c r="AG111" s="3">
        <f>IF(AG$3=0,0,INDEX(Sheet1!RawDataCols,$C111,AG$5)*$R111)</f>
        <v>0</v>
      </c>
      <c r="AH111" s="3">
        <f>IF(AH$3=0,0,INDEX(Sheet1!RawDataCols,$C111,AH$5)*$R111)</f>
        <v>0</v>
      </c>
      <c r="AI111" s="3">
        <f>IF(AI$3=0,0,INDEX(Sheet1!RawDataCols,$C111,AI$5)*$R111)</f>
        <v>0</v>
      </c>
      <c r="AJ111" s="3">
        <f>IF(AJ$3=0,0,INDEX(Sheet1!RawDataCols,$C111,AJ$5)*$R111)</f>
        <v>0</v>
      </c>
      <c r="AK111" s="3">
        <f>IF(AK$3=0,0,INDEX(Sheet1!RawDataCols,$C111,AK$5)*$R111)</f>
        <v>0</v>
      </c>
      <c r="AL111" s="3">
        <f>IF(AL$3=0,0,INDEX(Sheet1!RawDataCols,$C111,AL$5)*$R111)</f>
        <v>0</v>
      </c>
      <c r="AM111" s="3">
        <f>IF(AM$3=0,0,INDEX(Sheet1!RawDataCols,$C111,AM$5)*$R111)</f>
        <v>0</v>
      </c>
      <c r="AN111" s="3">
        <f>IF(AN$3=0,0,INDEX(Sheet1!RawDataCols,$C111,AN$5)*$R111)</f>
        <v>0</v>
      </c>
      <c r="AO111" s="3">
        <f>IF(AO$3=0,0,INDEX(Sheet1!RawDataCols,$C111,AO$5)*$R111)</f>
        <v>0</v>
      </c>
      <c r="AP111" s="3">
        <f>IF(AP$3=0,0,INDEX(Sheet1!RawDataCols,$C111,AP$5)*$R111)</f>
        <v>0</v>
      </c>
      <c r="AQ111" s="3">
        <f>IF(AQ$3=0,0,INDEX(Sheet1!RawDataCols,$C111,AQ$5)*$R111)</f>
        <v>0</v>
      </c>
      <c r="AR111" s="3">
        <f>IF(AR$3=0,0,INDEX(Sheet1!RawDataCols,$C111,AR$5)*$R111)</f>
        <v>0</v>
      </c>
      <c r="AS111" s="3">
        <f>IF(AS$3=0,0,INDEX(Sheet1!RawDataCols,$C111,AS$5)*$R111)</f>
        <v>0</v>
      </c>
      <c r="AT111" s="3">
        <f>IF(AT$3=0,0,INDEX(Sheet1!RawDataCols,$C111,AT$5)*$R111)</f>
        <v>0</v>
      </c>
      <c r="AU111" s="3">
        <f>IF(AU$3=0,0,INDEX(Sheet1!RawDataCols,$C111,AU$5)*$R111)</f>
        <v>0</v>
      </c>
      <c r="AV111" s="3">
        <f>IF(AV$3=0,0,INDEX(Sheet1!RawDataCols,$C111,AV$5)*$R111)</f>
        <v>0</v>
      </c>
      <c r="AW111" s="3">
        <f>IF(AW$3=0,0,INDEX(Sheet1!RawDataCols,$C111,AW$5)*$R111)</f>
        <v>0</v>
      </c>
      <c r="AX111" s="3">
        <f>IF(AX$3=0,0,INDEX(Sheet1!RawDataCols,$C111,AX$5)*$R111)</f>
        <v>0</v>
      </c>
      <c r="AY111" s="3">
        <f>IF(AY$3=0,0,INDEX(Sheet1!RawDataCols,$C111,AY$5)*$R111)</f>
        <v>0</v>
      </c>
      <c r="AZ111" s="3">
        <f>IF(AZ$3=0,0,INDEX(Sheet1!RawDataCols,$C111,AZ$5)*$R111)</f>
        <v>0</v>
      </c>
      <c r="BA111" s="3">
        <f>IF(BA$3=0,0,INDEX(Sheet1!RawDataCols,$C111,BA$5)*$R111)</f>
        <v>0</v>
      </c>
      <c r="BB111" s="3">
        <f>IF(BB$3=0,0,INDEX(Sheet1!RawDataCols,$C111,BB$5)*$R111)</f>
        <v>0</v>
      </c>
      <c r="BC111" s="3">
        <f>IF(BC$3=0,0,INDEX(Sheet1!RawDataCols,$C111,BC$5)*$R111)</f>
        <v>0</v>
      </c>
      <c r="BD111" s="3">
        <f>IF(BD$3=0,0,INDEX(Sheet1!RawDataCols,$C111,BD$5)*$R111)</f>
        <v>0</v>
      </c>
      <c r="BE111" s="3">
        <f>IF(BE$3=0,0,INDEX(Sheet1!RawDataCols,$C111,BE$5)*$R111)</f>
        <v>0</v>
      </c>
      <c r="BF111" s="3">
        <f>IF(BF$3=0,0,INDEX(Sheet1!RawDataCols,$C111,BF$5)*$R111)</f>
        <v>0</v>
      </c>
      <c r="BG111" s="179">
        <f>IF(BG$3=0,0,INDEX(Sheet1!RawDataCols,$C111,BG$5)*$R111)</f>
        <v>0</v>
      </c>
      <c r="BH111" s="33">
        <f t="shared" si="49"/>
        <v>0</v>
      </c>
      <c r="BI111" s="33">
        <f t="shared" si="50"/>
        <v>0</v>
      </c>
      <c r="BJ111" s="33">
        <f t="shared" si="51"/>
        <v>0</v>
      </c>
      <c r="BK111" s="3">
        <f>IF(BK$3=0,0,INDEX(Sheet1!RawDataCols,$C111,BK$5)*$R111)</f>
        <v>0</v>
      </c>
      <c r="BL111" s="3">
        <f>IF(BL$3=0,0,INDEX(Sheet1!RawDataCols,$C111,BL$5)*$R111)</f>
        <v>0</v>
      </c>
      <c r="BM111" s="3">
        <f>IF(BM$3=0,0,INDEX(Sheet1!RawDataCols,$C111,BM$5)*$R111)</f>
        <v>0</v>
      </c>
      <c r="BN111" s="3">
        <f>IF(BN$3=0,0,INDEX(Sheet1!RawDataCols,$C111,BN$5)*$R111)</f>
        <v>2893.2585709999998</v>
      </c>
      <c r="BO111" s="3">
        <f>IF(BO$3=0,0,INDEX(Sheet1!RawDataCols,$C111,BO$5)*$R111)</f>
        <v>1880.3571420000001</v>
      </c>
      <c r="BP111" s="3">
        <f>IF(BP$3=0,0,INDEX(Sheet1!RawDataCols,$C111,BP$5)*$R111)</f>
        <v>0</v>
      </c>
      <c r="BQ111" s="3">
        <f t="shared" si="52"/>
        <v>0</v>
      </c>
      <c r="BR111" s="3">
        <f t="shared" si="53"/>
        <v>0</v>
      </c>
      <c r="BS111" s="3">
        <f t="shared" si="54"/>
        <v>0</v>
      </c>
      <c r="BT111" s="3">
        <f t="shared" si="55"/>
        <v>0</v>
      </c>
      <c r="BU111" s="3" t="str">
        <f>INDEX(Sheet1!$BS$2:$BS$1000,MATCH($A111,Sheet1!$A$2:$A$1000,0))</f>
        <v>53</v>
      </c>
      <c r="BV111" s="3">
        <f>INDEX(Sheet1!$BT$2:$BT$1000,MATCH($A111,Sheet1!$A$2:$A$1000,0))</f>
        <v>0</v>
      </c>
    </row>
    <row r="112" spans="1:74" x14ac:dyDescent="0.2">
      <c r="A112" s="248" t="s">
        <v>625</v>
      </c>
      <c r="B112" s="3">
        <f>MATCH($A112,Sheet1!ACCOUNTNO,0)</f>
        <v>27</v>
      </c>
      <c r="C112" s="3">
        <f t="shared" si="46"/>
        <v>27</v>
      </c>
      <c r="D112" s="3" t="str">
        <f>IF(D$3=0,0,INDEX(Sheet1!RawDataCols,$C112,D$5))</f>
        <v>53407A01</v>
      </c>
      <c r="E112" s="3" t="str">
        <f>IF(E$3=0,0,INDEX(Sheet1!RawDataCols,$C112,E$5))</f>
        <v xml:space="preserve">53407          </v>
      </c>
      <c r="F112" s="3" t="str">
        <f>IF(F$3=0,0,INDEX(Sheet1!RawDataCols,$C112,F$5))</f>
        <v xml:space="preserve">A01            </v>
      </c>
      <c r="G112" s="3" t="str">
        <f>IF(G$3=0,0,INDEX(Sheet1!RawDataCols,$C112,G$5))</f>
        <v xml:space="preserve">               </v>
      </c>
      <c r="H112" s="3" t="str">
        <f>IF(H$3=0,0,INDEX(Sheet1!RawDataCols,$C112,H$5))</f>
        <v xml:space="preserve">               </v>
      </c>
      <c r="I112" s="3" t="str">
        <f>IF(I$3=0,0,INDEX(Sheet1!RawDataCols,$C112,I$5))</f>
        <v xml:space="preserve">               </v>
      </c>
      <c r="J112" s="3" t="str">
        <f>IF(J$3=0,0,INDEX(Sheet1!RawDataCols,$C112,J$5))</f>
        <v xml:space="preserve">               </v>
      </c>
      <c r="K112" s="3" t="str">
        <f>IF(K$3=0,0,INDEX(Sheet1!RawDataCols,$C112,K$5))</f>
        <v xml:space="preserve">               </v>
      </c>
      <c r="L112" s="3" t="str">
        <f>IF(L$3=0,0,INDEX(Sheet1!RawDataCols,$C112,L$5))</f>
        <v xml:space="preserve">               </v>
      </c>
      <c r="M112" s="3" t="str">
        <f>IF(M$3=0,0,INDEX(Sheet1!RawDataCols,$C112,M$5))</f>
        <v xml:space="preserve">F018  </v>
      </c>
      <c r="N112" s="3" t="str">
        <f>IF(N$3=0,0,INDEX(Sheet1!RawDataCols,$C112,N$5))</f>
        <v>Oak Barrels -New</v>
      </c>
      <c r="O112" s="3">
        <f>INDEX(Sheet1!RawDataCols,$C112,O$5)</f>
        <v>0</v>
      </c>
      <c r="P112" s="3">
        <f>INDEX(Sheet1!RawDataCols,$C112,P$5)</f>
        <v>0</v>
      </c>
      <c r="Q112" s="3" t="str">
        <f>IF(Q$3=0,0,INDEX(Sheet1!RawDataCols,$C112,Q$5))</f>
        <v>B</v>
      </c>
      <c r="R112" s="3">
        <f t="shared" si="47"/>
        <v>1</v>
      </c>
      <c r="S112" s="3">
        <f t="shared" si="48"/>
        <v>-1</v>
      </c>
      <c r="T112" s="3">
        <f>IF(T$3=0,0,INDEX(Sheet1!RawDataCols,$C112,T$5)*$R112)</f>
        <v>5562.36</v>
      </c>
      <c r="U112" s="3">
        <f>IF(U$3=0,0,INDEX(Sheet1!RawDataCols,$C112,U$5)*$R112)</f>
        <v>0</v>
      </c>
      <c r="V112" s="3">
        <f>IF(V$3=0,0,INDEX(Sheet1!RawDataCols,$C112,V$5)*$R112)</f>
        <v>0</v>
      </c>
      <c r="W112" s="3">
        <f>IF(W$3=0,0,INDEX(Sheet1!RawDataCols,$C112,W$5)*$R112)</f>
        <v>0</v>
      </c>
      <c r="X112" s="3">
        <f>IF(X$3=0,0,INDEX(Sheet1!RawDataCols,$C112,X$5)*$R112)</f>
        <v>0</v>
      </c>
      <c r="Y112" s="3">
        <f>IF(Y$3=0,0,INDEX(Sheet1!RawDataCols,$C112,Y$5)*$R112)</f>
        <v>0</v>
      </c>
      <c r="Z112" s="3">
        <f>IF(Z$3=0,0,INDEX(Sheet1!RawDataCols,$C112,Z$5)*$R112)</f>
        <v>0</v>
      </c>
      <c r="AA112" s="3">
        <f>IF(AA$3=0,0,INDEX(Sheet1!RawDataCols,$C112,AA$5)*$R112)</f>
        <v>0</v>
      </c>
      <c r="AB112" s="3">
        <f>IF(AB$3=0,0,INDEX(Sheet1!RawDataCols,$C112,AB$5)*$R112)</f>
        <v>0</v>
      </c>
      <c r="AC112" s="3">
        <f>IF(AC$3=0,0,INDEX(Sheet1!RawDataCols,$C112,AC$5)*$R112)</f>
        <v>-10071</v>
      </c>
      <c r="AD112" s="3">
        <f>IF(AD$3=0,0,INDEX(Sheet1!RawDataCols,$C112,AD$5)*$R112)</f>
        <v>0</v>
      </c>
      <c r="AE112" s="3">
        <f>IF(AE$3=0,0,INDEX(Sheet1!RawDataCols,$C112,AE$5)*$R112)</f>
        <v>0</v>
      </c>
      <c r="AF112" s="3">
        <f>IF(AF$3=0,0,INDEX(Sheet1!RawDataCols,$C112,AF$5)*$R112)</f>
        <v>0</v>
      </c>
      <c r="AG112" s="3">
        <f>IF(AG$3=0,0,INDEX(Sheet1!RawDataCols,$C112,AG$5)*$R112)</f>
        <v>0</v>
      </c>
      <c r="AH112" s="3">
        <f>IF(AH$3=0,0,INDEX(Sheet1!RawDataCols,$C112,AH$5)*$R112)</f>
        <v>0</v>
      </c>
      <c r="AI112" s="3">
        <f>IF(AI$3=0,0,INDEX(Sheet1!RawDataCols,$C112,AI$5)*$R112)</f>
        <v>0</v>
      </c>
      <c r="AJ112" s="3">
        <f>IF(AJ$3=0,0,INDEX(Sheet1!RawDataCols,$C112,AJ$5)*$R112)</f>
        <v>0</v>
      </c>
      <c r="AK112" s="3">
        <f>IF(AK$3=0,0,INDEX(Sheet1!RawDataCols,$C112,AK$5)*$R112)</f>
        <v>0</v>
      </c>
      <c r="AL112" s="3">
        <f>IF(AL$3=0,0,INDEX(Sheet1!RawDataCols,$C112,AL$5)*$R112)</f>
        <v>0</v>
      </c>
      <c r="AM112" s="3">
        <f>IF(AM$3=0,0,INDEX(Sheet1!RawDataCols,$C112,AM$5)*$R112)</f>
        <v>-5562.36</v>
      </c>
      <c r="AN112" s="3">
        <f>IF(AN$3=0,0,INDEX(Sheet1!RawDataCols,$C112,AN$5)*$R112)</f>
        <v>0</v>
      </c>
      <c r="AO112" s="3">
        <f>IF(AO$3=0,0,INDEX(Sheet1!RawDataCols,$C112,AO$5)*$R112)</f>
        <v>0</v>
      </c>
      <c r="AP112" s="3">
        <f>IF(AP$3=0,0,INDEX(Sheet1!RawDataCols,$C112,AP$5)*$R112)</f>
        <v>0</v>
      </c>
      <c r="AQ112" s="3">
        <f>IF(AQ$3=0,0,INDEX(Sheet1!RawDataCols,$C112,AQ$5)*$R112)</f>
        <v>0</v>
      </c>
      <c r="AR112" s="3">
        <f>IF(AR$3=0,0,INDEX(Sheet1!RawDataCols,$C112,AR$5)*$R112)</f>
        <v>0</v>
      </c>
      <c r="AS112" s="3">
        <f>IF(AS$3=0,0,INDEX(Sheet1!RawDataCols,$C112,AS$5)*$R112)</f>
        <v>0</v>
      </c>
      <c r="AT112" s="3">
        <f>IF(AT$3=0,0,INDEX(Sheet1!RawDataCols,$C112,AT$5)*$R112)</f>
        <v>0</v>
      </c>
      <c r="AU112" s="3">
        <f>IF(AU$3=0,0,INDEX(Sheet1!RawDataCols,$C112,AU$5)*$R112)</f>
        <v>0</v>
      </c>
      <c r="AV112" s="3">
        <f>IF(AV$3=0,0,INDEX(Sheet1!RawDataCols,$C112,AV$5)*$R112)</f>
        <v>0</v>
      </c>
      <c r="AW112" s="3">
        <f>IF(AW$3=0,0,INDEX(Sheet1!RawDataCols,$C112,AW$5)*$R112)</f>
        <v>0</v>
      </c>
      <c r="AX112" s="3">
        <f>IF(AX$3=0,0,INDEX(Sheet1!RawDataCols,$C112,AX$5)*$R112)</f>
        <v>0</v>
      </c>
      <c r="AY112" s="3">
        <f>IF(AY$3=0,0,INDEX(Sheet1!RawDataCols,$C112,AY$5)*$R112)</f>
        <v>0</v>
      </c>
      <c r="AZ112" s="3">
        <f>IF(AZ$3=0,0,INDEX(Sheet1!RawDataCols,$C112,AZ$5)*$R112)</f>
        <v>0</v>
      </c>
      <c r="BA112" s="3">
        <f>IF(BA$3=0,0,INDEX(Sheet1!RawDataCols,$C112,BA$5)*$R112)</f>
        <v>0</v>
      </c>
      <c r="BB112" s="3">
        <f>IF(BB$3=0,0,INDEX(Sheet1!RawDataCols,$C112,BB$5)*$R112)</f>
        <v>0</v>
      </c>
      <c r="BC112" s="3">
        <f>IF(BC$3=0,0,INDEX(Sheet1!RawDataCols,$C112,BC$5)*$R112)</f>
        <v>0</v>
      </c>
      <c r="BD112" s="3">
        <f>IF(BD$3=0,0,INDEX(Sheet1!RawDataCols,$C112,BD$5)*$R112)</f>
        <v>-15815</v>
      </c>
      <c r="BE112" s="3">
        <f>IF(BE$3=0,0,INDEX(Sheet1!RawDataCols,$C112,BE$5)*$R112)</f>
        <v>0</v>
      </c>
      <c r="BF112" s="3">
        <f>IF(BF$3=0,0,INDEX(Sheet1!RawDataCols,$C112,BF$5)*$R112)</f>
        <v>0</v>
      </c>
      <c r="BG112" s="179">
        <f>IF(BG$3=0,0,INDEX(Sheet1!RawDataCols,$C112,BG$5)*$R112)</f>
        <v>-15815</v>
      </c>
      <c r="BH112" s="33">
        <f t="shared" si="49"/>
        <v>0</v>
      </c>
      <c r="BI112" s="33">
        <f t="shared" si="50"/>
        <v>0</v>
      </c>
      <c r="BJ112" s="33">
        <f t="shared" si="51"/>
        <v>5562.3600000000006</v>
      </c>
      <c r="BK112" s="3">
        <f>IF(BK$3=0,0,INDEX(Sheet1!RawDataCols,$C112,BK$5)*$R112)</f>
        <v>0</v>
      </c>
      <c r="BL112" s="3">
        <f>IF(BL$3=0,0,INDEX(Sheet1!RawDataCols,$C112,BL$5)*$R112)</f>
        <v>3053.9085709999999</v>
      </c>
      <c r="BM112" s="3">
        <f>IF(BM$3=0,0,INDEX(Sheet1!RawDataCols,$C112,BM$5)*$R112)</f>
        <v>4492.6228570000003</v>
      </c>
      <c r="BN112" s="3">
        <f>IF(BN$3=0,0,INDEX(Sheet1!RawDataCols,$C112,BN$5)*$R112)</f>
        <v>7982.19</v>
      </c>
      <c r="BO112" s="3">
        <f>IF(BO$3=0,0,INDEX(Sheet1!RawDataCols,$C112,BO$5)*$R112)</f>
        <v>4095.19</v>
      </c>
      <c r="BP112" s="3">
        <f>IF(BP$3=0,0,INDEX(Sheet1!RawDataCols,$C112,BP$5)*$R112)</f>
        <v>31448.36</v>
      </c>
      <c r="BQ112" s="3">
        <f t="shared" si="52"/>
        <v>5562.36</v>
      </c>
      <c r="BR112" s="3">
        <f t="shared" si="53"/>
        <v>5562.36</v>
      </c>
      <c r="BS112" s="3">
        <f t="shared" si="54"/>
        <v>0</v>
      </c>
      <c r="BT112" s="3">
        <f t="shared" si="55"/>
        <v>0</v>
      </c>
      <c r="BU112" s="3" t="str">
        <f>INDEX(Sheet1!$BS$2:$BS$1000,MATCH($A112,Sheet1!$A$2:$A$1000,0))</f>
        <v>53</v>
      </c>
      <c r="BV112" s="3">
        <f>INDEX(Sheet1!$BT$2:$BT$1000,MATCH($A112,Sheet1!$A$2:$A$1000,0))</f>
        <v>0</v>
      </c>
    </row>
    <row r="113" spans="1:74" x14ac:dyDescent="0.2">
      <c r="A113" s="248" t="s">
        <v>626</v>
      </c>
      <c r="B113" s="3">
        <f>MATCH($A113,Sheet1!ACCOUNTNO,0)</f>
        <v>29</v>
      </c>
      <c r="C113" s="3">
        <f t="shared" si="46"/>
        <v>29</v>
      </c>
      <c r="D113" s="3" t="str">
        <f>IF(D$3=0,0,INDEX(Sheet1!RawDataCols,$C113,D$5))</f>
        <v>61280G16</v>
      </c>
      <c r="E113" s="3" t="str">
        <f>IF(E$3=0,0,INDEX(Sheet1!RawDataCols,$C113,E$5))</f>
        <v xml:space="preserve">61280          </v>
      </c>
      <c r="F113" s="3" t="str">
        <f>IF(F$3=0,0,INDEX(Sheet1!RawDataCols,$C113,F$5))</f>
        <v xml:space="preserve">G16            </v>
      </c>
      <c r="G113" s="3" t="str">
        <f>IF(G$3=0,0,INDEX(Sheet1!RawDataCols,$C113,G$5))</f>
        <v xml:space="preserve">               </v>
      </c>
      <c r="H113" s="3" t="str">
        <f>IF(H$3=0,0,INDEX(Sheet1!RawDataCols,$C113,H$5))</f>
        <v xml:space="preserve">               </v>
      </c>
      <c r="I113" s="3" t="str">
        <f>IF(I$3=0,0,INDEX(Sheet1!RawDataCols,$C113,I$5))</f>
        <v xml:space="preserve">               </v>
      </c>
      <c r="J113" s="3" t="str">
        <f>IF(J$3=0,0,INDEX(Sheet1!RawDataCols,$C113,J$5))</f>
        <v xml:space="preserve">               </v>
      </c>
      <c r="K113" s="3" t="str">
        <f>IF(K$3=0,0,INDEX(Sheet1!RawDataCols,$C113,K$5))</f>
        <v xml:space="preserve">               </v>
      </c>
      <c r="L113" s="3" t="str">
        <f>IF(L$3=0,0,INDEX(Sheet1!RawDataCols,$C113,L$5))</f>
        <v xml:space="preserve">               </v>
      </c>
      <c r="M113" s="3" t="str">
        <f>IF(M$3=0,0,INDEX(Sheet1!RawDataCols,$C113,M$5))</f>
        <v xml:space="preserve">F018  </v>
      </c>
      <c r="N113" s="3" t="str">
        <f>IF(N$3=0,0,INDEX(Sheet1!RawDataCols,$C113,N$5))</f>
        <v>Plant &amp; Equipment-TWC</v>
      </c>
      <c r="O113" s="3">
        <f>INDEX(Sheet1!RawDataCols,$C113,O$5)</f>
        <v>24</v>
      </c>
      <c r="P113" s="3" t="str">
        <f>INDEX(Sheet1!RawDataCols,$C113,P$5)</f>
        <v>Fixed Assets</v>
      </c>
      <c r="Q113" s="3" t="str">
        <f>IF(Q$3=0,0,INDEX(Sheet1!RawDataCols,$C113,Q$5))</f>
        <v>B</v>
      </c>
      <c r="R113" s="3">
        <f t="shared" si="47"/>
        <v>1</v>
      </c>
      <c r="S113" s="3">
        <f t="shared" si="48"/>
        <v>-1</v>
      </c>
      <c r="T113" s="3">
        <f>IF(T$3=0,0,INDEX(Sheet1!RawDataCols,$C113,T$5)*$R113)</f>
        <v>5350</v>
      </c>
      <c r="U113" s="3">
        <f>IF(U$3=0,0,INDEX(Sheet1!RawDataCols,$C113,U$5)*$R113)</f>
        <v>0</v>
      </c>
      <c r="V113" s="3">
        <f>IF(V$3=0,0,INDEX(Sheet1!RawDataCols,$C113,V$5)*$R113)</f>
        <v>0</v>
      </c>
      <c r="W113" s="3">
        <f>IF(W$3=0,0,INDEX(Sheet1!RawDataCols,$C113,W$5)*$R113)</f>
        <v>0</v>
      </c>
      <c r="X113" s="3">
        <f>IF(X$3=0,0,INDEX(Sheet1!RawDataCols,$C113,X$5)*$R113)</f>
        <v>0</v>
      </c>
      <c r="Y113" s="3">
        <f>IF(Y$3=0,0,INDEX(Sheet1!RawDataCols,$C113,Y$5)*$R113)</f>
        <v>0</v>
      </c>
      <c r="Z113" s="3">
        <f>IF(Z$3=0,0,INDEX(Sheet1!RawDataCols,$C113,Z$5)*$R113)</f>
        <v>0</v>
      </c>
      <c r="AA113" s="3">
        <f>IF(AA$3=0,0,INDEX(Sheet1!RawDataCols,$C113,AA$5)*$R113)</f>
        <v>0</v>
      </c>
      <c r="AB113" s="3">
        <f>IF(AB$3=0,0,INDEX(Sheet1!RawDataCols,$C113,AB$5)*$R113)</f>
        <v>0</v>
      </c>
      <c r="AC113" s="3">
        <f>IF(AC$3=0,0,INDEX(Sheet1!RawDataCols,$C113,AC$5)*$R113)</f>
        <v>0</v>
      </c>
      <c r="AD113" s="3">
        <f>IF(AD$3=0,0,INDEX(Sheet1!RawDataCols,$C113,AD$5)*$R113)</f>
        <v>0</v>
      </c>
      <c r="AE113" s="3">
        <f>IF(AE$3=0,0,INDEX(Sheet1!RawDataCols,$C113,AE$5)*$R113)</f>
        <v>0</v>
      </c>
      <c r="AF113" s="3">
        <f>IF(AF$3=0,0,INDEX(Sheet1!RawDataCols,$C113,AF$5)*$R113)</f>
        <v>0</v>
      </c>
      <c r="AG113" s="3">
        <f>IF(AG$3=0,0,INDEX(Sheet1!RawDataCols,$C113,AG$5)*$R113)</f>
        <v>0</v>
      </c>
      <c r="AH113" s="3">
        <f>IF(AH$3=0,0,INDEX(Sheet1!RawDataCols,$C113,AH$5)*$R113)</f>
        <v>0</v>
      </c>
      <c r="AI113" s="3">
        <f>IF(AI$3=0,0,INDEX(Sheet1!RawDataCols,$C113,AI$5)*$R113)</f>
        <v>0</v>
      </c>
      <c r="AJ113" s="3">
        <f>IF(AJ$3=0,0,INDEX(Sheet1!RawDataCols,$C113,AJ$5)*$R113)</f>
        <v>0</v>
      </c>
      <c r="AK113" s="3">
        <f>IF(AK$3=0,0,INDEX(Sheet1!RawDataCols,$C113,AK$5)*$R113)</f>
        <v>0</v>
      </c>
      <c r="AL113" s="3">
        <f>IF(AL$3=0,0,INDEX(Sheet1!RawDataCols,$C113,AL$5)*$R113)</f>
        <v>0</v>
      </c>
      <c r="AM113" s="3">
        <f>IF(AM$3=0,0,INDEX(Sheet1!RawDataCols,$C113,AM$5)*$R113)</f>
        <v>0</v>
      </c>
      <c r="AN113" s="3">
        <f>IF(AN$3=0,0,INDEX(Sheet1!RawDataCols,$C113,AN$5)*$R113)</f>
        <v>0</v>
      </c>
      <c r="AO113" s="3">
        <f>IF(AO$3=0,0,INDEX(Sheet1!RawDataCols,$C113,AO$5)*$R113)</f>
        <v>0</v>
      </c>
      <c r="AP113" s="3">
        <f>IF(AP$3=0,0,INDEX(Sheet1!RawDataCols,$C113,AP$5)*$R113)</f>
        <v>0</v>
      </c>
      <c r="AQ113" s="3">
        <f>IF(AQ$3=0,0,INDEX(Sheet1!RawDataCols,$C113,AQ$5)*$R113)</f>
        <v>0</v>
      </c>
      <c r="AR113" s="3">
        <f>IF(AR$3=0,0,INDEX(Sheet1!RawDataCols,$C113,AR$5)*$R113)</f>
        <v>0</v>
      </c>
      <c r="AS113" s="3">
        <f>IF(AS$3=0,0,INDEX(Sheet1!RawDataCols,$C113,AS$5)*$R113)</f>
        <v>0</v>
      </c>
      <c r="AT113" s="3">
        <f>IF(AT$3=0,0,INDEX(Sheet1!RawDataCols,$C113,AT$5)*$R113)</f>
        <v>0</v>
      </c>
      <c r="AU113" s="3">
        <f>IF(AU$3=0,0,INDEX(Sheet1!RawDataCols,$C113,AU$5)*$R113)</f>
        <v>0</v>
      </c>
      <c r="AV113" s="3">
        <f>IF(AV$3=0,0,INDEX(Sheet1!RawDataCols,$C113,AV$5)*$R113)</f>
        <v>0</v>
      </c>
      <c r="AW113" s="3">
        <f>IF(AW$3=0,0,INDEX(Sheet1!RawDataCols,$C113,AW$5)*$R113)</f>
        <v>0</v>
      </c>
      <c r="AX113" s="3">
        <f>IF(AX$3=0,0,INDEX(Sheet1!RawDataCols,$C113,AX$5)*$R113)</f>
        <v>0</v>
      </c>
      <c r="AY113" s="3">
        <f>IF(AY$3=0,0,INDEX(Sheet1!RawDataCols,$C113,AY$5)*$R113)</f>
        <v>0</v>
      </c>
      <c r="AZ113" s="3">
        <f>IF(AZ$3=0,0,INDEX(Sheet1!RawDataCols,$C113,AZ$5)*$R113)</f>
        <v>0</v>
      </c>
      <c r="BA113" s="3">
        <f>IF(BA$3=0,0,INDEX(Sheet1!RawDataCols,$C113,BA$5)*$R113)</f>
        <v>0</v>
      </c>
      <c r="BB113" s="3">
        <f>IF(BB$3=0,0,INDEX(Sheet1!RawDataCols,$C113,BB$5)*$R113)</f>
        <v>0</v>
      </c>
      <c r="BC113" s="3">
        <f>IF(BC$3=0,0,INDEX(Sheet1!RawDataCols,$C113,BC$5)*$R113)</f>
        <v>0</v>
      </c>
      <c r="BD113" s="3">
        <f>IF(BD$3=0,0,INDEX(Sheet1!RawDataCols,$C113,BD$5)*$R113)</f>
        <v>0</v>
      </c>
      <c r="BE113" s="3">
        <f>IF(BE$3=0,0,INDEX(Sheet1!RawDataCols,$C113,BE$5)*$R113)</f>
        <v>0</v>
      </c>
      <c r="BF113" s="3">
        <f>IF(BF$3=0,0,INDEX(Sheet1!RawDataCols,$C113,BF$5)*$R113)</f>
        <v>0</v>
      </c>
      <c r="BG113" s="179">
        <f>IF(BG$3=0,0,INDEX(Sheet1!RawDataCols,$C113,BG$5)*$R113)</f>
        <v>0</v>
      </c>
      <c r="BH113" s="33">
        <f t="shared" si="49"/>
        <v>5350</v>
      </c>
      <c r="BI113" s="33">
        <f t="shared" si="50"/>
        <v>0</v>
      </c>
      <c r="BJ113" s="33">
        <f t="shared" si="51"/>
        <v>5350</v>
      </c>
      <c r="BK113" s="3">
        <f>IF(BK$3=0,0,INDEX(Sheet1!RawDataCols,$C113,BK$5)*$R113)</f>
        <v>0</v>
      </c>
      <c r="BL113" s="3">
        <f>IF(BL$3=0,0,INDEX(Sheet1!RawDataCols,$C113,BL$5)*$R113)</f>
        <v>764.28571399999998</v>
      </c>
      <c r="BM113" s="3">
        <f>IF(BM$3=0,0,INDEX(Sheet1!RawDataCols,$C113,BM$5)*$R113)</f>
        <v>764.28571399999998</v>
      </c>
      <c r="BN113" s="3">
        <f>IF(BN$3=0,0,INDEX(Sheet1!RawDataCols,$C113,BN$5)*$R113)</f>
        <v>217.14285699999999</v>
      </c>
      <c r="BO113" s="3">
        <f>IF(BO$3=0,0,INDEX(Sheet1!RawDataCols,$C113,BO$5)*$R113)</f>
        <v>217.14285699999999</v>
      </c>
      <c r="BP113" s="3">
        <f>IF(BP$3=0,0,INDEX(Sheet1!RawDataCols,$C113,BP$5)*$R113)</f>
        <v>5350</v>
      </c>
      <c r="BQ113" s="3">
        <f t="shared" si="52"/>
        <v>5350</v>
      </c>
      <c r="BR113" s="3">
        <f t="shared" si="53"/>
        <v>5350</v>
      </c>
      <c r="BS113" s="3">
        <f t="shared" si="54"/>
        <v>5350</v>
      </c>
      <c r="BT113" s="3">
        <f t="shared" si="55"/>
        <v>5350</v>
      </c>
      <c r="BU113" s="3" t="str">
        <f>INDEX(Sheet1!$BS$2:$BS$1000,MATCH($A113,Sheet1!$A$2:$A$1000,0))</f>
        <v>23</v>
      </c>
      <c r="BV113" s="3">
        <f>INDEX(Sheet1!$BT$2:$BT$1000,MATCH($A113,Sheet1!$A$2:$A$1000,0))</f>
        <v>5350</v>
      </c>
    </row>
    <row r="114" spans="1:74" x14ac:dyDescent="0.2">
      <c r="A114" s="248" t="s">
        <v>512</v>
      </c>
      <c r="B114" s="3">
        <f>MATCH($A114,Sheet1!ACCOUNTNO,0)</f>
        <v>30</v>
      </c>
      <c r="C114" s="3">
        <f t="shared" si="46"/>
        <v>30</v>
      </c>
      <c r="D114" s="3" t="str">
        <f>IF(D$3=0,0,INDEX(Sheet1!RawDataCols,$C114,D$5))</f>
        <v>62100G02</v>
      </c>
      <c r="E114" s="3" t="str">
        <f>IF(E$3=0,0,INDEX(Sheet1!RawDataCols,$C114,E$5))</f>
        <v xml:space="preserve">62100          </v>
      </c>
      <c r="F114" s="3" t="str">
        <f>IF(F$3=0,0,INDEX(Sheet1!RawDataCols,$C114,F$5))</f>
        <v xml:space="preserve">G02            </v>
      </c>
      <c r="G114" s="3" t="str">
        <f>IF(G$3=0,0,INDEX(Sheet1!RawDataCols,$C114,G$5))</f>
        <v xml:space="preserve">               </v>
      </c>
      <c r="H114" s="3" t="str">
        <f>IF(H$3=0,0,INDEX(Sheet1!RawDataCols,$C114,H$5))</f>
        <v xml:space="preserve">               </v>
      </c>
      <c r="I114" s="3" t="str">
        <f>IF(I$3=0,0,INDEX(Sheet1!RawDataCols,$C114,I$5))</f>
        <v xml:space="preserve">               </v>
      </c>
      <c r="J114" s="3" t="str">
        <f>IF(J$3=0,0,INDEX(Sheet1!RawDataCols,$C114,J$5))</f>
        <v xml:space="preserve">               </v>
      </c>
      <c r="K114" s="3" t="str">
        <f>IF(K$3=0,0,INDEX(Sheet1!RawDataCols,$C114,K$5))</f>
        <v xml:space="preserve">               </v>
      </c>
      <c r="L114" s="3" t="str">
        <f>IF(L$3=0,0,INDEX(Sheet1!RawDataCols,$C114,L$5))</f>
        <v xml:space="preserve">               </v>
      </c>
      <c r="M114" s="3" t="str">
        <f>IF(M$3=0,0,INDEX(Sheet1!RawDataCols,$C114,M$5))</f>
        <v xml:space="preserve">F018  </v>
      </c>
      <c r="N114" s="3" t="str">
        <f>IF(N$3=0,0,INDEX(Sheet1!RawDataCols,$C114,N$5))</f>
        <v>Intercompany-EPH</v>
      </c>
      <c r="O114" s="3">
        <f>INDEX(Sheet1!RawDataCols,$C114,O$5)</f>
        <v>26</v>
      </c>
      <c r="P114" s="3" t="str">
        <f>INDEX(Sheet1!RawDataCols,$C114,P$5)</f>
        <v>Other Assets</v>
      </c>
      <c r="Q114" s="3" t="str">
        <f>IF(Q$3=0,0,INDEX(Sheet1!RawDataCols,$C114,Q$5))</f>
        <v>B</v>
      </c>
      <c r="R114" s="3">
        <f t="shared" si="47"/>
        <v>1</v>
      </c>
      <c r="S114" s="3">
        <f t="shared" si="48"/>
        <v>-1</v>
      </c>
      <c r="T114" s="3">
        <f>IF(T$3=0,0,INDEX(Sheet1!RawDataCols,$C114,T$5)*$R114)</f>
        <v>0</v>
      </c>
      <c r="U114" s="3">
        <f>IF(U$3=0,0,INDEX(Sheet1!RawDataCols,$C114,U$5)*$R114)</f>
        <v>0</v>
      </c>
      <c r="V114" s="3">
        <f>IF(V$3=0,0,INDEX(Sheet1!RawDataCols,$C114,V$5)*$R114)</f>
        <v>0</v>
      </c>
      <c r="W114" s="3">
        <f>IF(W$3=0,0,INDEX(Sheet1!RawDataCols,$C114,W$5)*$R114)</f>
        <v>0</v>
      </c>
      <c r="X114" s="3">
        <f>IF(X$3=0,0,INDEX(Sheet1!RawDataCols,$C114,X$5)*$R114)</f>
        <v>0</v>
      </c>
      <c r="Y114" s="3">
        <f>IF(Y$3=0,0,INDEX(Sheet1!RawDataCols,$C114,Y$5)*$R114)</f>
        <v>0</v>
      </c>
      <c r="Z114" s="3">
        <f>IF(Z$3=0,0,INDEX(Sheet1!RawDataCols,$C114,Z$5)*$R114)</f>
        <v>0</v>
      </c>
      <c r="AA114" s="3">
        <f>IF(AA$3=0,0,INDEX(Sheet1!RawDataCols,$C114,AA$5)*$R114)</f>
        <v>0</v>
      </c>
      <c r="AB114" s="3">
        <f>IF(AB$3=0,0,INDEX(Sheet1!RawDataCols,$C114,AB$5)*$R114)</f>
        <v>0</v>
      </c>
      <c r="AC114" s="3">
        <f>IF(AC$3=0,0,INDEX(Sheet1!RawDataCols,$C114,AC$5)*$R114)</f>
        <v>0</v>
      </c>
      <c r="AD114" s="3">
        <f>IF(AD$3=0,0,INDEX(Sheet1!RawDataCols,$C114,AD$5)*$R114)</f>
        <v>0</v>
      </c>
      <c r="AE114" s="3">
        <f>IF(AE$3=0,0,INDEX(Sheet1!RawDataCols,$C114,AE$5)*$R114)</f>
        <v>0</v>
      </c>
      <c r="AF114" s="3">
        <f>IF(AF$3=0,0,INDEX(Sheet1!RawDataCols,$C114,AF$5)*$R114)</f>
        <v>0</v>
      </c>
      <c r="AG114" s="3">
        <f>IF(AG$3=0,0,INDEX(Sheet1!RawDataCols,$C114,AG$5)*$R114)</f>
        <v>0</v>
      </c>
      <c r="AH114" s="3">
        <f>IF(AH$3=0,0,INDEX(Sheet1!RawDataCols,$C114,AH$5)*$R114)</f>
        <v>0</v>
      </c>
      <c r="AI114" s="3">
        <f>IF(AI$3=0,0,INDEX(Sheet1!RawDataCols,$C114,AI$5)*$R114)</f>
        <v>0</v>
      </c>
      <c r="AJ114" s="3">
        <f>IF(AJ$3=0,0,INDEX(Sheet1!RawDataCols,$C114,AJ$5)*$R114)</f>
        <v>0</v>
      </c>
      <c r="AK114" s="3">
        <f>IF(AK$3=0,0,INDEX(Sheet1!RawDataCols,$C114,AK$5)*$R114)</f>
        <v>0</v>
      </c>
      <c r="AL114" s="3">
        <f>IF(AL$3=0,0,INDEX(Sheet1!RawDataCols,$C114,AL$5)*$R114)</f>
        <v>0</v>
      </c>
      <c r="AM114" s="3">
        <f>IF(AM$3=0,0,INDEX(Sheet1!RawDataCols,$C114,AM$5)*$R114)</f>
        <v>0</v>
      </c>
      <c r="AN114" s="3">
        <f>IF(AN$3=0,0,INDEX(Sheet1!RawDataCols,$C114,AN$5)*$R114)</f>
        <v>0</v>
      </c>
      <c r="AO114" s="3">
        <f>IF(AO$3=0,0,INDEX(Sheet1!RawDataCols,$C114,AO$5)*$R114)</f>
        <v>0</v>
      </c>
      <c r="AP114" s="3">
        <f>IF(AP$3=0,0,INDEX(Sheet1!RawDataCols,$C114,AP$5)*$R114)</f>
        <v>0</v>
      </c>
      <c r="AQ114" s="3">
        <f>IF(AQ$3=0,0,INDEX(Sheet1!RawDataCols,$C114,AQ$5)*$R114)</f>
        <v>0</v>
      </c>
      <c r="AR114" s="3">
        <f>IF(AR$3=0,0,INDEX(Sheet1!RawDataCols,$C114,AR$5)*$R114)</f>
        <v>0</v>
      </c>
      <c r="AS114" s="3">
        <f>IF(AS$3=0,0,INDEX(Sheet1!RawDataCols,$C114,AS$5)*$R114)</f>
        <v>0</v>
      </c>
      <c r="AT114" s="3">
        <f>IF(AT$3=0,0,INDEX(Sheet1!RawDataCols,$C114,AT$5)*$R114)</f>
        <v>0</v>
      </c>
      <c r="AU114" s="3">
        <f>IF(AU$3=0,0,INDEX(Sheet1!RawDataCols,$C114,AU$5)*$R114)</f>
        <v>0</v>
      </c>
      <c r="AV114" s="3">
        <f>IF(AV$3=0,0,INDEX(Sheet1!RawDataCols,$C114,AV$5)*$R114)</f>
        <v>0</v>
      </c>
      <c r="AW114" s="3">
        <f>IF(AW$3=0,0,INDEX(Sheet1!RawDataCols,$C114,AW$5)*$R114)</f>
        <v>0</v>
      </c>
      <c r="AX114" s="3">
        <f>IF(AX$3=0,0,INDEX(Sheet1!RawDataCols,$C114,AX$5)*$R114)</f>
        <v>0</v>
      </c>
      <c r="AY114" s="3">
        <f>IF(AY$3=0,0,INDEX(Sheet1!RawDataCols,$C114,AY$5)*$R114)</f>
        <v>0</v>
      </c>
      <c r="AZ114" s="3">
        <f>IF(AZ$3=0,0,INDEX(Sheet1!RawDataCols,$C114,AZ$5)*$R114)</f>
        <v>0</v>
      </c>
      <c r="BA114" s="3">
        <f>IF(BA$3=0,0,INDEX(Sheet1!RawDataCols,$C114,BA$5)*$R114)</f>
        <v>0</v>
      </c>
      <c r="BB114" s="3">
        <f>IF(BB$3=0,0,INDEX(Sheet1!RawDataCols,$C114,BB$5)*$R114)</f>
        <v>0</v>
      </c>
      <c r="BC114" s="3">
        <f>IF(BC$3=0,0,INDEX(Sheet1!RawDataCols,$C114,BC$5)*$R114)</f>
        <v>0</v>
      </c>
      <c r="BD114" s="3">
        <f>IF(BD$3=0,0,INDEX(Sheet1!RawDataCols,$C114,BD$5)*$R114)</f>
        <v>0</v>
      </c>
      <c r="BE114" s="3">
        <f>IF(BE$3=0,0,INDEX(Sheet1!RawDataCols,$C114,BE$5)*$R114)</f>
        <v>0</v>
      </c>
      <c r="BF114" s="3">
        <f>IF(BF$3=0,0,INDEX(Sheet1!RawDataCols,$C114,BF$5)*$R114)</f>
        <v>0</v>
      </c>
      <c r="BG114" s="179">
        <f>IF(BG$3=0,0,INDEX(Sheet1!RawDataCols,$C114,BG$5)*$R114)</f>
        <v>0</v>
      </c>
      <c r="BH114" s="33">
        <f t="shared" si="49"/>
        <v>0</v>
      </c>
      <c r="BI114" s="33">
        <f t="shared" si="50"/>
        <v>0</v>
      </c>
      <c r="BJ114" s="33">
        <f t="shared" si="51"/>
        <v>0</v>
      </c>
      <c r="BK114" s="3">
        <f>IF(BK$3=0,0,INDEX(Sheet1!RawDataCols,$C114,BK$5)*$R114)</f>
        <v>0</v>
      </c>
      <c r="BL114" s="3">
        <f>IF(BL$3=0,0,INDEX(Sheet1!RawDataCols,$C114,BL$5)*$R114)</f>
        <v>0</v>
      </c>
      <c r="BM114" s="3">
        <f>IF(BM$3=0,0,INDEX(Sheet1!RawDataCols,$C114,BM$5)*$R114)</f>
        <v>0</v>
      </c>
      <c r="BN114" s="3">
        <f>IF(BN$3=0,0,INDEX(Sheet1!RawDataCols,$C114,BN$5)*$R114)</f>
        <v>0.14285700000000001</v>
      </c>
      <c r="BO114" s="3">
        <f>IF(BO$3=0,0,INDEX(Sheet1!RawDataCols,$C114,BO$5)*$R114)</f>
        <v>0.14285700000000001</v>
      </c>
      <c r="BP114" s="3">
        <f>IF(BP$3=0,0,INDEX(Sheet1!RawDataCols,$C114,BP$5)*$R114)</f>
        <v>0</v>
      </c>
      <c r="BQ114" s="3">
        <f t="shared" si="52"/>
        <v>0</v>
      </c>
      <c r="BR114" s="3">
        <f t="shared" si="53"/>
        <v>0</v>
      </c>
      <c r="BS114" s="3">
        <f t="shared" si="54"/>
        <v>0</v>
      </c>
      <c r="BT114" s="3">
        <f t="shared" si="55"/>
        <v>0</v>
      </c>
      <c r="BU114" s="3" t="str">
        <f>INDEX(Sheet1!$BS$2:$BS$1000,MATCH($A114,Sheet1!$A$2:$A$1000,0))</f>
        <v>24</v>
      </c>
      <c r="BV114" s="3">
        <f>INDEX(Sheet1!$BT$2:$BT$1000,MATCH($A114,Sheet1!$A$2:$A$1000,0))</f>
        <v>0</v>
      </c>
    </row>
    <row r="115" spans="1:74" x14ac:dyDescent="0.2">
      <c r="A115" s="248" t="s">
        <v>514</v>
      </c>
      <c r="B115" s="3">
        <f>MATCH($A115,Sheet1!ACCOUNTNO,0)</f>
        <v>32</v>
      </c>
      <c r="C115" s="3">
        <f t="shared" si="46"/>
        <v>32</v>
      </c>
      <c r="D115" s="3" t="str">
        <f>IF(D$3=0,0,INDEX(Sheet1!RawDataCols,$C115,D$5))</f>
        <v>62100G14</v>
      </c>
      <c r="E115" s="3" t="str">
        <f>IF(E$3=0,0,INDEX(Sheet1!RawDataCols,$C115,E$5))</f>
        <v xml:space="preserve">62100          </v>
      </c>
      <c r="F115" s="3" t="str">
        <f>IF(F$3=0,0,INDEX(Sheet1!RawDataCols,$C115,F$5))</f>
        <v xml:space="preserve">G14            </v>
      </c>
      <c r="G115" s="3" t="str">
        <f>IF(G$3=0,0,INDEX(Sheet1!RawDataCols,$C115,G$5))</f>
        <v xml:space="preserve">               </v>
      </c>
      <c r="H115" s="3" t="str">
        <f>IF(H$3=0,0,INDEX(Sheet1!RawDataCols,$C115,H$5))</f>
        <v xml:space="preserve">               </v>
      </c>
      <c r="I115" s="3" t="str">
        <f>IF(I$3=0,0,INDEX(Sheet1!RawDataCols,$C115,I$5))</f>
        <v xml:space="preserve">               </v>
      </c>
      <c r="J115" s="3" t="str">
        <f>IF(J$3=0,0,INDEX(Sheet1!RawDataCols,$C115,J$5))</f>
        <v xml:space="preserve">               </v>
      </c>
      <c r="K115" s="3" t="str">
        <f>IF(K$3=0,0,INDEX(Sheet1!RawDataCols,$C115,K$5))</f>
        <v xml:space="preserve">               </v>
      </c>
      <c r="L115" s="3" t="str">
        <f>IF(L$3=0,0,INDEX(Sheet1!RawDataCols,$C115,L$5))</f>
        <v xml:space="preserve">               </v>
      </c>
      <c r="M115" s="3" t="str">
        <f>IF(M$3=0,0,INDEX(Sheet1!RawDataCols,$C115,M$5))</f>
        <v xml:space="preserve">F018  </v>
      </c>
      <c r="N115" s="3" t="str">
        <f>IF(N$3=0,0,INDEX(Sheet1!RawDataCols,$C115,N$5))</f>
        <v>Intercompany - TMV</v>
      </c>
      <c r="O115" s="3">
        <f>INDEX(Sheet1!RawDataCols,$C115,O$5)</f>
        <v>26</v>
      </c>
      <c r="P115" s="3" t="str">
        <f>INDEX(Sheet1!RawDataCols,$C115,P$5)</f>
        <v>Other Assets</v>
      </c>
      <c r="Q115" s="3" t="str">
        <f>IF(Q$3=0,0,INDEX(Sheet1!RawDataCols,$C115,Q$5))</f>
        <v>B</v>
      </c>
      <c r="R115" s="3">
        <f t="shared" si="47"/>
        <v>1</v>
      </c>
      <c r="S115" s="3">
        <f t="shared" si="48"/>
        <v>-1</v>
      </c>
      <c r="T115" s="3">
        <f>IF(T$3=0,0,INDEX(Sheet1!RawDataCols,$C115,T$5)*$R115)</f>
        <v>0</v>
      </c>
      <c r="U115" s="3">
        <f>IF(U$3=0,0,INDEX(Sheet1!RawDataCols,$C115,U$5)*$R115)</f>
        <v>0</v>
      </c>
      <c r="V115" s="3">
        <f>IF(V$3=0,0,INDEX(Sheet1!RawDataCols,$C115,V$5)*$R115)</f>
        <v>0</v>
      </c>
      <c r="W115" s="3">
        <f>IF(W$3=0,0,INDEX(Sheet1!RawDataCols,$C115,W$5)*$R115)</f>
        <v>0</v>
      </c>
      <c r="X115" s="3">
        <f>IF(X$3=0,0,INDEX(Sheet1!RawDataCols,$C115,X$5)*$R115)</f>
        <v>0</v>
      </c>
      <c r="Y115" s="3">
        <f>IF(Y$3=0,0,INDEX(Sheet1!RawDataCols,$C115,Y$5)*$R115)</f>
        <v>0</v>
      </c>
      <c r="Z115" s="3">
        <f>IF(Z$3=0,0,INDEX(Sheet1!RawDataCols,$C115,Z$5)*$R115)</f>
        <v>0</v>
      </c>
      <c r="AA115" s="3">
        <f>IF(AA$3=0,0,INDEX(Sheet1!RawDataCols,$C115,AA$5)*$R115)</f>
        <v>0</v>
      </c>
      <c r="AB115" s="3">
        <f>IF(AB$3=0,0,INDEX(Sheet1!RawDataCols,$C115,AB$5)*$R115)</f>
        <v>0</v>
      </c>
      <c r="AC115" s="3">
        <f>IF(AC$3=0,0,INDEX(Sheet1!RawDataCols,$C115,AC$5)*$R115)</f>
        <v>0</v>
      </c>
      <c r="AD115" s="3">
        <f>IF(AD$3=0,0,INDEX(Sheet1!RawDataCols,$C115,AD$5)*$R115)</f>
        <v>0</v>
      </c>
      <c r="AE115" s="3">
        <f>IF(AE$3=0,0,INDEX(Sheet1!RawDataCols,$C115,AE$5)*$R115)</f>
        <v>0</v>
      </c>
      <c r="AF115" s="3">
        <f>IF(AF$3=0,0,INDEX(Sheet1!RawDataCols,$C115,AF$5)*$R115)</f>
        <v>0</v>
      </c>
      <c r="AG115" s="3">
        <f>IF(AG$3=0,0,INDEX(Sheet1!RawDataCols,$C115,AG$5)*$R115)</f>
        <v>0</v>
      </c>
      <c r="AH115" s="3">
        <f>IF(AH$3=0,0,INDEX(Sheet1!RawDataCols,$C115,AH$5)*$R115)</f>
        <v>0</v>
      </c>
      <c r="AI115" s="3">
        <f>IF(AI$3=0,0,INDEX(Sheet1!RawDataCols,$C115,AI$5)*$R115)</f>
        <v>0</v>
      </c>
      <c r="AJ115" s="3">
        <f>IF(AJ$3=0,0,INDEX(Sheet1!RawDataCols,$C115,AJ$5)*$R115)</f>
        <v>0</v>
      </c>
      <c r="AK115" s="3">
        <f>IF(AK$3=0,0,INDEX(Sheet1!RawDataCols,$C115,AK$5)*$R115)</f>
        <v>0</v>
      </c>
      <c r="AL115" s="3">
        <f>IF(AL$3=0,0,INDEX(Sheet1!RawDataCols,$C115,AL$5)*$R115)</f>
        <v>0</v>
      </c>
      <c r="AM115" s="3">
        <f>IF(AM$3=0,0,INDEX(Sheet1!RawDataCols,$C115,AM$5)*$R115)</f>
        <v>0</v>
      </c>
      <c r="AN115" s="3">
        <f>IF(AN$3=0,0,INDEX(Sheet1!RawDataCols,$C115,AN$5)*$R115)</f>
        <v>0</v>
      </c>
      <c r="AO115" s="3">
        <f>IF(AO$3=0,0,INDEX(Sheet1!RawDataCols,$C115,AO$5)*$R115)</f>
        <v>0</v>
      </c>
      <c r="AP115" s="3">
        <f>IF(AP$3=0,0,INDEX(Sheet1!RawDataCols,$C115,AP$5)*$R115)</f>
        <v>0</v>
      </c>
      <c r="AQ115" s="3">
        <f>IF(AQ$3=0,0,INDEX(Sheet1!RawDataCols,$C115,AQ$5)*$R115)</f>
        <v>0</v>
      </c>
      <c r="AR115" s="3">
        <f>IF(AR$3=0,0,INDEX(Sheet1!RawDataCols,$C115,AR$5)*$R115)</f>
        <v>0</v>
      </c>
      <c r="AS115" s="3">
        <f>IF(AS$3=0,0,INDEX(Sheet1!RawDataCols,$C115,AS$5)*$R115)</f>
        <v>0</v>
      </c>
      <c r="AT115" s="3">
        <f>IF(AT$3=0,0,INDEX(Sheet1!RawDataCols,$C115,AT$5)*$R115)</f>
        <v>0</v>
      </c>
      <c r="AU115" s="3">
        <f>IF(AU$3=0,0,INDEX(Sheet1!RawDataCols,$C115,AU$5)*$R115)</f>
        <v>0</v>
      </c>
      <c r="AV115" s="3">
        <f>IF(AV$3=0,0,INDEX(Sheet1!RawDataCols,$C115,AV$5)*$R115)</f>
        <v>0</v>
      </c>
      <c r="AW115" s="3">
        <f>IF(AW$3=0,0,INDEX(Sheet1!RawDataCols,$C115,AW$5)*$R115)</f>
        <v>0</v>
      </c>
      <c r="AX115" s="3">
        <f>IF(AX$3=0,0,INDEX(Sheet1!RawDataCols,$C115,AX$5)*$R115)</f>
        <v>0</v>
      </c>
      <c r="AY115" s="3">
        <f>IF(AY$3=0,0,INDEX(Sheet1!RawDataCols,$C115,AY$5)*$R115)</f>
        <v>0</v>
      </c>
      <c r="AZ115" s="3">
        <f>IF(AZ$3=0,0,INDEX(Sheet1!RawDataCols,$C115,AZ$5)*$R115)</f>
        <v>0</v>
      </c>
      <c r="BA115" s="3">
        <f>IF(BA$3=0,0,INDEX(Sheet1!RawDataCols,$C115,BA$5)*$R115)</f>
        <v>0</v>
      </c>
      <c r="BB115" s="3">
        <f>IF(BB$3=0,0,INDEX(Sheet1!RawDataCols,$C115,BB$5)*$R115)</f>
        <v>0</v>
      </c>
      <c r="BC115" s="3">
        <f>IF(BC$3=0,0,INDEX(Sheet1!RawDataCols,$C115,BC$5)*$R115)</f>
        <v>0</v>
      </c>
      <c r="BD115" s="3">
        <f>IF(BD$3=0,0,INDEX(Sheet1!RawDataCols,$C115,BD$5)*$R115)</f>
        <v>0</v>
      </c>
      <c r="BE115" s="3">
        <f>IF(BE$3=0,0,INDEX(Sheet1!RawDataCols,$C115,BE$5)*$R115)</f>
        <v>0</v>
      </c>
      <c r="BF115" s="3">
        <f>IF(BF$3=0,0,INDEX(Sheet1!RawDataCols,$C115,BF$5)*$R115)</f>
        <v>0</v>
      </c>
      <c r="BG115" s="179">
        <f>IF(BG$3=0,0,INDEX(Sheet1!RawDataCols,$C115,BG$5)*$R115)</f>
        <v>0</v>
      </c>
      <c r="BH115" s="33">
        <f t="shared" si="49"/>
        <v>0</v>
      </c>
      <c r="BI115" s="33">
        <f t="shared" si="50"/>
        <v>0</v>
      </c>
      <c r="BJ115" s="33">
        <f t="shared" si="51"/>
        <v>0</v>
      </c>
      <c r="BK115" s="3">
        <f>IF(BK$3=0,0,INDEX(Sheet1!RawDataCols,$C115,BK$5)*$R115)</f>
        <v>0</v>
      </c>
      <c r="BL115" s="3">
        <f>IF(BL$3=0,0,INDEX(Sheet1!RawDataCols,$C115,BL$5)*$R115)</f>
        <v>0</v>
      </c>
      <c r="BM115" s="3">
        <f>IF(BM$3=0,0,INDEX(Sheet1!RawDataCols,$C115,BM$5)*$R115)</f>
        <v>0</v>
      </c>
      <c r="BN115" s="3">
        <f>IF(BN$3=0,0,INDEX(Sheet1!RawDataCols,$C115,BN$5)*$R115)</f>
        <v>0</v>
      </c>
      <c r="BO115" s="3">
        <f>IF(BO$3=0,0,INDEX(Sheet1!RawDataCols,$C115,BO$5)*$R115)</f>
        <v>-6871.2614279999998</v>
      </c>
      <c r="BP115" s="3">
        <f>IF(BP$3=0,0,INDEX(Sheet1!RawDataCols,$C115,BP$5)*$R115)</f>
        <v>0</v>
      </c>
      <c r="BQ115" s="3">
        <f t="shared" si="52"/>
        <v>0</v>
      </c>
      <c r="BR115" s="3">
        <f t="shared" si="53"/>
        <v>0</v>
      </c>
      <c r="BS115" s="3">
        <f t="shared" si="54"/>
        <v>0</v>
      </c>
      <c r="BT115" s="3">
        <f t="shared" si="55"/>
        <v>0</v>
      </c>
      <c r="BU115" s="3" t="str">
        <f>INDEX(Sheet1!$BS$2:$BS$1000,MATCH($A115,Sheet1!$A$2:$A$1000,0))</f>
        <v>24</v>
      </c>
      <c r="BV115" s="3">
        <f>INDEX(Sheet1!$BT$2:$BT$1000,MATCH($A115,Sheet1!$A$2:$A$1000,0))</f>
        <v>0</v>
      </c>
    </row>
    <row r="116" spans="1:74" x14ac:dyDescent="0.2">
      <c r="A116" s="248" t="s">
        <v>627</v>
      </c>
      <c r="B116" s="3">
        <f>MATCH($A116,Sheet1!ACCOUNTNO,0)</f>
        <v>33</v>
      </c>
      <c r="C116" s="3">
        <f t="shared" si="46"/>
        <v>33</v>
      </c>
      <c r="D116" s="3" t="str">
        <f>IF(D$3=0,0,INDEX(Sheet1!RawDataCols,$C116,D$5))</f>
        <v>70100G16</v>
      </c>
      <c r="E116" s="3" t="str">
        <f>IF(E$3=0,0,INDEX(Sheet1!RawDataCols,$C116,E$5))</f>
        <v xml:space="preserve">70100          </v>
      </c>
      <c r="F116" s="3" t="str">
        <f>IF(F$3=0,0,INDEX(Sheet1!RawDataCols,$C116,F$5))</f>
        <v xml:space="preserve">G16            </v>
      </c>
      <c r="G116" s="3" t="str">
        <f>IF(G$3=0,0,INDEX(Sheet1!RawDataCols,$C116,G$5))</f>
        <v xml:space="preserve">               </v>
      </c>
      <c r="H116" s="3" t="str">
        <f>IF(H$3=0,0,INDEX(Sheet1!RawDataCols,$C116,H$5))</f>
        <v xml:space="preserve">               </v>
      </c>
      <c r="I116" s="3" t="str">
        <f>IF(I$3=0,0,INDEX(Sheet1!RawDataCols,$C116,I$5))</f>
        <v xml:space="preserve">               </v>
      </c>
      <c r="J116" s="3" t="str">
        <f>IF(J$3=0,0,INDEX(Sheet1!RawDataCols,$C116,J$5))</f>
        <v xml:space="preserve">               </v>
      </c>
      <c r="K116" s="3" t="str">
        <f>IF(K$3=0,0,INDEX(Sheet1!RawDataCols,$C116,K$5))</f>
        <v xml:space="preserve">               </v>
      </c>
      <c r="L116" s="3" t="str">
        <f>IF(L$3=0,0,INDEX(Sheet1!RawDataCols,$C116,L$5))</f>
        <v xml:space="preserve">               </v>
      </c>
      <c r="M116" s="3" t="str">
        <f>IF(M$3=0,0,INDEX(Sheet1!RawDataCols,$C116,M$5))</f>
        <v xml:space="preserve">F018  </v>
      </c>
      <c r="N116" s="3" t="str">
        <f>IF(N$3=0,0,INDEX(Sheet1!RawDataCols,$C116,N$5))</f>
        <v>Trade Creditor-TWC</v>
      </c>
      <c r="O116" s="3">
        <f>INDEX(Sheet1!RawDataCols,$C116,O$5)</f>
        <v>28</v>
      </c>
      <c r="P116" s="3" t="str">
        <f>INDEX(Sheet1!RawDataCols,$C116,P$5)</f>
        <v>Current Liabilities</v>
      </c>
      <c r="Q116" s="3" t="str">
        <f>IF(Q$3=0,0,INDEX(Sheet1!RawDataCols,$C116,Q$5))</f>
        <v>B</v>
      </c>
      <c r="R116" s="3">
        <f t="shared" si="47"/>
        <v>-1</v>
      </c>
      <c r="S116" s="3">
        <f t="shared" si="48"/>
        <v>1</v>
      </c>
      <c r="T116" s="3">
        <f>IF(T$3=0,0,INDEX(Sheet1!RawDataCols,$C116,T$5)*$R116)</f>
        <v>0</v>
      </c>
      <c r="U116" s="3">
        <f>IF(U$3=0,0,INDEX(Sheet1!RawDataCols,$C116,U$5)*$R116)</f>
        <v>0</v>
      </c>
      <c r="V116" s="3">
        <f>IF(V$3=0,0,INDEX(Sheet1!RawDataCols,$C116,V$5)*$R116)</f>
        <v>0</v>
      </c>
      <c r="W116" s="3">
        <f>IF(W$3=0,0,INDEX(Sheet1!RawDataCols,$C116,W$5)*$R116)</f>
        <v>0</v>
      </c>
      <c r="X116" s="3">
        <f>IF(X$3=0,0,INDEX(Sheet1!RawDataCols,$C116,X$5)*$R116)</f>
        <v>267</v>
      </c>
      <c r="Y116" s="3">
        <f>IF(Y$3=0,0,INDEX(Sheet1!RawDataCols,$C116,Y$5)*$R116)</f>
        <v>0</v>
      </c>
      <c r="Z116" s="3">
        <f>IF(Z$3=0,0,INDEX(Sheet1!RawDataCols,$C116,Z$5)*$R116)</f>
        <v>0</v>
      </c>
      <c r="AA116" s="3">
        <f>IF(AA$3=0,0,INDEX(Sheet1!RawDataCols,$C116,AA$5)*$R116)</f>
        <v>-267</v>
      </c>
      <c r="AB116" s="3">
        <f>IF(AB$3=0,0,INDEX(Sheet1!RawDataCols,$C116,AB$5)*$R116)</f>
        <v>0</v>
      </c>
      <c r="AC116" s="3">
        <f>IF(AC$3=0,0,INDEX(Sheet1!RawDataCols,$C116,AC$5)*$R116)</f>
        <v>263</v>
      </c>
      <c r="AD116" s="3">
        <f>IF(AD$3=0,0,INDEX(Sheet1!RawDataCols,$C116,AD$5)*$R116)</f>
        <v>0</v>
      </c>
      <c r="AE116" s="3">
        <f>IF(AE$3=0,0,INDEX(Sheet1!RawDataCols,$C116,AE$5)*$R116)</f>
        <v>0</v>
      </c>
      <c r="AF116" s="3">
        <f>IF(AF$3=0,0,INDEX(Sheet1!RawDataCols,$C116,AF$5)*$R116)</f>
        <v>-263</v>
      </c>
      <c r="AG116" s="3">
        <f>IF(AG$3=0,0,INDEX(Sheet1!RawDataCols,$C116,AG$5)*$R116)</f>
        <v>0</v>
      </c>
      <c r="AH116" s="3">
        <f>IF(AH$3=0,0,INDEX(Sheet1!RawDataCols,$C116,AH$5)*$R116)</f>
        <v>0</v>
      </c>
      <c r="AI116" s="3">
        <f>IF(AI$3=0,0,INDEX(Sheet1!RawDataCols,$C116,AI$5)*$R116)</f>
        <v>0</v>
      </c>
      <c r="AJ116" s="3">
        <f>IF(AJ$3=0,0,INDEX(Sheet1!RawDataCols,$C116,AJ$5)*$R116)</f>
        <v>0</v>
      </c>
      <c r="AK116" s="3">
        <f>IF(AK$3=0,0,INDEX(Sheet1!RawDataCols,$C116,AK$5)*$R116)</f>
        <v>0</v>
      </c>
      <c r="AL116" s="3">
        <f>IF(AL$3=0,0,INDEX(Sheet1!RawDataCols,$C116,AL$5)*$R116)</f>
        <v>0</v>
      </c>
      <c r="AM116" s="3">
        <f>IF(AM$3=0,0,INDEX(Sheet1!RawDataCols,$C116,AM$5)*$R116)</f>
        <v>0</v>
      </c>
      <c r="AN116" s="3">
        <f>IF(AN$3=0,0,INDEX(Sheet1!RawDataCols,$C116,AN$5)*$R116)</f>
        <v>0</v>
      </c>
      <c r="AO116" s="3">
        <f>IF(AO$3=0,0,INDEX(Sheet1!RawDataCols,$C116,AO$5)*$R116)</f>
        <v>0</v>
      </c>
      <c r="AP116" s="3">
        <f>IF(AP$3=0,0,INDEX(Sheet1!RawDataCols,$C116,AP$5)*$R116)</f>
        <v>0</v>
      </c>
      <c r="AQ116" s="3">
        <f>IF(AQ$3=0,0,INDEX(Sheet1!RawDataCols,$C116,AQ$5)*$R116)</f>
        <v>0</v>
      </c>
      <c r="AR116" s="3">
        <f>IF(AR$3=0,0,INDEX(Sheet1!RawDataCols,$C116,AR$5)*$R116)</f>
        <v>0</v>
      </c>
      <c r="AS116" s="3">
        <f>IF(AS$3=0,0,INDEX(Sheet1!RawDataCols,$C116,AS$5)*$R116)</f>
        <v>0</v>
      </c>
      <c r="AT116" s="3">
        <f>IF(AT$3=0,0,INDEX(Sheet1!RawDataCols,$C116,AT$5)*$R116)</f>
        <v>0</v>
      </c>
      <c r="AU116" s="3">
        <f>IF(AU$3=0,0,INDEX(Sheet1!RawDataCols,$C116,AU$5)*$R116)</f>
        <v>0</v>
      </c>
      <c r="AV116" s="3">
        <f>IF(AV$3=0,0,INDEX(Sheet1!RawDataCols,$C116,AV$5)*$R116)</f>
        <v>0</v>
      </c>
      <c r="AW116" s="3">
        <f>IF(AW$3=0,0,INDEX(Sheet1!RawDataCols,$C116,AW$5)*$R116)</f>
        <v>0</v>
      </c>
      <c r="AX116" s="3">
        <f>IF(AX$3=0,0,INDEX(Sheet1!RawDataCols,$C116,AX$5)*$R116)</f>
        <v>-48122</v>
      </c>
      <c r="AY116" s="3">
        <f>IF(AY$3=0,0,INDEX(Sheet1!RawDataCols,$C116,AY$5)*$R116)</f>
        <v>0</v>
      </c>
      <c r="AZ116" s="3">
        <f>IF(AZ$3=0,0,INDEX(Sheet1!RawDataCols,$C116,AZ$5)*$R116)</f>
        <v>0</v>
      </c>
      <c r="BA116" s="3">
        <f>IF(BA$3=0,0,INDEX(Sheet1!RawDataCols,$C116,BA$5)*$R116)</f>
        <v>0</v>
      </c>
      <c r="BB116" s="3">
        <f>IF(BB$3=0,0,INDEX(Sheet1!RawDataCols,$C116,BB$5)*$R116)</f>
        <v>0</v>
      </c>
      <c r="BC116" s="3">
        <f>IF(BC$3=0,0,INDEX(Sheet1!RawDataCols,$C116,BC$5)*$R116)</f>
        <v>0</v>
      </c>
      <c r="BD116" s="3">
        <f>IF(BD$3=0,0,INDEX(Sheet1!RawDataCols,$C116,BD$5)*$R116)</f>
        <v>0</v>
      </c>
      <c r="BE116" s="3">
        <f>IF(BE$3=0,0,INDEX(Sheet1!RawDataCols,$C116,BE$5)*$R116)</f>
        <v>0</v>
      </c>
      <c r="BF116" s="3">
        <f>IF(BF$3=0,0,INDEX(Sheet1!RawDataCols,$C116,BF$5)*$R116)</f>
        <v>0</v>
      </c>
      <c r="BG116" s="179">
        <f>IF(BG$3=0,0,INDEX(Sheet1!RawDataCols,$C116,BG$5)*$R116)</f>
        <v>0</v>
      </c>
      <c r="BH116" s="33">
        <f t="shared" si="49"/>
        <v>0</v>
      </c>
      <c r="BI116" s="33">
        <f t="shared" si="50"/>
        <v>0</v>
      </c>
      <c r="BJ116" s="33">
        <f t="shared" si="51"/>
        <v>0</v>
      </c>
      <c r="BK116" s="3">
        <f>IF(BK$3=0,0,INDEX(Sheet1!RawDataCols,$C116,BK$5)*$R116)</f>
        <v>0</v>
      </c>
      <c r="BL116" s="3">
        <f>IF(BL$3=0,0,INDEX(Sheet1!RawDataCols,$C116,BL$5)*$R116)</f>
        <v>6874.5714280000002</v>
      </c>
      <c r="BM116" s="3">
        <f>IF(BM$3=0,0,INDEX(Sheet1!RawDataCols,$C116,BM$5)*$R116)</f>
        <v>18019.428571</v>
      </c>
      <c r="BN116" s="3">
        <f>IF(BN$3=0,0,INDEX(Sheet1!RawDataCols,$C116,BN$5)*$R116)</f>
        <v>6430.5714280000002</v>
      </c>
      <c r="BO116" s="3">
        <f>IF(BO$3=0,0,INDEX(Sheet1!RawDataCols,$C116,BO$5)*$R116)</f>
        <v>6430.5714280000002</v>
      </c>
      <c r="BP116" s="3">
        <f>IF(BP$3=0,0,INDEX(Sheet1!RawDataCols,$C116,BP$5)*$R116)</f>
        <v>48122</v>
      </c>
      <c r="BQ116" s="3">
        <f t="shared" si="52"/>
        <v>0</v>
      </c>
      <c r="BR116" s="3">
        <f t="shared" si="53"/>
        <v>0</v>
      </c>
      <c r="BS116" s="3">
        <f t="shared" si="54"/>
        <v>0</v>
      </c>
      <c r="BT116" s="3">
        <f t="shared" si="55"/>
        <v>0</v>
      </c>
      <c r="BU116" s="3" t="str">
        <f>INDEX(Sheet1!$BS$2:$BS$1000,MATCH($A116,Sheet1!$A$2:$A$1000,0))</f>
        <v>26</v>
      </c>
      <c r="BV116" s="3">
        <f>INDEX(Sheet1!$BT$2:$BT$1000,MATCH($A116,Sheet1!$A$2:$A$1000,0))</f>
        <v>0</v>
      </c>
    </row>
    <row r="117" spans="1:74" x14ac:dyDescent="0.2">
      <c r="A117" s="248" t="s">
        <v>628</v>
      </c>
      <c r="B117" s="3">
        <f>MATCH($A117,Sheet1!ACCOUNTNO,0)</f>
        <v>35</v>
      </c>
      <c r="C117" s="3">
        <f t="shared" si="46"/>
        <v>35</v>
      </c>
      <c r="D117" s="3" t="str">
        <f>IF(D$3=0,0,INDEX(Sheet1!RawDataCols,$C117,D$5))</f>
        <v>71120G16</v>
      </c>
      <c r="E117" s="3" t="str">
        <f>IF(E$3=0,0,INDEX(Sheet1!RawDataCols,$C117,E$5))</f>
        <v xml:space="preserve">71120          </v>
      </c>
      <c r="F117" s="3" t="str">
        <f>IF(F$3=0,0,INDEX(Sheet1!RawDataCols,$C117,F$5))</f>
        <v xml:space="preserve">G16            </v>
      </c>
      <c r="G117" s="3" t="str">
        <f>IF(G$3=0,0,INDEX(Sheet1!RawDataCols,$C117,G$5))</f>
        <v xml:space="preserve">               </v>
      </c>
      <c r="H117" s="3" t="str">
        <f>IF(H$3=0,0,INDEX(Sheet1!RawDataCols,$C117,H$5))</f>
        <v xml:space="preserve">               </v>
      </c>
      <c r="I117" s="3" t="str">
        <f>IF(I$3=0,0,INDEX(Sheet1!RawDataCols,$C117,I$5))</f>
        <v xml:space="preserve">               </v>
      </c>
      <c r="J117" s="3" t="str">
        <f>IF(J$3=0,0,INDEX(Sheet1!RawDataCols,$C117,J$5))</f>
        <v xml:space="preserve">               </v>
      </c>
      <c r="K117" s="3" t="str">
        <f>IF(K$3=0,0,INDEX(Sheet1!RawDataCols,$C117,K$5))</f>
        <v xml:space="preserve">               </v>
      </c>
      <c r="L117" s="3" t="str">
        <f>IF(L$3=0,0,INDEX(Sheet1!RawDataCols,$C117,L$5))</f>
        <v xml:space="preserve">               </v>
      </c>
      <c r="M117" s="3" t="str">
        <f>IF(M$3=0,0,INDEX(Sheet1!RawDataCols,$C117,M$5))</f>
        <v xml:space="preserve">F018  </v>
      </c>
      <c r="N117" s="3" t="str">
        <f>IF(N$3=0,0,INDEX(Sheet1!RawDataCols,$C117,N$5))</f>
        <v>GST Paid-TWC</v>
      </c>
      <c r="O117" s="3">
        <f>INDEX(Sheet1!RawDataCols,$C117,O$5)</f>
        <v>28</v>
      </c>
      <c r="P117" s="3" t="str">
        <f>INDEX(Sheet1!RawDataCols,$C117,P$5)</f>
        <v>Current Liabilities</v>
      </c>
      <c r="Q117" s="3" t="str">
        <f>IF(Q$3=0,0,INDEX(Sheet1!RawDataCols,$C117,Q$5))</f>
        <v>B</v>
      </c>
      <c r="R117" s="3">
        <f t="shared" si="47"/>
        <v>-1</v>
      </c>
      <c r="S117" s="3">
        <f t="shared" si="48"/>
        <v>1</v>
      </c>
      <c r="T117" s="3">
        <f>IF(T$3=0,0,INDEX(Sheet1!RawDataCols,$C117,T$5)*$R117)</f>
        <v>-9952.4</v>
      </c>
      <c r="U117" s="3">
        <f>IF(U$3=0,0,INDEX(Sheet1!RawDataCols,$C117,U$5)*$R117)</f>
        <v>0</v>
      </c>
      <c r="V117" s="3">
        <f>IF(V$3=0,0,INDEX(Sheet1!RawDataCols,$C117,V$5)*$R117)</f>
        <v>0</v>
      </c>
      <c r="W117" s="3">
        <f>IF(W$3=0,0,INDEX(Sheet1!RawDataCols,$C117,W$5)*$R117)</f>
        <v>0</v>
      </c>
      <c r="X117" s="3">
        <f>IF(X$3=0,0,INDEX(Sheet1!RawDataCols,$C117,X$5)*$R117)</f>
        <v>0</v>
      </c>
      <c r="Y117" s="3">
        <f>IF(Y$3=0,0,INDEX(Sheet1!RawDataCols,$C117,Y$5)*$R117)</f>
        <v>0</v>
      </c>
      <c r="Z117" s="3">
        <f>IF(Z$3=0,0,INDEX(Sheet1!RawDataCols,$C117,Z$5)*$R117)</f>
        <v>0</v>
      </c>
      <c r="AA117" s="3">
        <f>IF(AA$3=0,0,INDEX(Sheet1!RawDataCols,$C117,AA$5)*$R117)</f>
        <v>0</v>
      </c>
      <c r="AB117" s="3">
        <f>IF(AB$3=0,0,INDEX(Sheet1!RawDataCols,$C117,AB$5)*$R117)</f>
        <v>0</v>
      </c>
      <c r="AC117" s="3">
        <f>IF(AC$3=0,0,INDEX(Sheet1!RawDataCols,$C117,AC$5)*$R117)</f>
        <v>0</v>
      </c>
      <c r="AD117" s="3">
        <f>IF(AD$3=0,0,INDEX(Sheet1!RawDataCols,$C117,AD$5)*$R117)</f>
        <v>0</v>
      </c>
      <c r="AE117" s="3">
        <f>IF(AE$3=0,0,INDEX(Sheet1!RawDataCols,$C117,AE$5)*$R117)</f>
        <v>0</v>
      </c>
      <c r="AF117" s="3">
        <f>IF(AF$3=0,0,INDEX(Sheet1!RawDataCols,$C117,AF$5)*$R117)</f>
        <v>0</v>
      </c>
      <c r="AG117" s="3">
        <f>IF(AG$3=0,0,INDEX(Sheet1!RawDataCols,$C117,AG$5)*$R117)</f>
        <v>0</v>
      </c>
      <c r="AH117" s="3">
        <f>IF(AH$3=0,0,INDEX(Sheet1!RawDataCols,$C117,AH$5)*$R117)</f>
        <v>0</v>
      </c>
      <c r="AI117" s="3">
        <f>IF(AI$3=0,0,INDEX(Sheet1!RawDataCols,$C117,AI$5)*$R117)</f>
        <v>0</v>
      </c>
      <c r="AJ117" s="3">
        <f>IF(AJ$3=0,0,INDEX(Sheet1!RawDataCols,$C117,AJ$5)*$R117)</f>
        <v>0</v>
      </c>
      <c r="AK117" s="3">
        <f>IF(AK$3=0,0,INDEX(Sheet1!RawDataCols,$C117,AK$5)*$R117)</f>
        <v>0</v>
      </c>
      <c r="AL117" s="3">
        <f>IF(AL$3=0,0,INDEX(Sheet1!RawDataCols,$C117,AL$5)*$R117)</f>
        <v>0</v>
      </c>
      <c r="AM117" s="3">
        <f>IF(AM$3=0,0,INDEX(Sheet1!RawDataCols,$C117,AM$5)*$R117)</f>
        <v>0</v>
      </c>
      <c r="AN117" s="3">
        <f>IF(AN$3=0,0,INDEX(Sheet1!RawDataCols,$C117,AN$5)*$R117)</f>
        <v>0</v>
      </c>
      <c r="AO117" s="3">
        <f>IF(AO$3=0,0,INDEX(Sheet1!RawDataCols,$C117,AO$5)*$R117)</f>
        <v>0</v>
      </c>
      <c r="AP117" s="3">
        <f>IF(AP$3=0,0,INDEX(Sheet1!RawDataCols,$C117,AP$5)*$R117)</f>
        <v>0</v>
      </c>
      <c r="AQ117" s="3">
        <f>IF(AQ$3=0,0,INDEX(Sheet1!RawDataCols,$C117,AQ$5)*$R117)</f>
        <v>0</v>
      </c>
      <c r="AR117" s="3">
        <f>IF(AR$3=0,0,INDEX(Sheet1!RawDataCols,$C117,AR$5)*$R117)</f>
        <v>0</v>
      </c>
      <c r="AS117" s="3">
        <f>IF(AS$3=0,0,INDEX(Sheet1!RawDataCols,$C117,AS$5)*$R117)</f>
        <v>0</v>
      </c>
      <c r="AT117" s="3">
        <f>IF(AT$3=0,0,INDEX(Sheet1!RawDataCols,$C117,AT$5)*$R117)</f>
        <v>0</v>
      </c>
      <c r="AU117" s="3">
        <f>IF(AU$3=0,0,INDEX(Sheet1!RawDataCols,$C117,AU$5)*$R117)</f>
        <v>0</v>
      </c>
      <c r="AV117" s="3">
        <f>IF(AV$3=0,0,INDEX(Sheet1!RawDataCols,$C117,AV$5)*$R117)</f>
        <v>0</v>
      </c>
      <c r="AW117" s="3">
        <f>IF(AW$3=0,0,INDEX(Sheet1!RawDataCols,$C117,AW$5)*$R117)</f>
        <v>0</v>
      </c>
      <c r="AX117" s="3">
        <f>IF(AX$3=0,0,INDEX(Sheet1!RawDataCols,$C117,AX$5)*$R117)</f>
        <v>0</v>
      </c>
      <c r="AY117" s="3">
        <f>IF(AY$3=0,0,INDEX(Sheet1!RawDataCols,$C117,AY$5)*$R117)</f>
        <v>0</v>
      </c>
      <c r="AZ117" s="3">
        <f>IF(AZ$3=0,0,INDEX(Sheet1!RawDataCols,$C117,AZ$5)*$R117)</f>
        <v>0</v>
      </c>
      <c r="BA117" s="3">
        <f>IF(BA$3=0,0,INDEX(Sheet1!RawDataCols,$C117,BA$5)*$R117)</f>
        <v>0</v>
      </c>
      <c r="BB117" s="3">
        <f>IF(BB$3=0,0,INDEX(Sheet1!RawDataCols,$C117,BB$5)*$R117)</f>
        <v>0</v>
      </c>
      <c r="BC117" s="3">
        <f>IF(BC$3=0,0,INDEX(Sheet1!RawDataCols,$C117,BC$5)*$R117)</f>
        <v>0</v>
      </c>
      <c r="BD117" s="3">
        <f>IF(BD$3=0,0,INDEX(Sheet1!RawDataCols,$C117,BD$5)*$R117)</f>
        <v>0</v>
      </c>
      <c r="BE117" s="3">
        <f>IF(BE$3=0,0,INDEX(Sheet1!RawDataCols,$C117,BE$5)*$R117)</f>
        <v>0</v>
      </c>
      <c r="BF117" s="3">
        <f>IF(BF$3=0,0,INDEX(Sheet1!RawDataCols,$C117,BF$5)*$R117)</f>
        <v>0</v>
      </c>
      <c r="BG117" s="179">
        <f>IF(BG$3=0,0,INDEX(Sheet1!RawDataCols,$C117,BG$5)*$R117)</f>
        <v>0</v>
      </c>
      <c r="BH117" s="33">
        <f t="shared" si="49"/>
        <v>-9952.4</v>
      </c>
      <c r="BI117" s="33">
        <f t="shared" si="50"/>
        <v>0</v>
      </c>
      <c r="BJ117" s="33">
        <f t="shared" si="51"/>
        <v>-9952.4</v>
      </c>
      <c r="BK117" s="3">
        <f>IF(BK$3=0,0,INDEX(Sheet1!RawDataCols,$C117,BK$5)*$R117)</f>
        <v>0</v>
      </c>
      <c r="BL117" s="3">
        <f>IF(BL$3=0,0,INDEX(Sheet1!RawDataCols,$C117,BL$5)*$R117)</f>
        <v>-1421.771428</v>
      </c>
      <c r="BM117" s="3">
        <f>IF(BM$3=0,0,INDEX(Sheet1!RawDataCols,$C117,BM$5)*$R117)</f>
        <v>-1421.771428</v>
      </c>
      <c r="BN117" s="3">
        <f>IF(BN$3=0,0,INDEX(Sheet1!RawDataCols,$C117,BN$5)*$R117)</f>
        <v>-835.38</v>
      </c>
      <c r="BO117" s="3">
        <f>IF(BO$3=0,0,INDEX(Sheet1!RawDataCols,$C117,BO$5)*$R117)</f>
        <v>0</v>
      </c>
      <c r="BP117" s="3">
        <f>IF(BP$3=0,0,INDEX(Sheet1!RawDataCols,$C117,BP$5)*$R117)</f>
        <v>-9952.4</v>
      </c>
      <c r="BQ117" s="3">
        <f t="shared" si="52"/>
        <v>-9952.4</v>
      </c>
      <c r="BR117" s="3">
        <f t="shared" si="53"/>
        <v>-9952.4</v>
      </c>
      <c r="BS117" s="3">
        <f t="shared" si="54"/>
        <v>-9952.4</v>
      </c>
      <c r="BT117" s="3">
        <f t="shared" si="55"/>
        <v>-9952.4</v>
      </c>
      <c r="BU117" s="3" t="str">
        <f>INDEX(Sheet1!$BS$2:$BS$1000,MATCH($A117,Sheet1!$A$2:$A$1000,0))</f>
        <v>27</v>
      </c>
      <c r="BV117" s="3">
        <f>INDEX(Sheet1!$BT$2:$BT$1000,MATCH($A117,Sheet1!$A$2:$A$1000,0))</f>
        <v>9952.4</v>
      </c>
    </row>
    <row r="118" spans="1:74" x14ac:dyDescent="0.2">
      <c r="A118" s="248" t="s">
        <v>629</v>
      </c>
      <c r="B118" s="3">
        <f>MATCH($A118,Sheet1!ACCOUNTNO,0)</f>
        <v>43</v>
      </c>
      <c r="C118" s="3">
        <f t="shared" si="46"/>
        <v>43</v>
      </c>
      <c r="D118" s="3" t="str">
        <f>IF(D$3=0,0,INDEX(Sheet1!RawDataCols,$C118,D$5))</f>
        <v>90140G16</v>
      </c>
      <c r="E118" s="3" t="str">
        <f>IF(E$3=0,0,INDEX(Sheet1!RawDataCols,$C118,E$5))</f>
        <v xml:space="preserve">90140          </v>
      </c>
      <c r="F118" s="3" t="str">
        <f>IF(F$3=0,0,INDEX(Sheet1!RawDataCols,$C118,F$5))</f>
        <v xml:space="preserve">G16            </v>
      </c>
      <c r="G118" s="3" t="str">
        <f>IF(G$3=0,0,INDEX(Sheet1!RawDataCols,$C118,G$5))</f>
        <v xml:space="preserve">               </v>
      </c>
      <c r="H118" s="3" t="str">
        <f>IF(H$3=0,0,INDEX(Sheet1!RawDataCols,$C118,H$5))</f>
        <v xml:space="preserve">               </v>
      </c>
      <c r="I118" s="3" t="str">
        <f>IF(I$3=0,0,INDEX(Sheet1!RawDataCols,$C118,I$5))</f>
        <v xml:space="preserve">               </v>
      </c>
      <c r="J118" s="3" t="str">
        <f>IF(J$3=0,0,INDEX(Sheet1!RawDataCols,$C118,J$5))</f>
        <v xml:space="preserve">               </v>
      </c>
      <c r="K118" s="3" t="str">
        <f>IF(K$3=0,0,INDEX(Sheet1!RawDataCols,$C118,K$5))</f>
        <v xml:space="preserve">               </v>
      </c>
      <c r="L118" s="3" t="str">
        <f>IF(L$3=0,0,INDEX(Sheet1!RawDataCols,$C118,L$5))</f>
        <v xml:space="preserve">               </v>
      </c>
      <c r="M118" s="3" t="str">
        <f>IF(M$3=0,0,INDEX(Sheet1!RawDataCols,$C118,M$5))</f>
        <v xml:space="preserve">F018  </v>
      </c>
      <c r="N118" s="3" t="str">
        <f>IF(N$3=0,0,INDEX(Sheet1!RawDataCols,$C118,N$5))</f>
        <v>Issued Capital-TWC</v>
      </c>
      <c r="O118" s="3">
        <f>INDEX(Sheet1!RawDataCols,$C118,O$5)</f>
        <v>40</v>
      </c>
      <c r="P118" s="3" t="str">
        <f>INDEX(Sheet1!RawDataCols,$C118,P$5)</f>
        <v>Retained Earnings</v>
      </c>
      <c r="Q118" s="3" t="str">
        <f>IF(Q$3=0,0,INDEX(Sheet1!RawDataCols,$C118,Q$5))</f>
        <v>R</v>
      </c>
      <c r="R118" s="3">
        <f t="shared" si="47"/>
        <v>-1</v>
      </c>
      <c r="S118" s="3">
        <f t="shared" si="48"/>
        <v>1</v>
      </c>
      <c r="T118" s="3">
        <f>IF(T$3=0,0,INDEX(Sheet1!RawDataCols,$C118,T$5)*$R118)</f>
        <v>1</v>
      </c>
      <c r="U118" s="3">
        <f>IF(U$3=0,0,INDEX(Sheet1!RawDataCols,$C118,U$5)*$R118)</f>
        <v>0</v>
      </c>
      <c r="V118" s="3">
        <f>IF(V$3=0,0,INDEX(Sheet1!RawDataCols,$C118,V$5)*$R118)</f>
        <v>0</v>
      </c>
      <c r="W118" s="3">
        <f>IF(W$3=0,0,INDEX(Sheet1!RawDataCols,$C118,W$5)*$R118)</f>
        <v>0</v>
      </c>
      <c r="X118" s="3">
        <f>IF(X$3=0,0,INDEX(Sheet1!RawDataCols,$C118,X$5)*$R118)</f>
        <v>0</v>
      </c>
      <c r="Y118" s="3">
        <f>IF(Y$3=0,0,INDEX(Sheet1!RawDataCols,$C118,Y$5)*$R118)</f>
        <v>0</v>
      </c>
      <c r="Z118" s="3">
        <f>IF(Z$3=0,0,INDEX(Sheet1!RawDataCols,$C118,Z$5)*$R118)</f>
        <v>0</v>
      </c>
      <c r="AA118" s="3">
        <f>IF(AA$3=0,0,INDEX(Sheet1!RawDataCols,$C118,AA$5)*$R118)</f>
        <v>0</v>
      </c>
      <c r="AB118" s="3">
        <f>IF(AB$3=0,0,INDEX(Sheet1!RawDataCols,$C118,AB$5)*$R118)</f>
        <v>0</v>
      </c>
      <c r="AC118" s="3">
        <f>IF(AC$3=0,0,INDEX(Sheet1!RawDataCols,$C118,AC$5)*$R118)</f>
        <v>0</v>
      </c>
      <c r="AD118" s="3">
        <f>IF(AD$3=0,0,INDEX(Sheet1!RawDataCols,$C118,AD$5)*$R118)</f>
        <v>0</v>
      </c>
      <c r="AE118" s="3">
        <f>IF(AE$3=0,0,INDEX(Sheet1!RawDataCols,$C118,AE$5)*$R118)</f>
        <v>0</v>
      </c>
      <c r="AF118" s="3">
        <f>IF(AF$3=0,0,INDEX(Sheet1!RawDataCols,$C118,AF$5)*$R118)</f>
        <v>0</v>
      </c>
      <c r="AG118" s="3">
        <f>IF(AG$3=0,0,INDEX(Sheet1!RawDataCols,$C118,AG$5)*$R118)</f>
        <v>0</v>
      </c>
      <c r="AH118" s="3">
        <f>IF(AH$3=0,0,INDEX(Sheet1!RawDataCols,$C118,AH$5)*$R118)</f>
        <v>0</v>
      </c>
      <c r="AI118" s="3">
        <f>IF(AI$3=0,0,INDEX(Sheet1!RawDataCols,$C118,AI$5)*$R118)</f>
        <v>0</v>
      </c>
      <c r="AJ118" s="3">
        <f>IF(AJ$3=0,0,INDEX(Sheet1!RawDataCols,$C118,AJ$5)*$R118)</f>
        <v>0</v>
      </c>
      <c r="AK118" s="3">
        <f>IF(AK$3=0,0,INDEX(Sheet1!RawDataCols,$C118,AK$5)*$R118)</f>
        <v>0</v>
      </c>
      <c r="AL118" s="3">
        <f>IF(AL$3=0,0,INDEX(Sheet1!RawDataCols,$C118,AL$5)*$R118)</f>
        <v>0</v>
      </c>
      <c r="AM118" s="3">
        <f>IF(AM$3=0,0,INDEX(Sheet1!RawDataCols,$C118,AM$5)*$R118)</f>
        <v>0</v>
      </c>
      <c r="AN118" s="3">
        <f>IF(AN$3=0,0,INDEX(Sheet1!RawDataCols,$C118,AN$5)*$R118)</f>
        <v>0</v>
      </c>
      <c r="AO118" s="3">
        <f>IF(AO$3=0,0,INDEX(Sheet1!RawDataCols,$C118,AO$5)*$R118)</f>
        <v>0</v>
      </c>
      <c r="AP118" s="3">
        <f>IF(AP$3=0,0,INDEX(Sheet1!RawDataCols,$C118,AP$5)*$R118)</f>
        <v>0</v>
      </c>
      <c r="AQ118" s="3">
        <f>IF(AQ$3=0,0,INDEX(Sheet1!RawDataCols,$C118,AQ$5)*$R118)</f>
        <v>0</v>
      </c>
      <c r="AR118" s="3">
        <f>IF(AR$3=0,0,INDEX(Sheet1!RawDataCols,$C118,AR$5)*$R118)</f>
        <v>0</v>
      </c>
      <c r="AS118" s="3">
        <f>IF(AS$3=0,0,INDEX(Sheet1!RawDataCols,$C118,AS$5)*$R118)</f>
        <v>0</v>
      </c>
      <c r="AT118" s="3">
        <f>IF(AT$3=0,0,INDEX(Sheet1!RawDataCols,$C118,AT$5)*$R118)</f>
        <v>0</v>
      </c>
      <c r="AU118" s="3">
        <f>IF(AU$3=0,0,INDEX(Sheet1!RawDataCols,$C118,AU$5)*$R118)</f>
        <v>0</v>
      </c>
      <c r="AV118" s="3">
        <f>IF(AV$3=0,0,INDEX(Sheet1!RawDataCols,$C118,AV$5)*$R118)</f>
        <v>0</v>
      </c>
      <c r="AW118" s="3">
        <f>IF(AW$3=0,0,INDEX(Sheet1!RawDataCols,$C118,AW$5)*$R118)</f>
        <v>0</v>
      </c>
      <c r="AX118" s="3">
        <f>IF(AX$3=0,0,INDEX(Sheet1!RawDataCols,$C118,AX$5)*$R118)</f>
        <v>0</v>
      </c>
      <c r="AY118" s="3">
        <f>IF(AY$3=0,0,INDEX(Sheet1!RawDataCols,$C118,AY$5)*$R118)</f>
        <v>0</v>
      </c>
      <c r="AZ118" s="3">
        <f>IF(AZ$3=0,0,INDEX(Sheet1!RawDataCols,$C118,AZ$5)*$R118)</f>
        <v>0</v>
      </c>
      <c r="BA118" s="3">
        <f>IF(BA$3=0,0,INDEX(Sheet1!RawDataCols,$C118,BA$5)*$R118)</f>
        <v>0</v>
      </c>
      <c r="BB118" s="3">
        <f>IF(BB$3=0,0,INDEX(Sheet1!RawDataCols,$C118,BB$5)*$R118)</f>
        <v>0</v>
      </c>
      <c r="BC118" s="3">
        <f>IF(BC$3=0,0,INDEX(Sheet1!RawDataCols,$C118,BC$5)*$R118)</f>
        <v>0</v>
      </c>
      <c r="BD118" s="3">
        <f>IF(BD$3=0,0,INDEX(Sheet1!RawDataCols,$C118,BD$5)*$R118)</f>
        <v>0</v>
      </c>
      <c r="BE118" s="3">
        <f>IF(BE$3=0,0,INDEX(Sheet1!RawDataCols,$C118,BE$5)*$R118)</f>
        <v>0</v>
      </c>
      <c r="BF118" s="3">
        <f>IF(BF$3=0,0,INDEX(Sheet1!RawDataCols,$C118,BF$5)*$R118)</f>
        <v>0</v>
      </c>
      <c r="BG118" s="179">
        <f>IF(BG$3=0,0,INDEX(Sheet1!RawDataCols,$C118,BG$5)*$R118)</f>
        <v>0</v>
      </c>
      <c r="BH118" s="33">
        <f t="shared" si="49"/>
        <v>1</v>
      </c>
      <c r="BI118" s="33">
        <f t="shared" si="50"/>
        <v>0</v>
      </c>
      <c r="BJ118" s="33">
        <f t="shared" si="51"/>
        <v>1</v>
      </c>
      <c r="BK118" s="3">
        <f>IF(BK$3=0,0,INDEX(Sheet1!RawDataCols,$C118,BK$5)*$R118)</f>
        <v>0</v>
      </c>
      <c r="BL118" s="3">
        <f>IF(BL$3=0,0,INDEX(Sheet1!RawDataCols,$C118,BL$5)*$R118)</f>
        <v>0.14285700000000001</v>
      </c>
      <c r="BM118" s="3">
        <f>IF(BM$3=0,0,INDEX(Sheet1!RawDataCols,$C118,BM$5)*$R118)</f>
        <v>0.14285700000000001</v>
      </c>
      <c r="BN118" s="3">
        <f>IF(BN$3=0,0,INDEX(Sheet1!RawDataCols,$C118,BN$5)*$R118)</f>
        <v>0.14285700000000001</v>
      </c>
      <c r="BO118" s="3">
        <f>IF(BO$3=0,0,INDEX(Sheet1!RawDataCols,$C118,BO$5)*$R118)</f>
        <v>0.14285700000000001</v>
      </c>
      <c r="BP118" s="3">
        <f>IF(BP$3=0,0,INDEX(Sheet1!RawDataCols,$C118,BP$5)*$R118)</f>
        <v>1</v>
      </c>
      <c r="BQ118" s="3">
        <f t="shared" si="52"/>
        <v>1</v>
      </c>
      <c r="BR118" s="3">
        <f t="shared" si="53"/>
        <v>1</v>
      </c>
      <c r="BS118" s="3">
        <f t="shared" si="54"/>
        <v>1</v>
      </c>
      <c r="BT118" s="3">
        <f t="shared" si="55"/>
        <v>1</v>
      </c>
      <c r="BU118" s="3" t="str">
        <f>INDEX(Sheet1!$BS$2:$BS$1000,MATCH($A118,Sheet1!$A$2:$A$1000,0))</f>
        <v>32</v>
      </c>
      <c r="BV118" s="3">
        <f>INDEX(Sheet1!$BT$2:$BT$1000,MATCH($A118,Sheet1!$A$2:$A$1000,0))</f>
        <v>-1</v>
      </c>
    </row>
    <row r="121" spans="1:74" x14ac:dyDescent="0.2">
      <c r="A121" s="248" t="s">
        <v>631</v>
      </c>
      <c r="B121" s="3">
        <f>MATCH($A121,Sheet1!ACCOUNTNO,0)</f>
        <v>2</v>
      </c>
      <c r="C121" s="3">
        <f t="shared" ref="C121:C141" si="56">IF(ISNA($B121),65000,$B121)</f>
        <v>2</v>
      </c>
      <c r="D121" s="3" t="str">
        <f>IF(D$3=0,0,INDEX(Sheet1!RawDataCols,$C121,D$5))</f>
        <v>10100C02</v>
      </c>
      <c r="E121" s="3" t="str">
        <f>IF(E$3=0,0,INDEX(Sheet1!RawDataCols,$C121,E$5))</f>
        <v xml:space="preserve">10100          </v>
      </c>
      <c r="F121" s="3" t="str">
        <f>IF(F$3=0,0,INDEX(Sheet1!RawDataCols,$C121,F$5))</f>
        <v xml:space="preserve">C02            </v>
      </c>
      <c r="G121" s="3" t="str">
        <f>IF(G$3=0,0,INDEX(Sheet1!RawDataCols,$C121,G$5))</f>
        <v xml:space="preserve">               </v>
      </c>
      <c r="H121" s="3" t="str">
        <f>IF(H$3=0,0,INDEX(Sheet1!RawDataCols,$C121,H$5))</f>
        <v xml:space="preserve">               </v>
      </c>
      <c r="I121" s="3" t="str">
        <f>IF(I$3=0,0,INDEX(Sheet1!RawDataCols,$C121,I$5))</f>
        <v xml:space="preserve">               </v>
      </c>
      <c r="J121" s="3" t="str">
        <f>IF(J$3=0,0,INDEX(Sheet1!RawDataCols,$C121,J$5))</f>
        <v xml:space="preserve">               </v>
      </c>
      <c r="K121" s="3" t="str">
        <f>IF(K$3=0,0,INDEX(Sheet1!RawDataCols,$C121,K$5))</f>
        <v xml:space="preserve">               </v>
      </c>
      <c r="L121" s="3" t="str">
        <f>IF(L$3=0,0,INDEX(Sheet1!RawDataCols,$C121,L$5))</f>
        <v xml:space="preserve">               </v>
      </c>
      <c r="M121" s="3" t="str">
        <f>IF(M$3=0,0,INDEX(Sheet1!RawDataCols,$C121,M$5))</f>
        <v xml:space="preserve">F018  </v>
      </c>
      <c r="N121" s="3" t="str">
        <f>IF(N$3=0,0,INDEX(Sheet1!RawDataCols,$C121,N$5))</f>
        <v>Bulk Wine Sales</v>
      </c>
      <c r="O121" s="3">
        <f>INDEX(Sheet1!RawDataCols,$C121,O$5)</f>
        <v>8</v>
      </c>
      <c r="P121" s="3" t="str">
        <f>INDEX(Sheet1!RawDataCols,$C121,P$5)</f>
        <v>Revenue</v>
      </c>
      <c r="Q121" s="3" t="str">
        <f>IF(Q$3=0,0,INDEX(Sheet1!RawDataCols,$C121,Q$5))</f>
        <v>I</v>
      </c>
      <c r="R121" s="3">
        <f t="shared" ref="R121:R141" si="57">IF(OR(GL_Cat_Code=8,GL_Cat_Code=12,GL_Cat_Code=28,GL_Cat_Code=32,GL_Cat_Code=36,GL_Cat_Code=40),-1,1)</f>
        <v>-1</v>
      </c>
      <c r="S121" s="3">
        <f t="shared" ref="S121:S141" si="58">IF(OR(GL_Cat_Code=8,GL_Cat_Code=12,GL_Cat_Code=28,GL_Cat_Code=32,GL_Cat_Code=36,GL_Cat_Code=40),1,-1)</f>
        <v>1</v>
      </c>
      <c r="T121" s="3">
        <f>IF(T$3=0,0,INDEX(Sheet1!RawDataCols,$C121,T$5)*$R121)</f>
        <v>0</v>
      </c>
      <c r="U121" s="3">
        <f>IF(U$3=0,0,INDEX(Sheet1!RawDataCols,$C121,U$5)*$R121)</f>
        <v>0</v>
      </c>
      <c r="V121" s="3">
        <f>IF(V$3=0,0,INDEX(Sheet1!RawDataCols,$C121,V$5)*$R121)</f>
        <v>0</v>
      </c>
      <c r="W121" s="3">
        <f>IF(W$3=0,0,INDEX(Sheet1!RawDataCols,$C121,W$5)*$R121)</f>
        <v>0</v>
      </c>
      <c r="X121" s="3">
        <f>IF(X$3=0,0,INDEX(Sheet1!RawDataCols,$C121,X$5)*$R121)</f>
        <v>0</v>
      </c>
      <c r="Y121" s="3">
        <f>IF(Y$3=0,0,INDEX(Sheet1!RawDataCols,$C121,Y$5)*$R121)</f>
        <v>0</v>
      </c>
      <c r="Z121" s="3">
        <f>IF(Z$3=0,0,INDEX(Sheet1!RawDataCols,$C121,Z$5)*$R121)</f>
        <v>0</v>
      </c>
      <c r="AA121" s="3">
        <f>IF(AA$3=0,0,INDEX(Sheet1!RawDataCols,$C121,AA$5)*$R121)</f>
        <v>0</v>
      </c>
      <c r="AB121" s="3">
        <f>IF(AB$3=0,0,INDEX(Sheet1!RawDataCols,$C121,AB$5)*$R121)</f>
        <v>0</v>
      </c>
      <c r="AC121" s="3">
        <f>IF(AC$3=0,0,INDEX(Sheet1!RawDataCols,$C121,AC$5)*$R121)</f>
        <v>126740</v>
      </c>
      <c r="AD121" s="3">
        <f>IF(AD$3=0,0,INDEX(Sheet1!RawDataCols,$C121,AD$5)*$R121)</f>
        <v>0</v>
      </c>
      <c r="AE121" s="3">
        <f>IF(AE$3=0,0,INDEX(Sheet1!RawDataCols,$C121,AE$5)*$R121)</f>
        <v>0</v>
      </c>
      <c r="AF121" s="3">
        <f>IF(AF$3=0,0,INDEX(Sheet1!RawDataCols,$C121,AF$5)*$R121)</f>
        <v>0</v>
      </c>
      <c r="AG121" s="3">
        <f>IF(AG$3=0,0,INDEX(Sheet1!RawDataCols,$C121,AG$5)*$R121)</f>
        <v>0</v>
      </c>
      <c r="AH121" s="3">
        <f>IF(AH$3=0,0,INDEX(Sheet1!RawDataCols,$C121,AH$5)*$R121)</f>
        <v>0</v>
      </c>
      <c r="AI121" s="3">
        <f>IF(AI$3=0,0,INDEX(Sheet1!RawDataCols,$C121,AI$5)*$R121)</f>
        <v>0</v>
      </c>
      <c r="AJ121" s="3">
        <f>IF(AJ$3=0,0,INDEX(Sheet1!RawDataCols,$C121,AJ$5)*$R121)</f>
        <v>0</v>
      </c>
      <c r="AK121" s="3">
        <f>IF(AK$3=0,0,INDEX(Sheet1!RawDataCols,$C121,AK$5)*$R121)</f>
        <v>0</v>
      </c>
      <c r="AL121" s="3">
        <f>IF(AL$3=0,0,INDEX(Sheet1!RawDataCols,$C121,AL$5)*$R121)</f>
        <v>0</v>
      </c>
      <c r="AM121" s="3">
        <f>IF(AM$3=0,0,INDEX(Sheet1!RawDataCols,$C121,AM$5)*$R121)</f>
        <v>10703</v>
      </c>
      <c r="AN121" s="3">
        <f>IF(AN$3=0,0,INDEX(Sheet1!RawDataCols,$C121,AN$5)*$R121)</f>
        <v>11773</v>
      </c>
      <c r="AO121" s="3">
        <f>IF(AO$3=0,0,INDEX(Sheet1!RawDataCols,$C121,AO$5)*$R121)</f>
        <v>0</v>
      </c>
      <c r="AP121" s="3">
        <f>IF(AP$3=0,0,INDEX(Sheet1!RawDataCols,$C121,AP$5)*$R121)</f>
        <v>0</v>
      </c>
      <c r="AQ121" s="3">
        <f>IF(AQ$3=0,0,INDEX(Sheet1!RawDataCols,$C121,AQ$5)*$R121)</f>
        <v>0</v>
      </c>
      <c r="AR121" s="3">
        <f>IF(AR$3=0,0,INDEX(Sheet1!RawDataCols,$C121,AR$5)*$R121)</f>
        <v>0</v>
      </c>
      <c r="AS121" s="3">
        <f>IF(AS$3=0,0,INDEX(Sheet1!RawDataCols,$C121,AS$5)*$R121)</f>
        <v>0</v>
      </c>
      <c r="AT121" s="3">
        <f>IF(AT$3=0,0,INDEX(Sheet1!RawDataCols,$C121,AT$5)*$R121)</f>
        <v>0</v>
      </c>
      <c r="AU121" s="3">
        <f>IF(AU$3=0,0,INDEX(Sheet1!RawDataCols,$C121,AU$5)*$R121)</f>
        <v>0</v>
      </c>
      <c r="AV121" s="3">
        <f>IF(AV$3=0,0,INDEX(Sheet1!RawDataCols,$C121,AV$5)*$R121)</f>
        <v>0</v>
      </c>
      <c r="AW121" s="3">
        <f>IF(AW$3=0,0,INDEX(Sheet1!RawDataCols,$C121,AW$5)*$R121)</f>
        <v>0</v>
      </c>
      <c r="AX121" s="3">
        <f>IF(AX$3=0,0,INDEX(Sheet1!RawDataCols,$C121,AX$5)*$R121)</f>
        <v>0</v>
      </c>
      <c r="AY121" s="3">
        <f>IF(AY$3=0,0,INDEX(Sheet1!RawDataCols,$C121,AY$5)*$R121)</f>
        <v>0</v>
      </c>
      <c r="AZ121" s="3">
        <f>IF(AZ$3=0,0,INDEX(Sheet1!RawDataCols,$C121,AZ$5)*$R121)</f>
        <v>0</v>
      </c>
      <c r="BA121" s="3">
        <f>IF(BA$3=0,0,INDEX(Sheet1!RawDataCols,$C121,BA$5)*$R121)</f>
        <v>0</v>
      </c>
      <c r="BB121" s="3">
        <f>IF(BB$3=0,0,INDEX(Sheet1!RawDataCols,$C121,BB$5)*$R121)</f>
        <v>0</v>
      </c>
      <c r="BC121" s="3">
        <f>IF(BC$3=0,0,INDEX(Sheet1!RawDataCols,$C121,BC$5)*$R121)</f>
        <v>0</v>
      </c>
      <c r="BD121" s="3">
        <f>IF(BD$3=0,0,INDEX(Sheet1!RawDataCols,$C121,BD$5)*$R121)</f>
        <v>37522.730000000003</v>
      </c>
      <c r="BE121" s="3">
        <f>IF(BE$3=0,0,INDEX(Sheet1!RawDataCols,$C121,BE$5)*$R121)</f>
        <v>0</v>
      </c>
      <c r="BF121" s="3">
        <f>IF(BF$3=0,0,INDEX(Sheet1!RawDataCols,$C121,BF$5)*$R121)</f>
        <v>0</v>
      </c>
      <c r="BG121" s="179">
        <f>IF(BG$3=0,0,INDEX(Sheet1!RawDataCols,$C121,BG$5)*$R121)</f>
        <v>37522.730000000003</v>
      </c>
      <c r="BH121" s="33">
        <f t="shared" ref="BH121:BH141" si="59">SUM(T121,U121,X121,AA121,AD121,AG121,AJ121,AM121,AP121,AS121,AV121,AY121,BB121)</f>
        <v>10703</v>
      </c>
      <c r="BI121" s="33">
        <f t="shared" ref="BI121:BI141" si="60">SUM(V121,Y121,AB121,AE121,AH121,AK121,AN121,AQ121,AT121,AW121,AZ121,BC121)</f>
        <v>11773</v>
      </c>
      <c r="BJ121" s="33">
        <f t="shared" ref="BJ121:BJ141" si="61">SUM(W121,Z121,AC121,AF121,AI121,AL121,AO121,AR121,AU121,AX121,BA121,BD121)+IF(Q121&lt;&gt;"I",BP121,0)</f>
        <v>164262.73000000001</v>
      </c>
      <c r="BK121" s="3">
        <f>IF(BK$3=0,0,INDEX(Sheet1!RawDataCols,$C121,BK$5)*$R121)</f>
        <v>0</v>
      </c>
      <c r="BL121" s="3">
        <f>IF(BL$3=0,0,INDEX(Sheet1!RawDataCols,$C121,BL$5)*$R121)</f>
        <v>12674</v>
      </c>
      <c r="BM121" s="3">
        <f>IF(BM$3=0,0,INDEX(Sheet1!RawDataCols,$C121,BM$5)*$R121)</f>
        <v>5982.5</v>
      </c>
      <c r="BN121" s="3">
        <f>IF(BN$3=0,0,INDEX(Sheet1!RawDataCols,$C121,BN$5)*$R121)</f>
        <v>0</v>
      </c>
      <c r="BO121" s="3">
        <f>IF(BO$3=0,0,INDEX(Sheet1!RawDataCols,$C121,BO$5)*$R121)</f>
        <v>0</v>
      </c>
      <c r="BP121" s="3">
        <f>IF(BP$3=0,0,INDEX(Sheet1!RawDataCols,$C121,BP$5)*$R121)</f>
        <v>0</v>
      </c>
      <c r="BQ121" s="3">
        <f t="shared" ref="BQ121:BQ141" si="62">IF($Q121="I",SUM(U121,X121,AA121),SUM(T121,U121,X121,AA121))</f>
        <v>0</v>
      </c>
      <c r="BR121" s="3">
        <f t="shared" ref="BR121:BR141" si="63">IF($Q121="I",SUM(AD121,AG121,AJ121),SUM(AD121,AG121,AJ121,BQ121))</f>
        <v>0</v>
      </c>
      <c r="BS121" s="3">
        <f t="shared" ref="BS121:BS141" si="64">IF($Q121="I",SUM(AM121,AP121,AS121),SUM(AM121,AP121,AS121,BR121))</f>
        <v>10703</v>
      </c>
      <c r="BT121" s="3">
        <f t="shared" ref="BT121:BT141" si="65">IF($I121="I",SUM(AV121,AY121,BB121),SUM(AV121,AY121,BB121,BS121))</f>
        <v>10703</v>
      </c>
      <c r="BU121" s="3" t="str">
        <f>INDEX(Sheet1!$BS$2:$BS$1000,MATCH($A121,Sheet1!$A$2:$A$1000,0))</f>
        <v>01</v>
      </c>
      <c r="BV121" s="3">
        <f>INDEX(Sheet1!$BT$2:$BT$1000,MATCH($A121,Sheet1!$A$2:$A$1000,0))</f>
        <v>-10703</v>
      </c>
    </row>
    <row r="122" spans="1:74" x14ac:dyDescent="0.2">
      <c r="A122" s="248" t="s">
        <v>632</v>
      </c>
      <c r="B122" s="3">
        <f>MATCH($A122,Sheet1!ACCOUNTNO,0)</f>
        <v>3</v>
      </c>
      <c r="C122" s="3">
        <f t="shared" si="56"/>
        <v>3</v>
      </c>
      <c r="D122" s="3" t="str">
        <f>IF(D$3=0,0,INDEX(Sheet1!RawDataCols,$C122,D$5))</f>
        <v>13500G16</v>
      </c>
      <c r="E122" s="3" t="str">
        <f>IF(E$3=0,0,INDEX(Sheet1!RawDataCols,$C122,E$5))</f>
        <v xml:space="preserve">13500          </v>
      </c>
      <c r="F122" s="3" t="str">
        <f>IF(F$3=0,0,INDEX(Sheet1!RawDataCols,$C122,F$5))</f>
        <v xml:space="preserve">G16            </v>
      </c>
      <c r="G122" s="3" t="str">
        <f>IF(G$3=0,0,INDEX(Sheet1!RawDataCols,$C122,G$5))</f>
        <v xml:space="preserve">               </v>
      </c>
      <c r="H122" s="3" t="str">
        <f>IF(H$3=0,0,INDEX(Sheet1!RawDataCols,$C122,H$5))</f>
        <v xml:space="preserve">               </v>
      </c>
      <c r="I122" s="3" t="str">
        <f>IF(I$3=0,0,INDEX(Sheet1!RawDataCols,$C122,I$5))</f>
        <v xml:space="preserve">               </v>
      </c>
      <c r="J122" s="3" t="str">
        <f>IF(J$3=0,0,INDEX(Sheet1!RawDataCols,$C122,J$5))</f>
        <v xml:space="preserve">               </v>
      </c>
      <c r="K122" s="3" t="str">
        <f>IF(K$3=0,0,INDEX(Sheet1!RawDataCols,$C122,K$5))</f>
        <v xml:space="preserve">               </v>
      </c>
      <c r="L122" s="3" t="str">
        <f>IF(L$3=0,0,INDEX(Sheet1!RawDataCols,$C122,L$5))</f>
        <v xml:space="preserve">               </v>
      </c>
      <c r="M122" s="3" t="str">
        <f>IF(M$3=0,0,INDEX(Sheet1!RawDataCols,$C122,M$5))</f>
        <v xml:space="preserve">F018  </v>
      </c>
      <c r="N122" s="3" t="str">
        <f>IF(N$3=0,0,INDEX(Sheet1!RawDataCols,$C122,N$5))</f>
        <v>Cost of Goods Sold</v>
      </c>
      <c r="O122" s="3">
        <f>INDEX(Sheet1!RawDataCols,$C122,O$5)</f>
        <v>9</v>
      </c>
      <c r="P122" s="3" t="str">
        <f>INDEX(Sheet1!RawDataCols,$C122,P$5)</f>
        <v>Cost of Sales</v>
      </c>
      <c r="Q122" s="3" t="str">
        <f>IF(Q$3=0,0,INDEX(Sheet1!RawDataCols,$C122,Q$5))</f>
        <v>I</v>
      </c>
      <c r="R122" s="3">
        <f t="shared" si="57"/>
        <v>1</v>
      </c>
      <c r="S122" s="3">
        <f t="shared" si="58"/>
        <v>-1</v>
      </c>
      <c r="T122" s="3">
        <f>IF(T$3=0,0,INDEX(Sheet1!RawDataCols,$C122,T$5)*$R122)</f>
        <v>0</v>
      </c>
      <c r="U122" s="3">
        <f>IF(U$3=0,0,INDEX(Sheet1!RawDataCols,$C122,U$5)*$R122)</f>
        <v>0</v>
      </c>
      <c r="V122" s="3">
        <f>IF(V$3=0,0,INDEX(Sheet1!RawDataCols,$C122,V$5)*$R122)</f>
        <v>0</v>
      </c>
      <c r="W122" s="3">
        <f>IF(W$3=0,0,INDEX(Sheet1!RawDataCols,$C122,W$5)*$R122)</f>
        <v>0</v>
      </c>
      <c r="X122" s="3">
        <f>IF(X$3=0,0,INDEX(Sheet1!RawDataCols,$C122,X$5)*$R122)</f>
        <v>0</v>
      </c>
      <c r="Y122" s="3">
        <f>IF(Y$3=0,0,INDEX(Sheet1!RawDataCols,$C122,Y$5)*$R122)</f>
        <v>0</v>
      </c>
      <c r="Z122" s="3">
        <f>IF(Z$3=0,0,INDEX(Sheet1!RawDataCols,$C122,Z$5)*$R122)</f>
        <v>0</v>
      </c>
      <c r="AA122" s="3">
        <f>IF(AA$3=0,0,INDEX(Sheet1!RawDataCols,$C122,AA$5)*$R122)</f>
        <v>0</v>
      </c>
      <c r="AB122" s="3">
        <f>IF(AB$3=0,0,INDEX(Sheet1!RawDataCols,$C122,AB$5)*$R122)</f>
        <v>0</v>
      </c>
      <c r="AC122" s="3">
        <f>IF(AC$3=0,0,INDEX(Sheet1!RawDataCols,$C122,AC$5)*$R122)</f>
        <v>137643.94</v>
      </c>
      <c r="AD122" s="3">
        <f>IF(AD$3=0,0,INDEX(Sheet1!RawDataCols,$C122,AD$5)*$R122)</f>
        <v>0</v>
      </c>
      <c r="AE122" s="3">
        <f>IF(AE$3=0,0,INDEX(Sheet1!RawDataCols,$C122,AE$5)*$R122)</f>
        <v>0</v>
      </c>
      <c r="AF122" s="3">
        <f>IF(AF$3=0,0,INDEX(Sheet1!RawDataCols,$C122,AF$5)*$R122)</f>
        <v>0</v>
      </c>
      <c r="AG122" s="3">
        <f>IF(AG$3=0,0,INDEX(Sheet1!RawDataCols,$C122,AG$5)*$R122)</f>
        <v>0</v>
      </c>
      <c r="AH122" s="3">
        <f>IF(AH$3=0,0,INDEX(Sheet1!RawDataCols,$C122,AH$5)*$R122)</f>
        <v>0</v>
      </c>
      <c r="AI122" s="3">
        <f>IF(AI$3=0,0,INDEX(Sheet1!RawDataCols,$C122,AI$5)*$R122)</f>
        <v>0</v>
      </c>
      <c r="AJ122" s="3">
        <f>IF(AJ$3=0,0,INDEX(Sheet1!RawDataCols,$C122,AJ$5)*$R122)</f>
        <v>0</v>
      </c>
      <c r="AK122" s="3">
        <f>IF(AK$3=0,0,INDEX(Sheet1!RawDataCols,$C122,AK$5)*$R122)</f>
        <v>0</v>
      </c>
      <c r="AL122" s="3">
        <f>IF(AL$3=0,0,INDEX(Sheet1!RawDataCols,$C122,AL$5)*$R122)</f>
        <v>0</v>
      </c>
      <c r="AM122" s="3">
        <f>IF(AM$3=0,0,INDEX(Sheet1!RawDataCols,$C122,AM$5)*$R122)</f>
        <v>17426.509999999998</v>
      </c>
      <c r="AN122" s="3">
        <f>IF(AN$3=0,0,INDEX(Sheet1!RawDataCols,$C122,AN$5)*$R122)</f>
        <v>17426.509999999998</v>
      </c>
      <c r="AO122" s="3">
        <f>IF(AO$3=0,0,INDEX(Sheet1!RawDataCols,$C122,AO$5)*$R122)</f>
        <v>0</v>
      </c>
      <c r="AP122" s="3">
        <f>IF(AP$3=0,0,INDEX(Sheet1!RawDataCols,$C122,AP$5)*$R122)</f>
        <v>0</v>
      </c>
      <c r="AQ122" s="3">
        <f>IF(AQ$3=0,0,INDEX(Sheet1!RawDataCols,$C122,AQ$5)*$R122)</f>
        <v>0</v>
      </c>
      <c r="AR122" s="3">
        <f>IF(AR$3=0,0,INDEX(Sheet1!RawDataCols,$C122,AR$5)*$R122)</f>
        <v>0</v>
      </c>
      <c r="AS122" s="3">
        <f>IF(AS$3=0,0,INDEX(Sheet1!RawDataCols,$C122,AS$5)*$R122)</f>
        <v>0</v>
      </c>
      <c r="AT122" s="3">
        <f>IF(AT$3=0,0,INDEX(Sheet1!RawDataCols,$C122,AT$5)*$R122)</f>
        <v>0</v>
      </c>
      <c r="AU122" s="3">
        <f>IF(AU$3=0,0,INDEX(Sheet1!RawDataCols,$C122,AU$5)*$R122)</f>
        <v>0</v>
      </c>
      <c r="AV122" s="3">
        <f>IF(AV$3=0,0,INDEX(Sheet1!RawDataCols,$C122,AV$5)*$R122)</f>
        <v>0</v>
      </c>
      <c r="AW122" s="3">
        <f>IF(AW$3=0,0,INDEX(Sheet1!RawDataCols,$C122,AW$5)*$R122)</f>
        <v>0</v>
      </c>
      <c r="AX122" s="3">
        <f>IF(AX$3=0,0,INDEX(Sheet1!RawDataCols,$C122,AX$5)*$R122)</f>
        <v>0</v>
      </c>
      <c r="AY122" s="3">
        <f>IF(AY$3=0,0,INDEX(Sheet1!RawDataCols,$C122,AY$5)*$R122)</f>
        <v>0</v>
      </c>
      <c r="AZ122" s="3">
        <f>IF(AZ$3=0,0,INDEX(Sheet1!RawDataCols,$C122,AZ$5)*$R122)</f>
        <v>0</v>
      </c>
      <c r="BA122" s="3">
        <f>IF(BA$3=0,0,INDEX(Sheet1!RawDataCols,$C122,BA$5)*$R122)</f>
        <v>0</v>
      </c>
      <c r="BB122" s="3">
        <f>IF(BB$3=0,0,INDEX(Sheet1!RawDataCols,$C122,BB$5)*$R122)</f>
        <v>0</v>
      </c>
      <c r="BC122" s="3">
        <f>IF(BC$3=0,0,INDEX(Sheet1!RawDataCols,$C122,BC$5)*$R122)</f>
        <v>0</v>
      </c>
      <c r="BD122" s="3">
        <f>IF(BD$3=0,0,INDEX(Sheet1!RawDataCols,$C122,BD$5)*$R122)</f>
        <v>45447.8</v>
      </c>
      <c r="BE122" s="3">
        <f>IF(BE$3=0,0,INDEX(Sheet1!RawDataCols,$C122,BE$5)*$R122)</f>
        <v>0</v>
      </c>
      <c r="BF122" s="3">
        <f>IF(BF$3=0,0,INDEX(Sheet1!RawDataCols,$C122,BF$5)*$R122)</f>
        <v>0</v>
      </c>
      <c r="BG122" s="179">
        <f>IF(BG$3=0,0,INDEX(Sheet1!RawDataCols,$C122,BG$5)*$R122)</f>
        <v>45447.8</v>
      </c>
      <c r="BH122" s="33">
        <f t="shared" si="59"/>
        <v>17426.509999999998</v>
      </c>
      <c r="BI122" s="33">
        <f t="shared" si="60"/>
        <v>17426.509999999998</v>
      </c>
      <c r="BJ122" s="33">
        <f t="shared" si="61"/>
        <v>183091.74</v>
      </c>
      <c r="BK122" s="3">
        <f>IF(BK$3=0,0,INDEX(Sheet1!RawDataCols,$C122,BK$5)*$R122)</f>
        <v>0</v>
      </c>
      <c r="BL122" s="3">
        <f>IF(BL$3=0,0,INDEX(Sheet1!RawDataCols,$C122,BL$5)*$R122)</f>
        <v>13764.394</v>
      </c>
      <c r="BM122" s="3">
        <f>IF(BM$3=0,0,INDEX(Sheet1!RawDataCols,$C122,BM$5)*$R122)</f>
        <v>5588.1589999999997</v>
      </c>
      <c r="BN122" s="3">
        <f>IF(BN$3=0,0,INDEX(Sheet1!RawDataCols,$C122,BN$5)*$R122)</f>
        <v>0</v>
      </c>
      <c r="BO122" s="3">
        <f>IF(BO$3=0,0,INDEX(Sheet1!RawDataCols,$C122,BO$5)*$R122)</f>
        <v>0</v>
      </c>
      <c r="BP122" s="3">
        <f>IF(BP$3=0,0,INDEX(Sheet1!RawDataCols,$C122,BP$5)*$R122)</f>
        <v>0</v>
      </c>
      <c r="BQ122" s="3">
        <f t="shared" si="62"/>
        <v>0</v>
      </c>
      <c r="BR122" s="3">
        <f t="shared" si="63"/>
        <v>0</v>
      </c>
      <c r="BS122" s="3">
        <f t="shared" si="64"/>
        <v>17426.509999999998</v>
      </c>
      <c r="BT122" s="3">
        <f t="shared" si="65"/>
        <v>17426.509999999998</v>
      </c>
      <c r="BU122" s="3" t="str">
        <f>INDEX(Sheet1!$BS$2:$BS$1000,MATCH($A122,Sheet1!$A$2:$A$1000,0))</f>
        <v>03</v>
      </c>
      <c r="BV122" s="3">
        <f>INDEX(Sheet1!$BT$2:$BT$1000,MATCH($A122,Sheet1!$A$2:$A$1000,0))</f>
        <v>17426.509999999998</v>
      </c>
    </row>
    <row r="123" spans="1:74" x14ac:dyDescent="0.2">
      <c r="A123" s="248" t="s">
        <v>633</v>
      </c>
      <c r="B123" s="3">
        <f>MATCH($A123,Sheet1!ACCOUNTNO,0)</f>
        <v>4</v>
      </c>
      <c r="C123" s="3">
        <f t="shared" si="56"/>
        <v>4</v>
      </c>
      <c r="D123" s="3" t="str">
        <f>IF(D$3=0,0,INDEX(Sheet1!RawDataCols,$C123,D$5))</f>
        <v>13510G16</v>
      </c>
      <c r="E123" s="3" t="str">
        <f>IF(E$3=0,0,INDEX(Sheet1!RawDataCols,$C123,E$5))</f>
        <v xml:space="preserve">13510          </v>
      </c>
      <c r="F123" s="3" t="str">
        <f>IF(F$3=0,0,INDEX(Sheet1!RawDataCols,$C123,F$5))</f>
        <v xml:space="preserve">G16            </v>
      </c>
      <c r="G123" s="3" t="str">
        <f>IF(G$3=0,0,INDEX(Sheet1!RawDataCols,$C123,G$5))</f>
        <v xml:space="preserve">               </v>
      </c>
      <c r="H123" s="3" t="str">
        <f>IF(H$3=0,0,INDEX(Sheet1!RawDataCols,$C123,H$5))</f>
        <v xml:space="preserve">               </v>
      </c>
      <c r="I123" s="3" t="str">
        <f>IF(I$3=0,0,INDEX(Sheet1!RawDataCols,$C123,I$5))</f>
        <v xml:space="preserve">               </v>
      </c>
      <c r="J123" s="3" t="str">
        <f>IF(J$3=0,0,INDEX(Sheet1!RawDataCols,$C123,J$5))</f>
        <v xml:space="preserve">               </v>
      </c>
      <c r="K123" s="3" t="str">
        <f>IF(K$3=0,0,INDEX(Sheet1!RawDataCols,$C123,K$5))</f>
        <v xml:space="preserve">               </v>
      </c>
      <c r="L123" s="3" t="str">
        <f>IF(L$3=0,0,INDEX(Sheet1!RawDataCols,$C123,L$5))</f>
        <v xml:space="preserve">               </v>
      </c>
      <c r="M123" s="3" t="str">
        <f>IF(M$3=0,0,INDEX(Sheet1!RawDataCols,$C123,M$5))</f>
        <v xml:space="preserve">F018  </v>
      </c>
      <c r="N123" s="3" t="str">
        <f>IF(N$3=0,0,INDEX(Sheet1!RawDataCols,$C123,N$5))</f>
        <v>Freight</v>
      </c>
      <c r="O123" s="3">
        <f>INDEX(Sheet1!RawDataCols,$C123,O$5)</f>
        <v>9</v>
      </c>
      <c r="P123" s="3" t="str">
        <f>INDEX(Sheet1!RawDataCols,$C123,P$5)</f>
        <v>Cost of Sales</v>
      </c>
      <c r="Q123" s="3" t="str">
        <f>IF(Q$3=0,0,INDEX(Sheet1!RawDataCols,$C123,Q$5))</f>
        <v>I</v>
      </c>
      <c r="R123" s="3">
        <f t="shared" si="57"/>
        <v>1</v>
      </c>
      <c r="S123" s="3">
        <f t="shared" si="58"/>
        <v>-1</v>
      </c>
      <c r="T123" s="3">
        <f>IF(T$3=0,0,INDEX(Sheet1!RawDataCols,$C123,T$5)*$R123)</f>
        <v>0</v>
      </c>
      <c r="U123" s="3">
        <f>IF(U$3=0,0,INDEX(Sheet1!RawDataCols,$C123,U$5)*$R123)</f>
        <v>0</v>
      </c>
      <c r="V123" s="3">
        <f>IF(V$3=0,0,INDEX(Sheet1!RawDataCols,$C123,V$5)*$R123)</f>
        <v>0</v>
      </c>
      <c r="W123" s="3">
        <f>IF(W$3=0,0,INDEX(Sheet1!RawDataCols,$C123,W$5)*$R123)</f>
        <v>0</v>
      </c>
      <c r="X123" s="3">
        <f>IF(X$3=0,0,INDEX(Sheet1!RawDataCols,$C123,X$5)*$R123)</f>
        <v>0</v>
      </c>
      <c r="Y123" s="3">
        <f>IF(Y$3=0,0,INDEX(Sheet1!RawDataCols,$C123,Y$5)*$R123)</f>
        <v>0</v>
      </c>
      <c r="Z123" s="3">
        <f>IF(Z$3=0,0,INDEX(Sheet1!RawDataCols,$C123,Z$5)*$R123)</f>
        <v>0</v>
      </c>
      <c r="AA123" s="3">
        <f>IF(AA$3=0,0,INDEX(Sheet1!RawDataCols,$C123,AA$5)*$R123)</f>
        <v>0</v>
      </c>
      <c r="AB123" s="3">
        <f>IF(AB$3=0,0,INDEX(Sheet1!RawDataCols,$C123,AB$5)*$R123)</f>
        <v>0</v>
      </c>
      <c r="AC123" s="3">
        <f>IF(AC$3=0,0,INDEX(Sheet1!RawDataCols,$C123,AC$5)*$R123)</f>
        <v>0</v>
      </c>
      <c r="AD123" s="3">
        <f>IF(AD$3=0,0,INDEX(Sheet1!RawDataCols,$C123,AD$5)*$R123)</f>
        <v>0</v>
      </c>
      <c r="AE123" s="3">
        <f>IF(AE$3=0,0,INDEX(Sheet1!RawDataCols,$C123,AE$5)*$R123)</f>
        <v>0</v>
      </c>
      <c r="AF123" s="3">
        <f>IF(AF$3=0,0,INDEX(Sheet1!RawDataCols,$C123,AF$5)*$R123)</f>
        <v>0</v>
      </c>
      <c r="AG123" s="3">
        <f>IF(AG$3=0,0,INDEX(Sheet1!RawDataCols,$C123,AG$5)*$R123)</f>
        <v>0</v>
      </c>
      <c r="AH123" s="3">
        <f>IF(AH$3=0,0,INDEX(Sheet1!RawDataCols,$C123,AH$5)*$R123)</f>
        <v>0</v>
      </c>
      <c r="AI123" s="3">
        <f>IF(AI$3=0,0,INDEX(Sheet1!RawDataCols,$C123,AI$5)*$R123)</f>
        <v>0</v>
      </c>
      <c r="AJ123" s="3">
        <f>IF(AJ$3=0,0,INDEX(Sheet1!RawDataCols,$C123,AJ$5)*$R123)</f>
        <v>0</v>
      </c>
      <c r="AK123" s="3">
        <f>IF(AK$3=0,0,INDEX(Sheet1!RawDataCols,$C123,AK$5)*$R123)</f>
        <v>0</v>
      </c>
      <c r="AL123" s="3">
        <f>IF(AL$3=0,0,INDEX(Sheet1!RawDataCols,$C123,AL$5)*$R123)</f>
        <v>0</v>
      </c>
      <c r="AM123" s="3">
        <f>IF(AM$3=0,0,INDEX(Sheet1!RawDataCols,$C123,AM$5)*$R123)</f>
        <v>0</v>
      </c>
      <c r="AN123" s="3">
        <f>IF(AN$3=0,0,INDEX(Sheet1!RawDataCols,$C123,AN$5)*$R123)</f>
        <v>0</v>
      </c>
      <c r="AO123" s="3">
        <f>IF(AO$3=0,0,INDEX(Sheet1!RawDataCols,$C123,AO$5)*$R123)</f>
        <v>0</v>
      </c>
      <c r="AP123" s="3">
        <f>IF(AP$3=0,0,INDEX(Sheet1!RawDataCols,$C123,AP$5)*$R123)</f>
        <v>0</v>
      </c>
      <c r="AQ123" s="3">
        <f>IF(AQ$3=0,0,INDEX(Sheet1!RawDataCols,$C123,AQ$5)*$R123)</f>
        <v>0</v>
      </c>
      <c r="AR123" s="3">
        <f>IF(AR$3=0,0,INDEX(Sheet1!RawDataCols,$C123,AR$5)*$R123)</f>
        <v>0</v>
      </c>
      <c r="AS123" s="3">
        <f>IF(AS$3=0,0,INDEX(Sheet1!RawDataCols,$C123,AS$5)*$R123)</f>
        <v>0</v>
      </c>
      <c r="AT123" s="3">
        <f>IF(AT$3=0,0,INDEX(Sheet1!RawDataCols,$C123,AT$5)*$R123)</f>
        <v>0</v>
      </c>
      <c r="AU123" s="3">
        <f>IF(AU$3=0,0,INDEX(Sheet1!RawDataCols,$C123,AU$5)*$R123)</f>
        <v>0</v>
      </c>
      <c r="AV123" s="3">
        <f>IF(AV$3=0,0,INDEX(Sheet1!RawDataCols,$C123,AV$5)*$R123)</f>
        <v>0</v>
      </c>
      <c r="AW123" s="3">
        <f>IF(AW$3=0,0,INDEX(Sheet1!RawDataCols,$C123,AW$5)*$R123)</f>
        <v>0</v>
      </c>
      <c r="AX123" s="3">
        <f>IF(AX$3=0,0,INDEX(Sheet1!RawDataCols,$C123,AX$5)*$R123)</f>
        <v>0</v>
      </c>
      <c r="AY123" s="3">
        <f>IF(AY$3=0,0,INDEX(Sheet1!RawDataCols,$C123,AY$5)*$R123)</f>
        <v>0</v>
      </c>
      <c r="AZ123" s="3">
        <f>IF(AZ$3=0,0,INDEX(Sheet1!RawDataCols,$C123,AZ$5)*$R123)</f>
        <v>0</v>
      </c>
      <c r="BA123" s="3">
        <f>IF(BA$3=0,0,INDEX(Sheet1!RawDataCols,$C123,BA$5)*$R123)</f>
        <v>0</v>
      </c>
      <c r="BB123" s="3">
        <f>IF(BB$3=0,0,INDEX(Sheet1!RawDataCols,$C123,BB$5)*$R123)</f>
        <v>0</v>
      </c>
      <c r="BC123" s="3">
        <f>IF(BC$3=0,0,INDEX(Sheet1!RawDataCols,$C123,BC$5)*$R123)</f>
        <v>0</v>
      </c>
      <c r="BD123" s="3">
        <f>IF(BD$3=0,0,INDEX(Sheet1!RawDataCols,$C123,BD$5)*$R123)</f>
        <v>0</v>
      </c>
      <c r="BE123" s="3">
        <f>IF(BE$3=0,0,INDEX(Sheet1!RawDataCols,$C123,BE$5)*$R123)</f>
        <v>0</v>
      </c>
      <c r="BF123" s="3">
        <f>IF(BF$3=0,0,INDEX(Sheet1!RawDataCols,$C123,BF$5)*$R123)</f>
        <v>0</v>
      </c>
      <c r="BG123" s="179">
        <f>IF(BG$3=0,0,INDEX(Sheet1!RawDataCols,$C123,BG$5)*$R123)</f>
        <v>0</v>
      </c>
      <c r="BH123" s="33">
        <f t="shared" si="59"/>
        <v>0</v>
      </c>
      <c r="BI123" s="33">
        <f t="shared" si="60"/>
        <v>0</v>
      </c>
      <c r="BJ123" s="33">
        <f t="shared" si="61"/>
        <v>0</v>
      </c>
      <c r="BK123" s="3">
        <f>IF(BK$3=0,0,INDEX(Sheet1!RawDataCols,$C123,BK$5)*$R123)</f>
        <v>0</v>
      </c>
      <c r="BL123" s="3">
        <f>IF(BL$3=0,0,INDEX(Sheet1!RawDataCols,$C123,BL$5)*$R123)</f>
        <v>0</v>
      </c>
      <c r="BM123" s="3">
        <f>IF(BM$3=0,0,INDEX(Sheet1!RawDataCols,$C123,BM$5)*$R123)</f>
        <v>206.185</v>
      </c>
      <c r="BN123" s="3">
        <f>IF(BN$3=0,0,INDEX(Sheet1!RawDataCols,$C123,BN$5)*$R123)</f>
        <v>0</v>
      </c>
      <c r="BO123" s="3">
        <f>IF(BO$3=0,0,INDEX(Sheet1!RawDataCols,$C123,BO$5)*$R123)</f>
        <v>0</v>
      </c>
      <c r="BP123" s="3">
        <f>IF(BP$3=0,0,INDEX(Sheet1!RawDataCols,$C123,BP$5)*$R123)</f>
        <v>0</v>
      </c>
      <c r="BQ123" s="3">
        <f t="shared" si="62"/>
        <v>0</v>
      </c>
      <c r="BR123" s="3">
        <f t="shared" si="63"/>
        <v>0</v>
      </c>
      <c r="BS123" s="3">
        <f t="shared" si="64"/>
        <v>0</v>
      </c>
      <c r="BT123" s="3">
        <f t="shared" si="65"/>
        <v>0</v>
      </c>
      <c r="BU123" s="3" t="str">
        <f>INDEX(Sheet1!$BS$2:$BS$1000,MATCH($A123,Sheet1!$A$2:$A$1000,0))</f>
        <v>03</v>
      </c>
      <c r="BV123" s="3">
        <f>INDEX(Sheet1!$BT$2:$BT$1000,MATCH($A123,Sheet1!$A$2:$A$1000,0))</f>
        <v>0</v>
      </c>
    </row>
    <row r="124" spans="1:74" x14ac:dyDescent="0.2">
      <c r="A124" s="248" t="s">
        <v>634</v>
      </c>
      <c r="B124" s="3">
        <f>MATCH($A124,Sheet1!ACCOUNTNO,0)</f>
        <v>5</v>
      </c>
      <c r="C124" s="3">
        <f t="shared" si="56"/>
        <v>5</v>
      </c>
      <c r="D124" s="3" t="str">
        <f>IF(D$3=0,0,INDEX(Sheet1!RawDataCols,$C124,D$5))</f>
        <v>15200C01</v>
      </c>
      <c r="E124" s="3" t="str">
        <f>IF(E$3=0,0,INDEX(Sheet1!RawDataCols,$C124,E$5))</f>
        <v xml:space="preserve">15200          </v>
      </c>
      <c r="F124" s="3" t="str">
        <f>IF(F$3=0,0,INDEX(Sheet1!RawDataCols,$C124,F$5))</f>
        <v xml:space="preserve">C01            </v>
      </c>
      <c r="G124" s="3" t="str">
        <f>IF(G$3=0,0,INDEX(Sheet1!RawDataCols,$C124,G$5))</f>
        <v xml:space="preserve">               </v>
      </c>
      <c r="H124" s="3" t="str">
        <f>IF(H$3=0,0,INDEX(Sheet1!RawDataCols,$C124,H$5))</f>
        <v xml:space="preserve">               </v>
      </c>
      <c r="I124" s="3" t="str">
        <f>IF(I$3=0,0,INDEX(Sheet1!RawDataCols,$C124,I$5))</f>
        <v xml:space="preserve">               </v>
      </c>
      <c r="J124" s="3" t="str">
        <f>IF(J$3=0,0,INDEX(Sheet1!RawDataCols,$C124,J$5))</f>
        <v xml:space="preserve">               </v>
      </c>
      <c r="K124" s="3" t="str">
        <f>IF(K$3=0,0,INDEX(Sheet1!RawDataCols,$C124,K$5))</f>
        <v xml:space="preserve">               </v>
      </c>
      <c r="L124" s="3" t="str">
        <f>IF(L$3=0,0,INDEX(Sheet1!RawDataCols,$C124,L$5))</f>
        <v xml:space="preserve">               </v>
      </c>
      <c r="M124" s="3" t="str">
        <f>IF(M$3=0,0,INDEX(Sheet1!RawDataCols,$C124,M$5))</f>
        <v xml:space="preserve">F018  </v>
      </c>
      <c r="N124" s="3" t="str">
        <f>IF(N$3=0,0,INDEX(Sheet1!RawDataCols,$C124,N$5))</f>
        <v>Other Income-WET Rebate</v>
      </c>
      <c r="O124" s="3">
        <f>INDEX(Sheet1!RawDataCols,$C124,O$5)</f>
        <v>12</v>
      </c>
      <c r="P124" s="3" t="str">
        <f>INDEX(Sheet1!RawDataCols,$C124,P$5)</f>
        <v>Other Income</v>
      </c>
      <c r="Q124" s="3" t="str">
        <f>IF(Q$3=0,0,INDEX(Sheet1!RawDataCols,$C124,Q$5))</f>
        <v>I</v>
      </c>
      <c r="R124" s="3">
        <f t="shared" si="57"/>
        <v>-1</v>
      </c>
      <c r="S124" s="3">
        <f t="shared" si="58"/>
        <v>1</v>
      </c>
      <c r="T124" s="3">
        <f>IF(T$3=0,0,INDEX(Sheet1!RawDataCols,$C124,T$5)*$R124)</f>
        <v>0</v>
      </c>
      <c r="U124" s="3">
        <f>IF(U$3=0,0,INDEX(Sheet1!RawDataCols,$C124,U$5)*$R124)</f>
        <v>0</v>
      </c>
      <c r="V124" s="3">
        <f>IF(V$3=0,0,INDEX(Sheet1!RawDataCols,$C124,V$5)*$R124)</f>
        <v>0</v>
      </c>
      <c r="W124" s="3">
        <f>IF(W$3=0,0,INDEX(Sheet1!RawDataCols,$C124,W$5)*$R124)</f>
        <v>0</v>
      </c>
      <c r="X124" s="3">
        <f>IF(X$3=0,0,INDEX(Sheet1!RawDataCols,$C124,X$5)*$R124)</f>
        <v>0</v>
      </c>
      <c r="Y124" s="3">
        <f>IF(Y$3=0,0,INDEX(Sheet1!RawDataCols,$C124,Y$5)*$R124)</f>
        <v>0</v>
      </c>
      <c r="Z124" s="3">
        <f>IF(Z$3=0,0,INDEX(Sheet1!RawDataCols,$C124,Z$5)*$R124)</f>
        <v>0</v>
      </c>
      <c r="AA124" s="3">
        <f>IF(AA$3=0,0,INDEX(Sheet1!RawDataCols,$C124,AA$5)*$R124)</f>
        <v>0</v>
      </c>
      <c r="AB124" s="3">
        <f>IF(AB$3=0,0,INDEX(Sheet1!RawDataCols,$C124,AB$5)*$R124)</f>
        <v>0</v>
      </c>
      <c r="AC124" s="3">
        <f>IF(AC$3=0,0,INDEX(Sheet1!RawDataCols,$C124,AC$5)*$R124)</f>
        <v>0</v>
      </c>
      <c r="AD124" s="3">
        <f>IF(AD$3=0,0,INDEX(Sheet1!RawDataCols,$C124,AD$5)*$R124)</f>
        <v>0</v>
      </c>
      <c r="AE124" s="3">
        <f>IF(AE$3=0,0,INDEX(Sheet1!RawDataCols,$C124,AE$5)*$R124)</f>
        <v>0</v>
      </c>
      <c r="AF124" s="3">
        <f>IF(AF$3=0,0,INDEX(Sheet1!RawDataCols,$C124,AF$5)*$R124)</f>
        <v>0</v>
      </c>
      <c r="AG124" s="3">
        <f>IF(AG$3=0,0,INDEX(Sheet1!RawDataCols,$C124,AG$5)*$R124)</f>
        <v>0</v>
      </c>
      <c r="AH124" s="3">
        <f>IF(AH$3=0,0,INDEX(Sheet1!RawDataCols,$C124,AH$5)*$R124)</f>
        <v>0</v>
      </c>
      <c r="AI124" s="3">
        <f>IF(AI$3=0,0,INDEX(Sheet1!RawDataCols,$C124,AI$5)*$R124)</f>
        <v>0</v>
      </c>
      <c r="AJ124" s="3">
        <f>IF(AJ$3=0,0,INDEX(Sheet1!RawDataCols,$C124,AJ$5)*$R124)</f>
        <v>0</v>
      </c>
      <c r="AK124" s="3">
        <f>IF(AK$3=0,0,INDEX(Sheet1!RawDataCols,$C124,AK$5)*$R124)</f>
        <v>0</v>
      </c>
      <c r="AL124" s="3">
        <f>IF(AL$3=0,0,INDEX(Sheet1!RawDataCols,$C124,AL$5)*$R124)</f>
        <v>0</v>
      </c>
      <c r="AM124" s="3">
        <f>IF(AM$3=0,0,INDEX(Sheet1!RawDataCols,$C124,AM$5)*$R124)</f>
        <v>0</v>
      </c>
      <c r="AN124" s="3">
        <f>IF(AN$3=0,0,INDEX(Sheet1!RawDataCols,$C124,AN$5)*$R124)</f>
        <v>0</v>
      </c>
      <c r="AO124" s="3">
        <f>IF(AO$3=0,0,INDEX(Sheet1!RawDataCols,$C124,AO$5)*$R124)</f>
        <v>0</v>
      </c>
      <c r="AP124" s="3">
        <f>IF(AP$3=0,0,INDEX(Sheet1!RawDataCols,$C124,AP$5)*$R124)</f>
        <v>0</v>
      </c>
      <c r="AQ124" s="3">
        <f>IF(AQ$3=0,0,INDEX(Sheet1!RawDataCols,$C124,AQ$5)*$R124)</f>
        <v>0</v>
      </c>
      <c r="AR124" s="3">
        <f>IF(AR$3=0,0,INDEX(Sheet1!RawDataCols,$C124,AR$5)*$R124)</f>
        <v>0</v>
      </c>
      <c r="AS124" s="3">
        <f>IF(AS$3=0,0,INDEX(Sheet1!RawDataCols,$C124,AS$5)*$R124)</f>
        <v>0</v>
      </c>
      <c r="AT124" s="3">
        <f>IF(AT$3=0,0,INDEX(Sheet1!RawDataCols,$C124,AT$5)*$R124)</f>
        <v>0</v>
      </c>
      <c r="AU124" s="3">
        <f>IF(AU$3=0,0,INDEX(Sheet1!RawDataCols,$C124,AU$5)*$R124)</f>
        <v>0</v>
      </c>
      <c r="AV124" s="3">
        <f>IF(AV$3=0,0,INDEX(Sheet1!RawDataCols,$C124,AV$5)*$R124)</f>
        <v>0</v>
      </c>
      <c r="AW124" s="3">
        <f>IF(AW$3=0,0,INDEX(Sheet1!RawDataCols,$C124,AW$5)*$R124)</f>
        <v>0</v>
      </c>
      <c r="AX124" s="3">
        <f>IF(AX$3=0,0,INDEX(Sheet1!RawDataCols,$C124,AX$5)*$R124)</f>
        <v>0</v>
      </c>
      <c r="AY124" s="3">
        <f>IF(AY$3=0,0,INDEX(Sheet1!RawDataCols,$C124,AY$5)*$R124)</f>
        <v>0</v>
      </c>
      <c r="AZ124" s="3">
        <f>IF(AZ$3=0,0,INDEX(Sheet1!RawDataCols,$C124,AZ$5)*$R124)</f>
        <v>0</v>
      </c>
      <c r="BA124" s="3">
        <f>IF(BA$3=0,0,INDEX(Sheet1!RawDataCols,$C124,BA$5)*$R124)</f>
        <v>0</v>
      </c>
      <c r="BB124" s="3">
        <f>IF(BB$3=0,0,INDEX(Sheet1!RawDataCols,$C124,BB$5)*$R124)</f>
        <v>0</v>
      </c>
      <c r="BC124" s="3">
        <f>IF(BC$3=0,0,INDEX(Sheet1!RawDataCols,$C124,BC$5)*$R124)</f>
        <v>0</v>
      </c>
      <c r="BD124" s="3">
        <f>IF(BD$3=0,0,INDEX(Sheet1!RawDataCols,$C124,BD$5)*$R124)</f>
        <v>0</v>
      </c>
      <c r="BE124" s="3">
        <f>IF(BE$3=0,0,INDEX(Sheet1!RawDataCols,$C124,BE$5)*$R124)</f>
        <v>0</v>
      </c>
      <c r="BF124" s="3">
        <f>IF(BF$3=0,0,INDEX(Sheet1!RawDataCols,$C124,BF$5)*$R124)</f>
        <v>0</v>
      </c>
      <c r="BG124" s="179">
        <f>IF(BG$3=0,0,INDEX(Sheet1!RawDataCols,$C124,BG$5)*$R124)</f>
        <v>0</v>
      </c>
      <c r="BH124" s="33">
        <f t="shared" si="59"/>
        <v>0</v>
      </c>
      <c r="BI124" s="33">
        <f t="shared" si="60"/>
        <v>0</v>
      </c>
      <c r="BJ124" s="33">
        <f t="shared" si="61"/>
        <v>0</v>
      </c>
      <c r="BK124" s="3">
        <f>IF(BK$3=0,0,INDEX(Sheet1!RawDataCols,$C124,BK$5)*$R124)</f>
        <v>0</v>
      </c>
      <c r="BL124" s="3">
        <f>IF(BL$3=0,0,INDEX(Sheet1!RawDataCols,$C124,BL$5)*$R124)</f>
        <v>0</v>
      </c>
      <c r="BM124" s="3">
        <f>IF(BM$3=0,0,INDEX(Sheet1!RawDataCols,$C124,BM$5)*$R124)</f>
        <v>1734.925</v>
      </c>
      <c r="BN124" s="3">
        <f>IF(BN$3=0,0,INDEX(Sheet1!RawDataCols,$C124,BN$5)*$R124)</f>
        <v>0</v>
      </c>
      <c r="BO124" s="3">
        <f>IF(BO$3=0,0,INDEX(Sheet1!RawDataCols,$C124,BO$5)*$R124)</f>
        <v>0</v>
      </c>
      <c r="BP124" s="3">
        <f>IF(BP$3=0,0,INDEX(Sheet1!RawDataCols,$C124,BP$5)*$R124)</f>
        <v>0</v>
      </c>
      <c r="BQ124" s="3">
        <f t="shared" si="62"/>
        <v>0</v>
      </c>
      <c r="BR124" s="3">
        <f t="shared" si="63"/>
        <v>0</v>
      </c>
      <c r="BS124" s="3">
        <f t="shared" si="64"/>
        <v>0</v>
      </c>
      <c r="BT124" s="3">
        <f t="shared" si="65"/>
        <v>0</v>
      </c>
      <c r="BU124" s="3" t="str">
        <f>INDEX(Sheet1!$BS$2:$BS$1000,MATCH($A124,Sheet1!$A$2:$A$1000,0))</f>
        <v>05</v>
      </c>
      <c r="BV124" s="3">
        <f>INDEX(Sheet1!$BT$2:$BT$1000,MATCH($A124,Sheet1!$A$2:$A$1000,0))</f>
        <v>0</v>
      </c>
    </row>
    <row r="125" spans="1:74" x14ac:dyDescent="0.2">
      <c r="A125" s="248" t="s">
        <v>647</v>
      </c>
      <c r="B125" s="3">
        <f>MATCH($A125,Sheet1!ACCOUNTNO,0)</f>
        <v>6</v>
      </c>
      <c r="C125" s="3">
        <f t="shared" si="56"/>
        <v>6</v>
      </c>
      <c r="D125" s="3" t="str">
        <f>IF(D$3=0,0,INDEX(Sheet1!RawDataCols,$C125,D$5))</f>
        <v>22180G16</v>
      </c>
      <c r="E125" s="3" t="str">
        <f>IF(E$3=0,0,INDEX(Sheet1!RawDataCols,$C125,E$5))</f>
        <v xml:space="preserve">22180          </v>
      </c>
      <c r="F125" s="3" t="str">
        <f>IF(F$3=0,0,INDEX(Sheet1!RawDataCols,$C125,F$5))</f>
        <v xml:space="preserve">G16            </v>
      </c>
      <c r="G125" s="3" t="str">
        <f>IF(G$3=0,0,INDEX(Sheet1!RawDataCols,$C125,G$5))</f>
        <v xml:space="preserve">               </v>
      </c>
      <c r="H125" s="3" t="str">
        <f>IF(H$3=0,0,INDEX(Sheet1!RawDataCols,$C125,H$5))</f>
        <v xml:space="preserve">               </v>
      </c>
      <c r="I125" s="3" t="str">
        <f>IF(I$3=0,0,INDEX(Sheet1!RawDataCols,$C125,I$5))</f>
        <v xml:space="preserve">               </v>
      </c>
      <c r="J125" s="3" t="str">
        <f>IF(J$3=0,0,INDEX(Sheet1!RawDataCols,$C125,J$5))</f>
        <v xml:space="preserve">               </v>
      </c>
      <c r="K125" s="3" t="str">
        <f>IF(K$3=0,0,INDEX(Sheet1!RawDataCols,$C125,K$5))</f>
        <v xml:space="preserve">               </v>
      </c>
      <c r="L125" s="3" t="str">
        <f>IF(L$3=0,0,INDEX(Sheet1!RawDataCols,$C125,L$5))</f>
        <v xml:space="preserve">               </v>
      </c>
      <c r="M125" s="3" t="str">
        <f>IF(M$3=0,0,INDEX(Sheet1!RawDataCols,$C125,M$5))</f>
        <v xml:space="preserve">F018  </v>
      </c>
      <c r="N125" s="3" t="str">
        <f>IF(N$3=0,0,INDEX(Sheet1!RawDataCols,$C125,N$5))</f>
        <v>Bank Fees &amp; Charges-TWC</v>
      </c>
      <c r="O125" s="3">
        <f>INDEX(Sheet1!RawDataCols,$C125,O$5)</f>
        <v>13</v>
      </c>
      <c r="P125" s="3" t="str">
        <f>INDEX(Sheet1!RawDataCols,$C125,P$5)</f>
        <v>Cost and Expenses</v>
      </c>
      <c r="Q125" s="3" t="str">
        <f>IF(Q$3=0,0,INDEX(Sheet1!RawDataCols,$C125,Q$5))</f>
        <v>I</v>
      </c>
      <c r="R125" s="3">
        <f t="shared" si="57"/>
        <v>1</v>
      </c>
      <c r="S125" s="3">
        <f t="shared" si="58"/>
        <v>-1</v>
      </c>
      <c r="T125" s="3">
        <f>IF(T$3=0,0,INDEX(Sheet1!RawDataCols,$C125,T$5)*$R125)</f>
        <v>0</v>
      </c>
      <c r="U125" s="3">
        <f>IF(U$3=0,0,INDEX(Sheet1!RawDataCols,$C125,U$5)*$R125)</f>
        <v>0</v>
      </c>
      <c r="V125" s="3">
        <f>IF(V$3=0,0,INDEX(Sheet1!RawDataCols,$C125,V$5)*$R125)</f>
        <v>0</v>
      </c>
      <c r="W125" s="3">
        <f>IF(W$3=0,0,INDEX(Sheet1!RawDataCols,$C125,W$5)*$R125)</f>
        <v>0</v>
      </c>
      <c r="X125" s="3">
        <f>IF(X$3=0,0,INDEX(Sheet1!RawDataCols,$C125,X$5)*$R125)</f>
        <v>0</v>
      </c>
      <c r="Y125" s="3">
        <f>IF(Y$3=0,0,INDEX(Sheet1!RawDataCols,$C125,Y$5)*$R125)</f>
        <v>0</v>
      </c>
      <c r="Z125" s="3">
        <f>IF(Z$3=0,0,INDEX(Sheet1!RawDataCols,$C125,Z$5)*$R125)</f>
        <v>0</v>
      </c>
      <c r="AA125" s="3">
        <f>IF(AA$3=0,0,INDEX(Sheet1!RawDataCols,$C125,AA$5)*$R125)</f>
        <v>0</v>
      </c>
      <c r="AB125" s="3">
        <f>IF(AB$3=0,0,INDEX(Sheet1!RawDataCols,$C125,AB$5)*$R125)</f>
        <v>0</v>
      </c>
      <c r="AC125" s="3">
        <f>IF(AC$3=0,0,INDEX(Sheet1!RawDataCols,$C125,AC$5)*$R125)</f>
        <v>0</v>
      </c>
      <c r="AD125" s="3">
        <f>IF(AD$3=0,0,INDEX(Sheet1!RawDataCols,$C125,AD$5)*$R125)</f>
        <v>0</v>
      </c>
      <c r="AE125" s="3">
        <f>IF(AE$3=0,0,INDEX(Sheet1!RawDataCols,$C125,AE$5)*$R125)</f>
        <v>0</v>
      </c>
      <c r="AF125" s="3">
        <f>IF(AF$3=0,0,INDEX(Sheet1!RawDataCols,$C125,AF$5)*$R125)</f>
        <v>0</v>
      </c>
      <c r="AG125" s="3">
        <f>IF(AG$3=0,0,INDEX(Sheet1!RawDataCols,$C125,AG$5)*$R125)</f>
        <v>0</v>
      </c>
      <c r="AH125" s="3">
        <f>IF(AH$3=0,0,INDEX(Sheet1!RawDataCols,$C125,AH$5)*$R125)</f>
        <v>0</v>
      </c>
      <c r="AI125" s="3">
        <f>IF(AI$3=0,0,INDEX(Sheet1!RawDataCols,$C125,AI$5)*$R125)</f>
        <v>0</v>
      </c>
      <c r="AJ125" s="3">
        <f>IF(AJ$3=0,0,INDEX(Sheet1!RawDataCols,$C125,AJ$5)*$R125)</f>
        <v>0</v>
      </c>
      <c r="AK125" s="3">
        <f>IF(AK$3=0,0,INDEX(Sheet1!RawDataCols,$C125,AK$5)*$R125)</f>
        <v>0</v>
      </c>
      <c r="AL125" s="3">
        <f>IF(AL$3=0,0,INDEX(Sheet1!RawDataCols,$C125,AL$5)*$R125)</f>
        <v>0</v>
      </c>
      <c r="AM125" s="3">
        <f>IF(AM$3=0,0,INDEX(Sheet1!RawDataCols,$C125,AM$5)*$R125)</f>
        <v>0</v>
      </c>
      <c r="AN125" s="3">
        <f>IF(AN$3=0,0,INDEX(Sheet1!RawDataCols,$C125,AN$5)*$R125)</f>
        <v>0</v>
      </c>
      <c r="AO125" s="3">
        <f>IF(AO$3=0,0,INDEX(Sheet1!RawDataCols,$C125,AO$5)*$R125)</f>
        <v>0</v>
      </c>
      <c r="AP125" s="3">
        <f>IF(AP$3=0,0,INDEX(Sheet1!RawDataCols,$C125,AP$5)*$R125)</f>
        <v>0</v>
      </c>
      <c r="AQ125" s="3">
        <f>IF(AQ$3=0,0,INDEX(Sheet1!RawDataCols,$C125,AQ$5)*$R125)</f>
        <v>0</v>
      </c>
      <c r="AR125" s="3">
        <f>IF(AR$3=0,0,INDEX(Sheet1!RawDataCols,$C125,AR$5)*$R125)</f>
        <v>0</v>
      </c>
      <c r="AS125" s="3">
        <f>IF(AS$3=0,0,INDEX(Sheet1!RawDataCols,$C125,AS$5)*$R125)</f>
        <v>0</v>
      </c>
      <c r="AT125" s="3">
        <f>IF(AT$3=0,0,INDEX(Sheet1!RawDataCols,$C125,AT$5)*$R125)</f>
        <v>0</v>
      </c>
      <c r="AU125" s="3">
        <f>IF(AU$3=0,0,INDEX(Sheet1!RawDataCols,$C125,AU$5)*$R125)</f>
        <v>0</v>
      </c>
      <c r="AV125" s="3">
        <f>IF(AV$3=0,0,INDEX(Sheet1!RawDataCols,$C125,AV$5)*$R125)</f>
        <v>0</v>
      </c>
      <c r="AW125" s="3">
        <f>IF(AW$3=0,0,INDEX(Sheet1!RawDataCols,$C125,AW$5)*$R125)</f>
        <v>0</v>
      </c>
      <c r="AX125" s="3">
        <f>IF(AX$3=0,0,INDEX(Sheet1!RawDataCols,$C125,AX$5)*$R125)</f>
        <v>0</v>
      </c>
      <c r="AY125" s="3">
        <f>IF(AY$3=0,0,INDEX(Sheet1!RawDataCols,$C125,AY$5)*$R125)</f>
        <v>0</v>
      </c>
      <c r="AZ125" s="3">
        <f>IF(AZ$3=0,0,INDEX(Sheet1!RawDataCols,$C125,AZ$5)*$R125)</f>
        <v>0</v>
      </c>
      <c r="BA125" s="3">
        <f>IF(BA$3=0,0,INDEX(Sheet1!RawDataCols,$C125,BA$5)*$R125)</f>
        <v>0</v>
      </c>
      <c r="BB125" s="3">
        <f>IF(BB$3=0,0,INDEX(Sheet1!RawDataCols,$C125,BB$5)*$R125)</f>
        <v>0</v>
      </c>
      <c r="BC125" s="3">
        <f>IF(BC$3=0,0,INDEX(Sheet1!RawDataCols,$C125,BC$5)*$R125)</f>
        <v>0</v>
      </c>
      <c r="BD125" s="3">
        <f>IF(BD$3=0,0,INDEX(Sheet1!RawDataCols,$C125,BD$5)*$R125)</f>
        <v>0</v>
      </c>
      <c r="BE125" s="3">
        <f>IF(BE$3=0,0,INDEX(Sheet1!RawDataCols,$C125,BE$5)*$R125)</f>
        <v>0</v>
      </c>
      <c r="BF125" s="3">
        <f>IF(BF$3=0,0,INDEX(Sheet1!RawDataCols,$C125,BF$5)*$R125)</f>
        <v>0</v>
      </c>
      <c r="BG125" s="179">
        <f>IF(BG$3=0,0,INDEX(Sheet1!RawDataCols,$C125,BG$5)*$R125)</f>
        <v>0</v>
      </c>
      <c r="BH125" s="33">
        <f t="shared" si="59"/>
        <v>0</v>
      </c>
      <c r="BI125" s="33">
        <f t="shared" si="60"/>
        <v>0</v>
      </c>
      <c r="BJ125" s="33">
        <f t="shared" si="61"/>
        <v>0</v>
      </c>
      <c r="BK125" s="3">
        <f>IF(BK$3=0,0,INDEX(Sheet1!RawDataCols,$C125,BK$5)*$R125)</f>
        <v>0</v>
      </c>
      <c r="BL125" s="3">
        <f>IF(BL$3=0,0,INDEX(Sheet1!RawDataCols,$C125,BL$5)*$R125)</f>
        <v>0</v>
      </c>
      <c r="BM125" s="3">
        <f>IF(BM$3=0,0,INDEX(Sheet1!RawDataCols,$C125,BM$5)*$R125)</f>
        <v>7</v>
      </c>
      <c r="BN125" s="3">
        <f>IF(BN$3=0,0,INDEX(Sheet1!RawDataCols,$C125,BN$5)*$R125)</f>
        <v>0</v>
      </c>
      <c r="BO125" s="3">
        <f>IF(BO$3=0,0,INDEX(Sheet1!RawDataCols,$C125,BO$5)*$R125)</f>
        <v>0</v>
      </c>
      <c r="BP125" s="3">
        <f>IF(BP$3=0,0,INDEX(Sheet1!RawDataCols,$C125,BP$5)*$R125)</f>
        <v>0</v>
      </c>
      <c r="BQ125" s="3">
        <f t="shared" si="62"/>
        <v>0</v>
      </c>
      <c r="BR125" s="3">
        <f t="shared" si="63"/>
        <v>0</v>
      </c>
      <c r="BS125" s="3">
        <f t="shared" si="64"/>
        <v>0</v>
      </c>
      <c r="BT125" s="3">
        <f t="shared" si="65"/>
        <v>0</v>
      </c>
      <c r="BU125" s="3" t="str">
        <f>INDEX(Sheet1!$BS$2:$BS$1000,MATCH($A125,Sheet1!$A$2:$A$1000,0))</f>
        <v>09</v>
      </c>
      <c r="BV125" s="3">
        <f>INDEX(Sheet1!$BT$2:$BT$1000,MATCH($A125,Sheet1!$A$2:$A$1000,0))</f>
        <v>0</v>
      </c>
    </row>
    <row r="126" spans="1:74" x14ac:dyDescent="0.2">
      <c r="A126" s="248" t="s">
        <v>695</v>
      </c>
      <c r="B126" s="3">
        <f>MATCH($A126,Sheet1!ACCOUNTNO,0)</f>
        <v>9</v>
      </c>
      <c r="C126" s="3">
        <f t="shared" si="56"/>
        <v>9</v>
      </c>
      <c r="D126" s="3" t="str">
        <f>IF(D$3=0,0,INDEX(Sheet1!RawDataCols,$C126,D$5))</f>
        <v>51100G16</v>
      </c>
      <c r="E126" s="3" t="str">
        <f>IF(E$3=0,0,INDEX(Sheet1!RawDataCols,$C126,E$5))</f>
        <v xml:space="preserve">51100          </v>
      </c>
      <c r="F126" s="3" t="str">
        <f>IF(F$3=0,0,INDEX(Sheet1!RawDataCols,$C126,F$5))</f>
        <v xml:space="preserve">G16            </v>
      </c>
      <c r="G126" s="3" t="str">
        <f>IF(G$3=0,0,INDEX(Sheet1!RawDataCols,$C126,G$5))</f>
        <v xml:space="preserve">               </v>
      </c>
      <c r="H126" s="3" t="str">
        <f>IF(H$3=0,0,INDEX(Sheet1!RawDataCols,$C126,H$5))</f>
        <v xml:space="preserve">               </v>
      </c>
      <c r="I126" s="3" t="str">
        <f>IF(I$3=0,0,INDEX(Sheet1!RawDataCols,$C126,I$5))</f>
        <v xml:space="preserve">               </v>
      </c>
      <c r="J126" s="3" t="str">
        <f>IF(J$3=0,0,INDEX(Sheet1!RawDataCols,$C126,J$5))</f>
        <v xml:space="preserve">               </v>
      </c>
      <c r="K126" s="3" t="str">
        <f>IF(K$3=0,0,INDEX(Sheet1!RawDataCols,$C126,K$5))</f>
        <v xml:space="preserve">               </v>
      </c>
      <c r="L126" s="3" t="str">
        <f>IF(L$3=0,0,INDEX(Sheet1!RawDataCols,$C126,L$5))</f>
        <v xml:space="preserve">               </v>
      </c>
      <c r="M126" s="3" t="str">
        <f>IF(M$3=0,0,INDEX(Sheet1!RawDataCols,$C126,M$5))</f>
        <v xml:space="preserve">F018  </v>
      </c>
      <c r="N126" s="3" t="str">
        <f>IF(N$3=0,0,INDEX(Sheet1!RawDataCols,$C126,N$5))</f>
        <v>Trade Debtor-TWC</v>
      </c>
      <c r="O126" s="3">
        <f>INDEX(Sheet1!RawDataCols,$C126,O$5)</f>
        <v>20</v>
      </c>
      <c r="P126" s="3" t="str">
        <f>INDEX(Sheet1!RawDataCols,$C126,P$5)</f>
        <v>Current Assets</v>
      </c>
      <c r="Q126" s="3" t="str">
        <f>IF(Q$3=0,0,INDEX(Sheet1!RawDataCols,$C126,Q$5))</f>
        <v>B</v>
      </c>
      <c r="R126" s="3">
        <f t="shared" si="57"/>
        <v>1</v>
      </c>
      <c r="S126" s="3">
        <f t="shared" si="58"/>
        <v>-1</v>
      </c>
      <c r="T126" s="3">
        <f>IF(T$3=0,0,INDEX(Sheet1!RawDataCols,$C126,T$5)*$R126)</f>
        <v>41275</v>
      </c>
      <c r="U126" s="3">
        <f>IF(U$3=0,0,INDEX(Sheet1!RawDataCols,$C126,U$5)*$R126)</f>
        <v>0</v>
      </c>
      <c r="V126" s="3">
        <f>IF(V$3=0,0,INDEX(Sheet1!RawDataCols,$C126,V$5)*$R126)</f>
        <v>0</v>
      </c>
      <c r="W126" s="3">
        <f>IF(W$3=0,0,INDEX(Sheet1!RawDataCols,$C126,W$5)*$R126)</f>
        <v>0</v>
      </c>
      <c r="X126" s="3">
        <f>IF(X$3=0,0,INDEX(Sheet1!RawDataCols,$C126,X$5)*$R126)</f>
        <v>0</v>
      </c>
      <c r="Y126" s="3">
        <f>IF(Y$3=0,0,INDEX(Sheet1!RawDataCols,$C126,Y$5)*$R126)</f>
        <v>0</v>
      </c>
      <c r="Z126" s="3">
        <f>IF(Z$3=0,0,INDEX(Sheet1!RawDataCols,$C126,Z$5)*$R126)</f>
        <v>106678</v>
      </c>
      <c r="AA126" s="3">
        <f>IF(AA$3=0,0,INDEX(Sheet1!RawDataCols,$C126,AA$5)*$R126)</f>
        <v>0</v>
      </c>
      <c r="AB126" s="3">
        <f>IF(AB$3=0,0,INDEX(Sheet1!RawDataCols,$C126,AB$5)*$R126)</f>
        <v>0</v>
      </c>
      <c r="AC126" s="3">
        <f>IF(AC$3=0,0,INDEX(Sheet1!RawDataCols,$C126,AC$5)*$R126)</f>
        <v>32736</v>
      </c>
      <c r="AD126" s="3">
        <f>IF(AD$3=0,0,INDEX(Sheet1!RawDataCols,$C126,AD$5)*$R126)</f>
        <v>0</v>
      </c>
      <c r="AE126" s="3">
        <f>IF(AE$3=0,0,INDEX(Sheet1!RawDataCols,$C126,AE$5)*$R126)</f>
        <v>0</v>
      </c>
      <c r="AF126" s="3">
        <f>IF(AF$3=0,0,INDEX(Sheet1!RawDataCols,$C126,AF$5)*$R126)</f>
        <v>0</v>
      </c>
      <c r="AG126" s="3">
        <f>IF(AG$3=0,0,INDEX(Sheet1!RawDataCols,$C126,AG$5)*$R126)</f>
        <v>0</v>
      </c>
      <c r="AH126" s="3">
        <f>IF(AH$3=0,0,INDEX(Sheet1!RawDataCols,$C126,AH$5)*$R126)</f>
        <v>0</v>
      </c>
      <c r="AI126" s="3">
        <f>IF(AI$3=0,0,INDEX(Sheet1!RawDataCols,$C126,AI$5)*$R126)</f>
        <v>0</v>
      </c>
      <c r="AJ126" s="3">
        <f>IF(AJ$3=0,0,INDEX(Sheet1!RawDataCols,$C126,AJ$5)*$R126)</f>
        <v>0</v>
      </c>
      <c r="AK126" s="3">
        <f>IF(AK$3=0,0,INDEX(Sheet1!RawDataCols,$C126,AK$5)*$R126)</f>
        <v>0</v>
      </c>
      <c r="AL126" s="3">
        <f>IF(AL$3=0,0,INDEX(Sheet1!RawDataCols,$C126,AL$5)*$R126)</f>
        <v>0</v>
      </c>
      <c r="AM126" s="3">
        <f>IF(AM$3=0,0,INDEX(Sheet1!RawDataCols,$C126,AM$5)*$R126)</f>
        <v>11773.3</v>
      </c>
      <c r="AN126" s="3">
        <f>IF(AN$3=0,0,INDEX(Sheet1!RawDataCols,$C126,AN$5)*$R126)</f>
        <v>0</v>
      </c>
      <c r="AO126" s="3">
        <f>IF(AO$3=0,0,INDEX(Sheet1!RawDataCols,$C126,AO$5)*$R126)</f>
        <v>0</v>
      </c>
      <c r="AP126" s="3">
        <f>IF(AP$3=0,0,INDEX(Sheet1!RawDataCols,$C126,AP$5)*$R126)</f>
        <v>-53048.3</v>
      </c>
      <c r="AQ126" s="3">
        <f>IF(AQ$3=0,0,INDEX(Sheet1!RawDataCols,$C126,AQ$5)*$R126)</f>
        <v>0</v>
      </c>
      <c r="AR126" s="3">
        <f>IF(AR$3=0,0,INDEX(Sheet1!RawDataCols,$C126,AR$5)*$R126)</f>
        <v>0</v>
      </c>
      <c r="AS126" s="3">
        <f>IF(AS$3=0,0,INDEX(Sheet1!RawDataCols,$C126,AS$5)*$R126)</f>
        <v>0</v>
      </c>
      <c r="AT126" s="3">
        <f>IF(AT$3=0,0,INDEX(Sheet1!RawDataCols,$C126,AT$5)*$R126)</f>
        <v>0</v>
      </c>
      <c r="AU126" s="3">
        <f>IF(AU$3=0,0,INDEX(Sheet1!RawDataCols,$C126,AU$5)*$R126)</f>
        <v>-139414</v>
      </c>
      <c r="AV126" s="3">
        <f>IF(AV$3=0,0,INDEX(Sheet1!RawDataCols,$C126,AV$5)*$R126)</f>
        <v>0</v>
      </c>
      <c r="AW126" s="3">
        <f>IF(AW$3=0,0,INDEX(Sheet1!RawDataCols,$C126,AW$5)*$R126)</f>
        <v>0</v>
      </c>
      <c r="AX126" s="3">
        <f>IF(AX$3=0,0,INDEX(Sheet1!RawDataCols,$C126,AX$5)*$R126)</f>
        <v>0</v>
      </c>
      <c r="AY126" s="3">
        <f>IF(AY$3=0,0,INDEX(Sheet1!RawDataCols,$C126,AY$5)*$R126)</f>
        <v>0</v>
      </c>
      <c r="AZ126" s="3">
        <f>IF(AZ$3=0,0,INDEX(Sheet1!RawDataCols,$C126,AZ$5)*$R126)</f>
        <v>0</v>
      </c>
      <c r="BA126" s="3">
        <f>IF(BA$3=0,0,INDEX(Sheet1!RawDataCols,$C126,BA$5)*$R126)</f>
        <v>0</v>
      </c>
      <c r="BB126" s="3">
        <f>IF(BB$3=0,0,INDEX(Sheet1!RawDataCols,$C126,BB$5)*$R126)</f>
        <v>0</v>
      </c>
      <c r="BC126" s="3">
        <f>IF(BC$3=0,0,INDEX(Sheet1!RawDataCols,$C126,BC$5)*$R126)</f>
        <v>0</v>
      </c>
      <c r="BD126" s="3">
        <f>IF(BD$3=0,0,INDEX(Sheet1!RawDataCols,$C126,BD$5)*$R126)</f>
        <v>41275</v>
      </c>
      <c r="BE126" s="3">
        <f>IF(BE$3=0,0,INDEX(Sheet1!RawDataCols,$C126,BE$5)*$R126)</f>
        <v>0</v>
      </c>
      <c r="BF126" s="3">
        <f>IF(BF$3=0,0,INDEX(Sheet1!RawDataCols,$C126,BF$5)*$R126)</f>
        <v>0</v>
      </c>
      <c r="BG126" s="179">
        <f>IF(BG$3=0,0,INDEX(Sheet1!RawDataCols,$C126,BG$5)*$R126)</f>
        <v>41275</v>
      </c>
      <c r="BH126" s="33">
        <f t="shared" si="59"/>
        <v>0</v>
      </c>
      <c r="BI126" s="33">
        <f t="shared" si="60"/>
        <v>0</v>
      </c>
      <c r="BJ126" s="33">
        <f t="shared" si="61"/>
        <v>41275</v>
      </c>
      <c r="BK126" s="3">
        <f>IF(BK$3=0,0,INDEX(Sheet1!RawDataCols,$C126,BK$5)*$R126)</f>
        <v>0</v>
      </c>
      <c r="BL126" s="3">
        <f>IF(BL$3=0,0,INDEX(Sheet1!RawDataCols,$C126,BL$5)*$R126)</f>
        <v>19916.285714000001</v>
      </c>
      <c r="BM126" s="3">
        <f>IF(BM$3=0,0,INDEX(Sheet1!RawDataCols,$C126,BM$5)*$R126)</f>
        <v>9401.0714279999993</v>
      </c>
      <c r="BN126" s="3">
        <f>IF(BN$3=0,0,INDEX(Sheet1!RawDataCols,$C126,BN$5)*$R126)</f>
        <v>0</v>
      </c>
      <c r="BO126" s="3">
        <f>IF(BO$3=0,0,INDEX(Sheet1!RawDataCols,$C126,BO$5)*$R126)</f>
        <v>0</v>
      </c>
      <c r="BP126" s="3">
        <f>IF(BP$3=0,0,INDEX(Sheet1!RawDataCols,$C126,BP$5)*$R126)</f>
        <v>0</v>
      </c>
      <c r="BQ126" s="3">
        <f t="shared" si="62"/>
        <v>41275</v>
      </c>
      <c r="BR126" s="3">
        <f t="shared" si="63"/>
        <v>41275</v>
      </c>
      <c r="BS126" s="3">
        <f t="shared" si="64"/>
        <v>0</v>
      </c>
      <c r="BT126" s="3">
        <f t="shared" si="65"/>
        <v>0</v>
      </c>
      <c r="BU126" s="3" t="str">
        <f>INDEX(Sheet1!$BS$2:$BS$1000,MATCH($A126,Sheet1!$A$2:$A$1000,0))</f>
        <v>21</v>
      </c>
      <c r="BV126" s="3">
        <f>INDEX(Sheet1!$BT$2:$BT$1000,MATCH($A126,Sheet1!$A$2:$A$1000,0))</f>
        <v>0</v>
      </c>
    </row>
    <row r="127" spans="1:74" x14ac:dyDescent="0.2">
      <c r="A127" s="248" t="s">
        <v>698</v>
      </c>
      <c r="B127" s="3">
        <f>MATCH($A127,Sheet1!ACCOUNTNO,0)</f>
        <v>13</v>
      </c>
      <c r="C127" s="3">
        <f t="shared" si="56"/>
        <v>13</v>
      </c>
      <c r="D127" s="3" t="str">
        <f>IF(D$3=0,0,INDEX(Sheet1!RawDataCols,$C127,D$5))</f>
        <v>53100A01</v>
      </c>
      <c r="E127" s="3" t="str">
        <f>IF(E$3=0,0,INDEX(Sheet1!RawDataCols,$C127,E$5))</f>
        <v xml:space="preserve">53100          </v>
      </c>
      <c r="F127" s="3" t="str">
        <f>IF(F$3=0,0,INDEX(Sheet1!RawDataCols,$C127,F$5))</f>
        <v xml:space="preserve">A01            </v>
      </c>
      <c r="G127" s="3" t="str">
        <f>IF(G$3=0,0,INDEX(Sheet1!RawDataCols,$C127,G$5))</f>
        <v xml:space="preserve">               </v>
      </c>
      <c r="H127" s="3" t="str">
        <f>IF(H$3=0,0,INDEX(Sheet1!RawDataCols,$C127,H$5))</f>
        <v xml:space="preserve">               </v>
      </c>
      <c r="I127" s="3" t="str">
        <f>IF(I$3=0,0,INDEX(Sheet1!RawDataCols,$C127,I$5))</f>
        <v xml:space="preserve">               </v>
      </c>
      <c r="J127" s="3" t="str">
        <f>IF(J$3=0,0,INDEX(Sheet1!RawDataCols,$C127,J$5))</f>
        <v xml:space="preserve">               </v>
      </c>
      <c r="K127" s="3" t="str">
        <f>IF(K$3=0,0,INDEX(Sheet1!RawDataCols,$C127,K$5))</f>
        <v xml:space="preserve">               </v>
      </c>
      <c r="L127" s="3" t="str">
        <f>IF(L$3=0,0,INDEX(Sheet1!RawDataCols,$C127,L$5))</f>
        <v xml:space="preserve">               </v>
      </c>
      <c r="M127" s="3" t="str">
        <f>IF(M$3=0,0,INDEX(Sheet1!RawDataCols,$C127,M$5))</f>
        <v xml:space="preserve">F018  </v>
      </c>
      <c r="N127" s="3" t="str">
        <f>IF(N$3=0,0,INDEX(Sheet1!RawDataCols,$C127,N$5))</f>
        <v>Vintage 2016 - Bulk Cab Sav</v>
      </c>
      <c r="O127" s="3">
        <f>INDEX(Sheet1!RawDataCols,$C127,O$5)</f>
        <v>0</v>
      </c>
      <c r="P127" s="3">
        <f>INDEX(Sheet1!RawDataCols,$C127,P$5)</f>
        <v>0</v>
      </c>
      <c r="Q127" s="3" t="str">
        <f>IF(Q$3=0,0,INDEX(Sheet1!RawDataCols,$C127,Q$5))</f>
        <v>B</v>
      </c>
      <c r="R127" s="3">
        <f t="shared" si="57"/>
        <v>1</v>
      </c>
      <c r="S127" s="3">
        <f t="shared" si="58"/>
        <v>-1</v>
      </c>
      <c r="T127" s="3">
        <f>IF(T$3=0,0,INDEX(Sheet1!RawDataCols,$C127,T$5)*$R127)</f>
        <v>0</v>
      </c>
      <c r="U127" s="3">
        <f>IF(U$3=0,0,INDEX(Sheet1!RawDataCols,$C127,U$5)*$R127)</f>
        <v>0</v>
      </c>
      <c r="V127" s="3">
        <f>IF(V$3=0,0,INDEX(Sheet1!RawDataCols,$C127,V$5)*$R127)</f>
        <v>0</v>
      </c>
      <c r="W127" s="3">
        <f>IF(W$3=0,0,INDEX(Sheet1!RawDataCols,$C127,W$5)*$R127)</f>
        <v>0</v>
      </c>
      <c r="X127" s="3">
        <f>IF(X$3=0,0,INDEX(Sheet1!RawDataCols,$C127,X$5)*$R127)</f>
        <v>0</v>
      </c>
      <c r="Y127" s="3">
        <f>IF(Y$3=0,0,INDEX(Sheet1!RawDataCols,$C127,Y$5)*$R127)</f>
        <v>0</v>
      </c>
      <c r="Z127" s="3">
        <f>IF(Z$3=0,0,INDEX(Sheet1!RawDataCols,$C127,Z$5)*$R127)</f>
        <v>0</v>
      </c>
      <c r="AA127" s="3">
        <f>IF(AA$3=0,0,INDEX(Sheet1!RawDataCols,$C127,AA$5)*$R127)</f>
        <v>0</v>
      </c>
      <c r="AB127" s="3">
        <f>IF(AB$3=0,0,INDEX(Sheet1!RawDataCols,$C127,AB$5)*$R127)</f>
        <v>0</v>
      </c>
      <c r="AC127" s="3">
        <f>IF(AC$3=0,0,INDEX(Sheet1!RawDataCols,$C127,AC$5)*$R127)</f>
        <v>-3692.34</v>
      </c>
      <c r="AD127" s="3">
        <f>IF(AD$3=0,0,INDEX(Sheet1!RawDataCols,$C127,AD$5)*$R127)</f>
        <v>0</v>
      </c>
      <c r="AE127" s="3">
        <f>IF(AE$3=0,0,INDEX(Sheet1!RawDataCols,$C127,AE$5)*$R127)</f>
        <v>0</v>
      </c>
      <c r="AF127" s="3">
        <f>IF(AF$3=0,0,INDEX(Sheet1!RawDataCols,$C127,AF$5)*$R127)</f>
        <v>0</v>
      </c>
      <c r="AG127" s="3">
        <f>IF(AG$3=0,0,INDEX(Sheet1!RawDataCols,$C127,AG$5)*$R127)</f>
        <v>0</v>
      </c>
      <c r="AH127" s="3">
        <f>IF(AH$3=0,0,INDEX(Sheet1!RawDataCols,$C127,AH$5)*$R127)</f>
        <v>0</v>
      </c>
      <c r="AI127" s="3">
        <f>IF(AI$3=0,0,INDEX(Sheet1!RawDataCols,$C127,AI$5)*$R127)</f>
        <v>0</v>
      </c>
      <c r="AJ127" s="3">
        <f>IF(AJ$3=0,0,INDEX(Sheet1!RawDataCols,$C127,AJ$5)*$R127)</f>
        <v>0</v>
      </c>
      <c r="AK127" s="3">
        <f>IF(AK$3=0,0,INDEX(Sheet1!RawDataCols,$C127,AK$5)*$R127)</f>
        <v>0</v>
      </c>
      <c r="AL127" s="3">
        <f>IF(AL$3=0,0,INDEX(Sheet1!RawDataCols,$C127,AL$5)*$R127)</f>
        <v>0</v>
      </c>
      <c r="AM127" s="3">
        <f>IF(AM$3=0,0,INDEX(Sheet1!RawDataCols,$C127,AM$5)*$R127)</f>
        <v>0</v>
      </c>
      <c r="AN127" s="3">
        <f>IF(AN$3=0,0,INDEX(Sheet1!RawDataCols,$C127,AN$5)*$R127)</f>
        <v>0</v>
      </c>
      <c r="AO127" s="3">
        <f>IF(AO$3=0,0,INDEX(Sheet1!RawDataCols,$C127,AO$5)*$R127)</f>
        <v>0</v>
      </c>
      <c r="AP127" s="3">
        <f>IF(AP$3=0,0,INDEX(Sheet1!RawDataCols,$C127,AP$5)*$R127)</f>
        <v>0</v>
      </c>
      <c r="AQ127" s="3">
        <f>IF(AQ$3=0,0,INDEX(Sheet1!RawDataCols,$C127,AQ$5)*$R127)</f>
        <v>0</v>
      </c>
      <c r="AR127" s="3">
        <f>IF(AR$3=0,0,INDEX(Sheet1!RawDataCols,$C127,AR$5)*$R127)</f>
        <v>0</v>
      </c>
      <c r="AS127" s="3">
        <f>IF(AS$3=0,0,INDEX(Sheet1!RawDataCols,$C127,AS$5)*$R127)</f>
        <v>0</v>
      </c>
      <c r="AT127" s="3">
        <f>IF(AT$3=0,0,INDEX(Sheet1!RawDataCols,$C127,AT$5)*$R127)</f>
        <v>0</v>
      </c>
      <c r="AU127" s="3">
        <f>IF(AU$3=0,0,INDEX(Sheet1!RawDataCols,$C127,AU$5)*$R127)</f>
        <v>0</v>
      </c>
      <c r="AV127" s="3">
        <f>IF(AV$3=0,0,INDEX(Sheet1!RawDataCols,$C127,AV$5)*$R127)</f>
        <v>0</v>
      </c>
      <c r="AW127" s="3">
        <f>IF(AW$3=0,0,INDEX(Sheet1!RawDataCols,$C127,AW$5)*$R127)</f>
        <v>0</v>
      </c>
      <c r="AX127" s="3">
        <f>IF(AX$3=0,0,INDEX(Sheet1!RawDataCols,$C127,AX$5)*$R127)</f>
        <v>0</v>
      </c>
      <c r="AY127" s="3">
        <f>IF(AY$3=0,0,INDEX(Sheet1!RawDataCols,$C127,AY$5)*$R127)</f>
        <v>0</v>
      </c>
      <c r="AZ127" s="3">
        <f>IF(AZ$3=0,0,INDEX(Sheet1!RawDataCols,$C127,AZ$5)*$R127)</f>
        <v>0</v>
      </c>
      <c r="BA127" s="3">
        <f>IF(BA$3=0,0,INDEX(Sheet1!RawDataCols,$C127,BA$5)*$R127)</f>
        <v>0</v>
      </c>
      <c r="BB127" s="3">
        <f>IF(BB$3=0,0,INDEX(Sheet1!RawDataCols,$C127,BB$5)*$R127)</f>
        <v>0</v>
      </c>
      <c r="BC127" s="3">
        <f>IF(BC$3=0,0,INDEX(Sheet1!RawDataCols,$C127,BC$5)*$R127)</f>
        <v>0</v>
      </c>
      <c r="BD127" s="3">
        <f>IF(BD$3=0,0,INDEX(Sheet1!RawDataCols,$C127,BD$5)*$R127)</f>
        <v>0</v>
      </c>
      <c r="BE127" s="3">
        <f>IF(BE$3=0,0,INDEX(Sheet1!RawDataCols,$C127,BE$5)*$R127)</f>
        <v>0</v>
      </c>
      <c r="BF127" s="3">
        <f>IF(BF$3=0,0,INDEX(Sheet1!RawDataCols,$C127,BF$5)*$R127)</f>
        <v>0</v>
      </c>
      <c r="BG127" s="179">
        <f>IF(BG$3=0,0,INDEX(Sheet1!RawDataCols,$C127,BG$5)*$R127)</f>
        <v>0</v>
      </c>
      <c r="BH127" s="33">
        <f t="shared" si="59"/>
        <v>0</v>
      </c>
      <c r="BI127" s="33">
        <f t="shared" si="60"/>
        <v>0</v>
      </c>
      <c r="BJ127" s="33">
        <f t="shared" si="61"/>
        <v>0</v>
      </c>
      <c r="BK127" s="3">
        <f>IF(BK$3=0,0,INDEX(Sheet1!RawDataCols,$C127,BK$5)*$R127)</f>
        <v>0</v>
      </c>
      <c r="BL127" s="3">
        <f>IF(BL$3=0,0,INDEX(Sheet1!RawDataCols,$C127,BL$5)*$R127)</f>
        <v>0</v>
      </c>
      <c r="BM127" s="3">
        <f>IF(BM$3=0,0,INDEX(Sheet1!RawDataCols,$C127,BM$5)*$R127)</f>
        <v>527.47714199999996</v>
      </c>
      <c r="BN127" s="3">
        <f>IF(BN$3=0,0,INDEX(Sheet1!RawDataCols,$C127,BN$5)*$R127)</f>
        <v>0</v>
      </c>
      <c r="BO127" s="3">
        <f>IF(BO$3=0,0,INDEX(Sheet1!RawDataCols,$C127,BO$5)*$R127)</f>
        <v>0</v>
      </c>
      <c r="BP127" s="3">
        <f>IF(BP$3=0,0,INDEX(Sheet1!RawDataCols,$C127,BP$5)*$R127)</f>
        <v>3692.34</v>
      </c>
      <c r="BQ127" s="3">
        <f t="shared" si="62"/>
        <v>0</v>
      </c>
      <c r="BR127" s="3">
        <f t="shared" si="63"/>
        <v>0</v>
      </c>
      <c r="BS127" s="3">
        <f t="shared" si="64"/>
        <v>0</v>
      </c>
      <c r="BT127" s="3">
        <f t="shared" si="65"/>
        <v>0</v>
      </c>
      <c r="BU127" s="3" t="str">
        <f>INDEX(Sheet1!$BS$2:$BS$1000,MATCH($A127,Sheet1!$A$2:$A$1000,0))</f>
        <v>53</v>
      </c>
      <c r="BV127" s="3">
        <f>INDEX(Sheet1!$BT$2:$BT$1000,MATCH($A127,Sheet1!$A$2:$A$1000,0))</f>
        <v>0</v>
      </c>
    </row>
    <row r="128" spans="1:74" x14ac:dyDescent="0.2">
      <c r="A128" s="248" t="s">
        <v>699</v>
      </c>
      <c r="B128" s="3">
        <f>MATCH($A128,Sheet1!ACCOUNTNO,0)</f>
        <v>14</v>
      </c>
      <c r="C128" s="3">
        <f t="shared" si="56"/>
        <v>14</v>
      </c>
      <c r="D128" s="3" t="str">
        <f>IF(D$3=0,0,INDEX(Sheet1!RawDataCols,$C128,D$5))</f>
        <v>53100A02</v>
      </c>
      <c r="E128" s="3" t="str">
        <f>IF(E$3=0,0,INDEX(Sheet1!RawDataCols,$C128,E$5))</f>
        <v xml:space="preserve">53100          </v>
      </c>
      <c r="F128" s="3" t="str">
        <f>IF(F$3=0,0,INDEX(Sheet1!RawDataCols,$C128,F$5))</f>
        <v xml:space="preserve">A02            </v>
      </c>
      <c r="G128" s="3" t="str">
        <f>IF(G$3=0,0,INDEX(Sheet1!RawDataCols,$C128,G$5))</f>
        <v xml:space="preserve">               </v>
      </c>
      <c r="H128" s="3" t="str">
        <f>IF(H$3=0,0,INDEX(Sheet1!RawDataCols,$C128,H$5))</f>
        <v xml:space="preserve">               </v>
      </c>
      <c r="I128" s="3" t="str">
        <f>IF(I$3=0,0,INDEX(Sheet1!RawDataCols,$C128,I$5))</f>
        <v xml:space="preserve">               </v>
      </c>
      <c r="J128" s="3" t="str">
        <f>IF(J$3=0,0,INDEX(Sheet1!RawDataCols,$C128,J$5))</f>
        <v xml:space="preserve">               </v>
      </c>
      <c r="K128" s="3" t="str">
        <f>IF(K$3=0,0,INDEX(Sheet1!RawDataCols,$C128,K$5))</f>
        <v xml:space="preserve">               </v>
      </c>
      <c r="L128" s="3" t="str">
        <f>IF(L$3=0,0,INDEX(Sheet1!RawDataCols,$C128,L$5))</f>
        <v xml:space="preserve">               </v>
      </c>
      <c r="M128" s="3" t="str">
        <f>IF(M$3=0,0,INDEX(Sheet1!RawDataCols,$C128,M$5))</f>
        <v xml:space="preserve">F018  </v>
      </c>
      <c r="N128" s="3" t="str">
        <f>IF(N$3=0,0,INDEX(Sheet1!RawDataCols,$C128,N$5))</f>
        <v>Vintage 2016 - Bulk Shiraz - Cab Sav Blended</v>
      </c>
      <c r="O128" s="3">
        <f>INDEX(Sheet1!RawDataCols,$C128,O$5)</f>
        <v>0</v>
      </c>
      <c r="P128" s="3">
        <f>INDEX(Sheet1!RawDataCols,$C128,P$5)</f>
        <v>0</v>
      </c>
      <c r="Q128" s="3" t="str">
        <f>IF(Q$3=0,0,INDEX(Sheet1!RawDataCols,$C128,Q$5))</f>
        <v>B</v>
      </c>
      <c r="R128" s="3">
        <f t="shared" si="57"/>
        <v>1</v>
      </c>
      <c r="S128" s="3">
        <f t="shared" si="58"/>
        <v>-1</v>
      </c>
      <c r="T128" s="3">
        <f>IF(T$3=0,0,INDEX(Sheet1!RawDataCols,$C128,T$5)*$R128)</f>
        <v>0</v>
      </c>
      <c r="U128" s="3">
        <f>IF(U$3=0,0,INDEX(Sheet1!RawDataCols,$C128,U$5)*$R128)</f>
        <v>0</v>
      </c>
      <c r="V128" s="3">
        <f>IF(V$3=0,0,INDEX(Sheet1!RawDataCols,$C128,V$5)*$R128)</f>
        <v>0</v>
      </c>
      <c r="W128" s="3">
        <f>IF(W$3=0,0,INDEX(Sheet1!RawDataCols,$C128,W$5)*$R128)</f>
        <v>0</v>
      </c>
      <c r="X128" s="3">
        <f>IF(X$3=0,0,INDEX(Sheet1!RawDataCols,$C128,X$5)*$R128)</f>
        <v>0</v>
      </c>
      <c r="Y128" s="3">
        <f>IF(Y$3=0,0,INDEX(Sheet1!RawDataCols,$C128,Y$5)*$R128)</f>
        <v>0</v>
      </c>
      <c r="Z128" s="3">
        <f>IF(Z$3=0,0,INDEX(Sheet1!RawDataCols,$C128,Z$5)*$R128)</f>
        <v>0</v>
      </c>
      <c r="AA128" s="3">
        <f>IF(AA$3=0,0,INDEX(Sheet1!RawDataCols,$C128,AA$5)*$R128)</f>
        <v>0</v>
      </c>
      <c r="AB128" s="3">
        <f>IF(AB$3=0,0,INDEX(Sheet1!RawDataCols,$C128,AB$5)*$R128)</f>
        <v>0</v>
      </c>
      <c r="AC128" s="3">
        <f>IF(AC$3=0,0,INDEX(Sheet1!RawDataCols,$C128,AC$5)*$R128)</f>
        <v>-27207.57</v>
      </c>
      <c r="AD128" s="3">
        <f>IF(AD$3=0,0,INDEX(Sheet1!RawDataCols,$C128,AD$5)*$R128)</f>
        <v>0</v>
      </c>
      <c r="AE128" s="3">
        <f>IF(AE$3=0,0,INDEX(Sheet1!RawDataCols,$C128,AE$5)*$R128)</f>
        <v>0</v>
      </c>
      <c r="AF128" s="3">
        <f>IF(AF$3=0,0,INDEX(Sheet1!RawDataCols,$C128,AF$5)*$R128)</f>
        <v>0</v>
      </c>
      <c r="AG128" s="3">
        <f>IF(AG$3=0,0,INDEX(Sheet1!RawDataCols,$C128,AG$5)*$R128)</f>
        <v>0</v>
      </c>
      <c r="AH128" s="3">
        <f>IF(AH$3=0,0,INDEX(Sheet1!RawDataCols,$C128,AH$5)*$R128)</f>
        <v>0</v>
      </c>
      <c r="AI128" s="3">
        <f>IF(AI$3=0,0,INDEX(Sheet1!RawDataCols,$C128,AI$5)*$R128)</f>
        <v>0</v>
      </c>
      <c r="AJ128" s="3">
        <f>IF(AJ$3=0,0,INDEX(Sheet1!RawDataCols,$C128,AJ$5)*$R128)</f>
        <v>0</v>
      </c>
      <c r="AK128" s="3">
        <f>IF(AK$3=0,0,INDEX(Sheet1!RawDataCols,$C128,AK$5)*$R128)</f>
        <v>0</v>
      </c>
      <c r="AL128" s="3">
        <f>IF(AL$3=0,0,INDEX(Sheet1!RawDataCols,$C128,AL$5)*$R128)</f>
        <v>0</v>
      </c>
      <c r="AM128" s="3">
        <f>IF(AM$3=0,0,INDEX(Sheet1!RawDataCols,$C128,AM$5)*$R128)</f>
        <v>0</v>
      </c>
      <c r="AN128" s="3">
        <f>IF(AN$3=0,0,INDEX(Sheet1!RawDataCols,$C128,AN$5)*$R128)</f>
        <v>0</v>
      </c>
      <c r="AO128" s="3">
        <f>IF(AO$3=0,0,INDEX(Sheet1!RawDataCols,$C128,AO$5)*$R128)</f>
        <v>0</v>
      </c>
      <c r="AP128" s="3">
        <f>IF(AP$3=0,0,INDEX(Sheet1!RawDataCols,$C128,AP$5)*$R128)</f>
        <v>0</v>
      </c>
      <c r="AQ128" s="3">
        <f>IF(AQ$3=0,0,INDEX(Sheet1!RawDataCols,$C128,AQ$5)*$R128)</f>
        <v>0</v>
      </c>
      <c r="AR128" s="3">
        <f>IF(AR$3=0,0,INDEX(Sheet1!RawDataCols,$C128,AR$5)*$R128)</f>
        <v>0</v>
      </c>
      <c r="AS128" s="3">
        <f>IF(AS$3=0,0,INDEX(Sheet1!RawDataCols,$C128,AS$5)*$R128)</f>
        <v>0</v>
      </c>
      <c r="AT128" s="3">
        <f>IF(AT$3=0,0,INDEX(Sheet1!RawDataCols,$C128,AT$5)*$R128)</f>
        <v>0</v>
      </c>
      <c r="AU128" s="3">
        <f>IF(AU$3=0,0,INDEX(Sheet1!RawDataCols,$C128,AU$5)*$R128)</f>
        <v>0</v>
      </c>
      <c r="AV128" s="3">
        <f>IF(AV$3=0,0,INDEX(Sheet1!RawDataCols,$C128,AV$5)*$R128)</f>
        <v>0</v>
      </c>
      <c r="AW128" s="3">
        <f>IF(AW$3=0,0,INDEX(Sheet1!RawDataCols,$C128,AW$5)*$R128)</f>
        <v>0</v>
      </c>
      <c r="AX128" s="3">
        <f>IF(AX$3=0,0,INDEX(Sheet1!RawDataCols,$C128,AX$5)*$R128)</f>
        <v>0</v>
      </c>
      <c r="AY128" s="3">
        <f>IF(AY$3=0,0,INDEX(Sheet1!RawDataCols,$C128,AY$5)*$R128)</f>
        <v>0</v>
      </c>
      <c r="AZ128" s="3">
        <f>IF(AZ$3=0,0,INDEX(Sheet1!RawDataCols,$C128,AZ$5)*$R128)</f>
        <v>0</v>
      </c>
      <c r="BA128" s="3">
        <f>IF(BA$3=0,0,INDEX(Sheet1!RawDataCols,$C128,BA$5)*$R128)</f>
        <v>0</v>
      </c>
      <c r="BB128" s="3">
        <f>IF(BB$3=0,0,INDEX(Sheet1!RawDataCols,$C128,BB$5)*$R128)</f>
        <v>0</v>
      </c>
      <c r="BC128" s="3">
        <f>IF(BC$3=0,0,INDEX(Sheet1!RawDataCols,$C128,BC$5)*$R128)</f>
        <v>0</v>
      </c>
      <c r="BD128" s="3">
        <f>IF(BD$3=0,0,INDEX(Sheet1!RawDataCols,$C128,BD$5)*$R128)</f>
        <v>0</v>
      </c>
      <c r="BE128" s="3">
        <f>IF(BE$3=0,0,INDEX(Sheet1!RawDataCols,$C128,BE$5)*$R128)</f>
        <v>0</v>
      </c>
      <c r="BF128" s="3">
        <f>IF(BF$3=0,0,INDEX(Sheet1!RawDataCols,$C128,BF$5)*$R128)</f>
        <v>0</v>
      </c>
      <c r="BG128" s="179">
        <f>IF(BG$3=0,0,INDEX(Sheet1!RawDataCols,$C128,BG$5)*$R128)</f>
        <v>0</v>
      </c>
      <c r="BH128" s="33">
        <f t="shared" si="59"/>
        <v>0</v>
      </c>
      <c r="BI128" s="33">
        <f t="shared" si="60"/>
        <v>0</v>
      </c>
      <c r="BJ128" s="33">
        <f t="shared" si="61"/>
        <v>0</v>
      </c>
      <c r="BK128" s="3">
        <f>IF(BK$3=0,0,INDEX(Sheet1!RawDataCols,$C128,BK$5)*$R128)</f>
        <v>0</v>
      </c>
      <c r="BL128" s="3">
        <f>IF(BL$3=0,0,INDEX(Sheet1!RawDataCols,$C128,BL$5)*$R128)</f>
        <v>0</v>
      </c>
      <c r="BM128" s="3">
        <f>IF(BM$3=0,0,INDEX(Sheet1!RawDataCols,$C128,BM$5)*$R128)</f>
        <v>3886.7957139999999</v>
      </c>
      <c r="BN128" s="3">
        <f>IF(BN$3=0,0,INDEX(Sheet1!RawDataCols,$C128,BN$5)*$R128)</f>
        <v>0</v>
      </c>
      <c r="BO128" s="3">
        <f>IF(BO$3=0,0,INDEX(Sheet1!RawDataCols,$C128,BO$5)*$R128)</f>
        <v>0</v>
      </c>
      <c r="BP128" s="3">
        <f>IF(BP$3=0,0,INDEX(Sheet1!RawDataCols,$C128,BP$5)*$R128)</f>
        <v>27207.57</v>
      </c>
      <c r="BQ128" s="3">
        <f t="shared" si="62"/>
        <v>0</v>
      </c>
      <c r="BR128" s="3">
        <f t="shared" si="63"/>
        <v>0</v>
      </c>
      <c r="BS128" s="3">
        <f t="shared" si="64"/>
        <v>0</v>
      </c>
      <c r="BT128" s="3">
        <f t="shared" si="65"/>
        <v>0</v>
      </c>
      <c r="BU128" s="3" t="str">
        <f>INDEX(Sheet1!$BS$2:$BS$1000,MATCH($A128,Sheet1!$A$2:$A$1000,0))</f>
        <v>53</v>
      </c>
      <c r="BV128" s="3">
        <f>INDEX(Sheet1!$BT$2:$BT$1000,MATCH($A128,Sheet1!$A$2:$A$1000,0))</f>
        <v>0</v>
      </c>
    </row>
    <row r="129" spans="1:74" x14ac:dyDescent="0.2">
      <c r="A129" s="248" t="s">
        <v>700</v>
      </c>
      <c r="B129" s="3">
        <f>MATCH($A129,Sheet1!ACCOUNTNO,0)</f>
        <v>15</v>
      </c>
      <c r="C129" s="3">
        <f t="shared" si="56"/>
        <v>15</v>
      </c>
      <c r="D129" s="3" t="str">
        <f>IF(D$3=0,0,INDEX(Sheet1!RawDataCols,$C129,D$5))</f>
        <v>53100A03</v>
      </c>
      <c r="E129" s="3" t="str">
        <f>IF(E$3=0,0,INDEX(Sheet1!RawDataCols,$C129,E$5))</f>
        <v xml:space="preserve">53100          </v>
      </c>
      <c r="F129" s="3" t="str">
        <f>IF(F$3=0,0,INDEX(Sheet1!RawDataCols,$C129,F$5))</f>
        <v xml:space="preserve">A03            </v>
      </c>
      <c r="G129" s="3" t="str">
        <f>IF(G$3=0,0,INDEX(Sheet1!RawDataCols,$C129,G$5))</f>
        <v xml:space="preserve">               </v>
      </c>
      <c r="H129" s="3" t="str">
        <f>IF(H$3=0,0,INDEX(Sheet1!RawDataCols,$C129,H$5))</f>
        <v xml:space="preserve">               </v>
      </c>
      <c r="I129" s="3" t="str">
        <f>IF(I$3=0,0,INDEX(Sheet1!RawDataCols,$C129,I$5))</f>
        <v xml:space="preserve">               </v>
      </c>
      <c r="J129" s="3" t="str">
        <f>IF(J$3=0,0,INDEX(Sheet1!RawDataCols,$C129,J$5))</f>
        <v xml:space="preserve">               </v>
      </c>
      <c r="K129" s="3" t="str">
        <f>IF(K$3=0,0,INDEX(Sheet1!RawDataCols,$C129,K$5))</f>
        <v xml:space="preserve">               </v>
      </c>
      <c r="L129" s="3" t="str">
        <f>IF(L$3=0,0,INDEX(Sheet1!RawDataCols,$C129,L$5))</f>
        <v xml:space="preserve">               </v>
      </c>
      <c r="M129" s="3" t="str">
        <f>IF(M$3=0,0,INDEX(Sheet1!RawDataCols,$C129,M$5))</f>
        <v xml:space="preserve">F018  </v>
      </c>
      <c r="N129" s="3" t="str">
        <f>IF(N$3=0,0,INDEX(Sheet1!RawDataCols,$C129,N$5))</f>
        <v>Vintage 2016 - Mataro</v>
      </c>
      <c r="O129" s="3">
        <f>INDEX(Sheet1!RawDataCols,$C129,O$5)</f>
        <v>0</v>
      </c>
      <c r="P129" s="3">
        <f>INDEX(Sheet1!RawDataCols,$C129,P$5)</f>
        <v>0</v>
      </c>
      <c r="Q129" s="3" t="str">
        <f>IF(Q$3=0,0,INDEX(Sheet1!RawDataCols,$C129,Q$5))</f>
        <v>B</v>
      </c>
      <c r="R129" s="3">
        <f t="shared" si="57"/>
        <v>1</v>
      </c>
      <c r="S129" s="3">
        <f t="shared" si="58"/>
        <v>-1</v>
      </c>
      <c r="T129" s="3">
        <f>IF(T$3=0,0,INDEX(Sheet1!RawDataCols,$C129,T$5)*$R129)</f>
        <v>0</v>
      </c>
      <c r="U129" s="3">
        <f>IF(U$3=0,0,INDEX(Sheet1!RawDataCols,$C129,U$5)*$R129)</f>
        <v>0</v>
      </c>
      <c r="V129" s="3">
        <f>IF(V$3=0,0,INDEX(Sheet1!RawDataCols,$C129,V$5)*$R129)</f>
        <v>0</v>
      </c>
      <c r="W129" s="3">
        <f>IF(W$3=0,0,INDEX(Sheet1!RawDataCols,$C129,W$5)*$R129)</f>
        <v>0</v>
      </c>
      <c r="X129" s="3">
        <f>IF(X$3=0,0,INDEX(Sheet1!RawDataCols,$C129,X$5)*$R129)</f>
        <v>0</v>
      </c>
      <c r="Y129" s="3">
        <f>IF(Y$3=0,0,INDEX(Sheet1!RawDataCols,$C129,Y$5)*$R129)</f>
        <v>0</v>
      </c>
      <c r="Z129" s="3">
        <f>IF(Z$3=0,0,INDEX(Sheet1!RawDataCols,$C129,Z$5)*$R129)</f>
        <v>0</v>
      </c>
      <c r="AA129" s="3">
        <f>IF(AA$3=0,0,INDEX(Sheet1!RawDataCols,$C129,AA$5)*$R129)</f>
        <v>0</v>
      </c>
      <c r="AB129" s="3">
        <f>IF(AB$3=0,0,INDEX(Sheet1!RawDataCols,$C129,AB$5)*$R129)</f>
        <v>0</v>
      </c>
      <c r="AC129" s="3">
        <f>IF(AC$3=0,0,INDEX(Sheet1!RawDataCols,$C129,AC$5)*$R129)</f>
        <v>-12234.86</v>
      </c>
      <c r="AD129" s="3">
        <f>IF(AD$3=0,0,INDEX(Sheet1!RawDataCols,$C129,AD$5)*$R129)</f>
        <v>0</v>
      </c>
      <c r="AE129" s="3">
        <f>IF(AE$3=0,0,INDEX(Sheet1!RawDataCols,$C129,AE$5)*$R129)</f>
        <v>0</v>
      </c>
      <c r="AF129" s="3">
        <f>IF(AF$3=0,0,INDEX(Sheet1!RawDataCols,$C129,AF$5)*$R129)</f>
        <v>0</v>
      </c>
      <c r="AG129" s="3">
        <f>IF(AG$3=0,0,INDEX(Sheet1!RawDataCols,$C129,AG$5)*$R129)</f>
        <v>0</v>
      </c>
      <c r="AH129" s="3">
        <f>IF(AH$3=0,0,INDEX(Sheet1!RawDataCols,$C129,AH$5)*$R129)</f>
        <v>0</v>
      </c>
      <c r="AI129" s="3">
        <f>IF(AI$3=0,0,INDEX(Sheet1!RawDataCols,$C129,AI$5)*$R129)</f>
        <v>0</v>
      </c>
      <c r="AJ129" s="3">
        <f>IF(AJ$3=0,0,INDEX(Sheet1!RawDataCols,$C129,AJ$5)*$R129)</f>
        <v>0</v>
      </c>
      <c r="AK129" s="3">
        <f>IF(AK$3=0,0,INDEX(Sheet1!RawDataCols,$C129,AK$5)*$R129)</f>
        <v>0</v>
      </c>
      <c r="AL129" s="3">
        <f>IF(AL$3=0,0,INDEX(Sheet1!RawDataCols,$C129,AL$5)*$R129)</f>
        <v>0</v>
      </c>
      <c r="AM129" s="3">
        <f>IF(AM$3=0,0,INDEX(Sheet1!RawDataCols,$C129,AM$5)*$R129)</f>
        <v>0</v>
      </c>
      <c r="AN129" s="3">
        <f>IF(AN$3=0,0,INDEX(Sheet1!RawDataCols,$C129,AN$5)*$R129)</f>
        <v>0</v>
      </c>
      <c r="AO129" s="3">
        <f>IF(AO$3=0,0,INDEX(Sheet1!RawDataCols,$C129,AO$5)*$R129)</f>
        <v>0</v>
      </c>
      <c r="AP129" s="3">
        <f>IF(AP$3=0,0,INDEX(Sheet1!RawDataCols,$C129,AP$5)*$R129)</f>
        <v>0</v>
      </c>
      <c r="AQ129" s="3">
        <f>IF(AQ$3=0,0,INDEX(Sheet1!RawDataCols,$C129,AQ$5)*$R129)</f>
        <v>0</v>
      </c>
      <c r="AR129" s="3">
        <f>IF(AR$3=0,0,INDEX(Sheet1!RawDataCols,$C129,AR$5)*$R129)</f>
        <v>0</v>
      </c>
      <c r="AS129" s="3">
        <f>IF(AS$3=0,0,INDEX(Sheet1!RawDataCols,$C129,AS$5)*$R129)</f>
        <v>0</v>
      </c>
      <c r="AT129" s="3">
        <f>IF(AT$3=0,0,INDEX(Sheet1!RawDataCols,$C129,AT$5)*$R129)</f>
        <v>0</v>
      </c>
      <c r="AU129" s="3">
        <f>IF(AU$3=0,0,INDEX(Sheet1!RawDataCols,$C129,AU$5)*$R129)</f>
        <v>0</v>
      </c>
      <c r="AV129" s="3">
        <f>IF(AV$3=0,0,INDEX(Sheet1!RawDataCols,$C129,AV$5)*$R129)</f>
        <v>0</v>
      </c>
      <c r="AW129" s="3">
        <f>IF(AW$3=0,0,INDEX(Sheet1!RawDataCols,$C129,AW$5)*$R129)</f>
        <v>0</v>
      </c>
      <c r="AX129" s="3">
        <f>IF(AX$3=0,0,INDEX(Sheet1!RawDataCols,$C129,AX$5)*$R129)</f>
        <v>0</v>
      </c>
      <c r="AY129" s="3">
        <f>IF(AY$3=0,0,INDEX(Sheet1!RawDataCols,$C129,AY$5)*$R129)</f>
        <v>0</v>
      </c>
      <c r="AZ129" s="3">
        <f>IF(AZ$3=0,0,INDEX(Sheet1!RawDataCols,$C129,AZ$5)*$R129)</f>
        <v>0</v>
      </c>
      <c r="BA129" s="3">
        <f>IF(BA$3=0,0,INDEX(Sheet1!RawDataCols,$C129,BA$5)*$R129)</f>
        <v>0</v>
      </c>
      <c r="BB129" s="3">
        <f>IF(BB$3=0,0,INDEX(Sheet1!RawDataCols,$C129,BB$5)*$R129)</f>
        <v>0</v>
      </c>
      <c r="BC129" s="3">
        <f>IF(BC$3=0,0,INDEX(Sheet1!RawDataCols,$C129,BC$5)*$R129)</f>
        <v>0</v>
      </c>
      <c r="BD129" s="3">
        <f>IF(BD$3=0,0,INDEX(Sheet1!RawDataCols,$C129,BD$5)*$R129)</f>
        <v>0</v>
      </c>
      <c r="BE129" s="3">
        <f>IF(BE$3=0,0,INDEX(Sheet1!RawDataCols,$C129,BE$5)*$R129)</f>
        <v>0</v>
      </c>
      <c r="BF129" s="3">
        <f>IF(BF$3=0,0,INDEX(Sheet1!RawDataCols,$C129,BF$5)*$R129)</f>
        <v>0</v>
      </c>
      <c r="BG129" s="179">
        <f>IF(BG$3=0,0,INDEX(Sheet1!RawDataCols,$C129,BG$5)*$R129)</f>
        <v>0</v>
      </c>
      <c r="BH129" s="33">
        <f t="shared" si="59"/>
        <v>0</v>
      </c>
      <c r="BI129" s="33">
        <f t="shared" si="60"/>
        <v>0</v>
      </c>
      <c r="BJ129" s="33">
        <f t="shared" si="61"/>
        <v>0</v>
      </c>
      <c r="BK129" s="3">
        <f>IF(BK$3=0,0,INDEX(Sheet1!RawDataCols,$C129,BK$5)*$R129)</f>
        <v>0</v>
      </c>
      <c r="BL129" s="3">
        <f>IF(BL$3=0,0,INDEX(Sheet1!RawDataCols,$C129,BL$5)*$R129)</f>
        <v>0</v>
      </c>
      <c r="BM129" s="3">
        <f>IF(BM$3=0,0,INDEX(Sheet1!RawDataCols,$C129,BM$5)*$R129)</f>
        <v>1747.8371420000001</v>
      </c>
      <c r="BN129" s="3">
        <f>IF(BN$3=0,0,INDEX(Sheet1!RawDataCols,$C129,BN$5)*$R129)</f>
        <v>0</v>
      </c>
      <c r="BO129" s="3">
        <f>IF(BO$3=0,0,INDEX(Sheet1!RawDataCols,$C129,BO$5)*$R129)</f>
        <v>0</v>
      </c>
      <c r="BP129" s="3">
        <f>IF(BP$3=0,0,INDEX(Sheet1!RawDataCols,$C129,BP$5)*$R129)</f>
        <v>12234.86</v>
      </c>
      <c r="BQ129" s="3">
        <f t="shared" si="62"/>
        <v>0</v>
      </c>
      <c r="BR129" s="3">
        <f t="shared" si="63"/>
        <v>0</v>
      </c>
      <c r="BS129" s="3">
        <f t="shared" si="64"/>
        <v>0</v>
      </c>
      <c r="BT129" s="3">
        <f t="shared" si="65"/>
        <v>0</v>
      </c>
      <c r="BU129" s="3" t="str">
        <f>INDEX(Sheet1!$BS$2:$BS$1000,MATCH($A129,Sheet1!$A$2:$A$1000,0))</f>
        <v>53</v>
      </c>
      <c r="BV129" s="3">
        <f>INDEX(Sheet1!$BT$2:$BT$1000,MATCH($A129,Sheet1!$A$2:$A$1000,0))</f>
        <v>0</v>
      </c>
    </row>
    <row r="130" spans="1:74" x14ac:dyDescent="0.2">
      <c r="A130" s="248" t="s">
        <v>711</v>
      </c>
      <c r="B130" s="3">
        <f>MATCH($A130,Sheet1!ACCOUNTNO,0)</f>
        <v>20</v>
      </c>
      <c r="C130" s="3">
        <f t="shared" si="56"/>
        <v>20</v>
      </c>
      <c r="D130" s="3" t="str">
        <f>IF(D$3=0,0,INDEX(Sheet1!RawDataCols,$C130,D$5))</f>
        <v>53201A02</v>
      </c>
      <c r="E130" s="3" t="str">
        <f>IF(E$3=0,0,INDEX(Sheet1!RawDataCols,$C130,E$5))</f>
        <v xml:space="preserve">53201          </v>
      </c>
      <c r="F130" s="3" t="str">
        <f>IF(F$3=0,0,INDEX(Sheet1!RawDataCols,$C130,F$5))</f>
        <v xml:space="preserve">A02            </v>
      </c>
      <c r="G130" s="3" t="str">
        <f>IF(G$3=0,0,INDEX(Sheet1!RawDataCols,$C130,G$5))</f>
        <v xml:space="preserve">               </v>
      </c>
      <c r="H130" s="3" t="str">
        <f>IF(H$3=0,0,INDEX(Sheet1!RawDataCols,$C130,H$5))</f>
        <v xml:space="preserve">               </v>
      </c>
      <c r="I130" s="3" t="str">
        <f>IF(I$3=0,0,INDEX(Sheet1!RawDataCols,$C130,I$5))</f>
        <v xml:space="preserve">               </v>
      </c>
      <c r="J130" s="3" t="str">
        <f>IF(J$3=0,0,INDEX(Sheet1!RawDataCols,$C130,J$5))</f>
        <v xml:space="preserve">               </v>
      </c>
      <c r="K130" s="3" t="str">
        <f>IF(K$3=0,0,INDEX(Sheet1!RawDataCols,$C130,K$5))</f>
        <v xml:space="preserve">               </v>
      </c>
      <c r="L130" s="3" t="str">
        <f>IF(L$3=0,0,INDEX(Sheet1!RawDataCols,$C130,L$5))</f>
        <v xml:space="preserve">               </v>
      </c>
      <c r="M130" s="3" t="str">
        <f>IF(M$3=0,0,INDEX(Sheet1!RawDataCols,$C130,M$5))</f>
        <v xml:space="preserve">F018  </v>
      </c>
      <c r="N130" s="3" t="str">
        <f>IF(N$3=0,0,INDEX(Sheet1!RawDataCols,$C130,N$5))</f>
        <v>Mattschoss Block Z10 - Shiraz 2017</v>
      </c>
      <c r="O130" s="3">
        <f>INDEX(Sheet1!RawDataCols,$C130,O$5)</f>
        <v>0</v>
      </c>
      <c r="P130" s="3">
        <f>INDEX(Sheet1!RawDataCols,$C130,P$5)</f>
        <v>0</v>
      </c>
      <c r="Q130" s="3" t="str">
        <f>IF(Q$3=0,0,INDEX(Sheet1!RawDataCols,$C130,Q$5))</f>
        <v>B</v>
      </c>
      <c r="R130" s="3">
        <f t="shared" si="57"/>
        <v>1</v>
      </c>
      <c r="S130" s="3">
        <f t="shared" si="58"/>
        <v>-1</v>
      </c>
      <c r="T130" s="3">
        <f>IF(T$3=0,0,INDEX(Sheet1!RawDataCols,$C130,T$5)*$R130)</f>
        <v>7538</v>
      </c>
      <c r="U130" s="3">
        <f>IF(U$3=0,0,INDEX(Sheet1!RawDataCols,$C130,U$5)*$R130)</f>
        <v>0</v>
      </c>
      <c r="V130" s="3">
        <f>IF(V$3=0,0,INDEX(Sheet1!RawDataCols,$C130,V$5)*$R130)</f>
        <v>0</v>
      </c>
      <c r="W130" s="3">
        <f>IF(W$3=0,0,INDEX(Sheet1!RawDataCols,$C130,W$5)*$R130)</f>
        <v>0</v>
      </c>
      <c r="X130" s="3">
        <f>IF(X$3=0,0,INDEX(Sheet1!RawDataCols,$C130,X$5)*$R130)</f>
        <v>0</v>
      </c>
      <c r="Y130" s="3">
        <f>IF(Y$3=0,0,INDEX(Sheet1!RawDataCols,$C130,Y$5)*$R130)</f>
        <v>0</v>
      </c>
      <c r="Z130" s="3">
        <f>IF(Z$3=0,0,INDEX(Sheet1!RawDataCols,$C130,Z$5)*$R130)</f>
        <v>0</v>
      </c>
      <c r="AA130" s="3">
        <f>IF(AA$3=0,0,INDEX(Sheet1!RawDataCols,$C130,AA$5)*$R130)</f>
        <v>0</v>
      </c>
      <c r="AB130" s="3">
        <f>IF(AB$3=0,0,INDEX(Sheet1!RawDataCols,$C130,AB$5)*$R130)</f>
        <v>0</v>
      </c>
      <c r="AC130" s="3">
        <f>IF(AC$3=0,0,INDEX(Sheet1!RawDataCols,$C130,AC$5)*$R130)</f>
        <v>0</v>
      </c>
      <c r="AD130" s="3">
        <f>IF(AD$3=0,0,INDEX(Sheet1!RawDataCols,$C130,AD$5)*$R130)</f>
        <v>0</v>
      </c>
      <c r="AE130" s="3">
        <f>IF(AE$3=0,0,INDEX(Sheet1!RawDataCols,$C130,AE$5)*$R130)</f>
        <v>0</v>
      </c>
      <c r="AF130" s="3">
        <f>IF(AF$3=0,0,INDEX(Sheet1!RawDataCols,$C130,AF$5)*$R130)</f>
        <v>0</v>
      </c>
      <c r="AG130" s="3">
        <f>IF(AG$3=0,0,INDEX(Sheet1!RawDataCols,$C130,AG$5)*$R130)</f>
        <v>0</v>
      </c>
      <c r="AH130" s="3">
        <f>IF(AH$3=0,0,INDEX(Sheet1!RawDataCols,$C130,AH$5)*$R130)</f>
        <v>0</v>
      </c>
      <c r="AI130" s="3">
        <f>IF(AI$3=0,0,INDEX(Sheet1!RawDataCols,$C130,AI$5)*$R130)</f>
        <v>0</v>
      </c>
      <c r="AJ130" s="3">
        <f>IF(AJ$3=0,0,INDEX(Sheet1!RawDataCols,$C130,AJ$5)*$R130)</f>
        <v>0</v>
      </c>
      <c r="AK130" s="3">
        <f>IF(AK$3=0,0,INDEX(Sheet1!RawDataCols,$C130,AK$5)*$R130)</f>
        <v>0</v>
      </c>
      <c r="AL130" s="3">
        <f>IF(AL$3=0,0,INDEX(Sheet1!RawDataCols,$C130,AL$5)*$R130)</f>
        <v>0</v>
      </c>
      <c r="AM130" s="3">
        <f>IF(AM$3=0,0,INDEX(Sheet1!RawDataCols,$C130,AM$5)*$R130)</f>
        <v>-7538</v>
      </c>
      <c r="AN130" s="3">
        <f>IF(AN$3=0,0,INDEX(Sheet1!RawDataCols,$C130,AN$5)*$R130)</f>
        <v>0</v>
      </c>
      <c r="AO130" s="3">
        <f>IF(AO$3=0,0,INDEX(Sheet1!RawDataCols,$C130,AO$5)*$R130)</f>
        <v>0</v>
      </c>
      <c r="AP130" s="3">
        <f>IF(AP$3=0,0,INDEX(Sheet1!RawDataCols,$C130,AP$5)*$R130)</f>
        <v>0</v>
      </c>
      <c r="AQ130" s="3">
        <f>IF(AQ$3=0,0,INDEX(Sheet1!RawDataCols,$C130,AQ$5)*$R130)</f>
        <v>0</v>
      </c>
      <c r="AR130" s="3">
        <f>IF(AR$3=0,0,INDEX(Sheet1!RawDataCols,$C130,AR$5)*$R130)</f>
        <v>0</v>
      </c>
      <c r="AS130" s="3">
        <f>IF(AS$3=0,0,INDEX(Sheet1!RawDataCols,$C130,AS$5)*$R130)</f>
        <v>0</v>
      </c>
      <c r="AT130" s="3">
        <f>IF(AT$3=0,0,INDEX(Sheet1!RawDataCols,$C130,AT$5)*$R130)</f>
        <v>0</v>
      </c>
      <c r="AU130" s="3">
        <f>IF(AU$3=0,0,INDEX(Sheet1!RawDataCols,$C130,AU$5)*$R130)</f>
        <v>0</v>
      </c>
      <c r="AV130" s="3">
        <f>IF(AV$3=0,0,INDEX(Sheet1!RawDataCols,$C130,AV$5)*$R130)</f>
        <v>0</v>
      </c>
      <c r="AW130" s="3">
        <f>IF(AW$3=0,0,INDEX(Sheet1!RawDataCols,$C130,AW$5)*$R130)</f>
        <v>0</v>
      </c>
      <c r="AX130" s="3">
        <f>IF(AX$3=0,0,INDEX(Sheet1!RawDataCols,$C130,AX$5)*$R130)</f>
        <v>0</v>
      </c>
      <c r="AY130" s="3">
        <f>IF(AY$3=0,0,INDEX(Sheet1!RawDataCols,$C130,AY$5)*$R130)</f>
        <v>0</v>
      </c>
      <c r="AZ130" s="3">
        <f>IF(AZ$3=0,0,INDEX(Sheet1!RawDataCols,$C130,AZ$5)*$R130)</f>
        <v>0</v>
      </c>
      <c r="BA130" s="3">
        <f>IF(BA$3=0,0,INDEX(Sheet1!RawDataCols,$C130,BA$5)*$R130)</f>
        <v>0</v>
      </c>
      <c r="BB130" s="3">
        <f>IF(BB$3=0,0,INDEX(Sheet1!RawDataCols,$C130,BB$5)*$R130)</f>
        <v>0</v>
      </c>
      <c r="BC130" s="3">
        <f>IF(BC$3=0,0,INDEX(Sheet1!RawDataCols,$C130,BC$5)*$R130)</f>
        <v>0</v>
      </c>
      <c r="BD130" s="3">
        <f>IF(BD$3=0,0,INDEX(Sheet1!RawDataCols,$C130,BD$5)*$R130)</f>
        <v>0</v>
      </c>
      <c r="BE130" s="3">
        <f>IF(BE$3=0,0,INDEX(Sheet1!RawDataCols,$C130,BE$5)*$R130)</f>
        <v>0</v>
      </c>
      <c r="BF130" s="3">
        <f>IF(BF$3=0,0,INDEX(Sheet1!RawDataCols,$C130,BF$5)*$R130)</f>
        <v>0</v>
      </c>
      <c r="BG130" s="179">
        <f>IF(BG$3=0,0,INDEX(Sheet1!RawDataCols,$C130,BG$5)*$R130)</f>
        <v>0</v>
      </c>
      <c r="BH130" s="33">
        <f t="shared" si="59"/>
        <v>0</v>
      </c>
      <c r="BI130" s="33">
        <f t="shared" si="60"/>
        <v>0</v>
      </c>
      <c r="BJ130" s="33">
        <f t="shared" si="61"/>
        <v>7538</v>
      </c>
      <c r="BK130" s="3">
        <f>IF(BK$3=0,0,INDEX(Sheet1!RawDataCols,$C130,BK$5)*$R130)</f>
        <v>0</v>
      </c>
      <c r="BL130" s="3">
        <f>IF(BL$3=0,0,INDEX(Sheet1!RawDataCols,$C130,BL$5)*$R130)</f>
        <v>1076.8571420000001</v>
      </c>
      <c r="BM130" s="3">
        <f>IF(BM$3=0,0,INDEX(Sheet1!RawDataCols,$C130,BM$5)*$R130)</f>
        <v>1076.8571420000001</v>
      </c>
      <c r="BN130" s="3">
        <f>IF(BN$3=0,0,INDEX(Sheet1!RawDataCols,$C130,BN$5)*$R130)</f>
        <v>450</v>
      </c>
      <c r="BO130" s="3">
        <f>IF(BO$3=0,0,INDEX(Sheet1!RawDataCols,$C130,BO$5)*$R130)</f>
        <v>0</v>
      </c>
      <c r="BP130" s="3">
        <f>IF(BP$3=0,0,INDEX(Sheet1!RawDataCols,$C130,BP$5)*$R130)</f>
        <v>7538</v>
      </c>
      <c r="BQ130" s="3">
        <f t="shared" si="62"/>
        <v>7538</v>
      </c>
      <c r="BR130" s="3">
        <f t="shared" si="63"/>
        <v>7538</v>
      </c>
      <c r="BS130" s="3">
        <f t="shared" si="64"/>
        <v>0</v>
      </c>
      <c r="BT130" s="3">
        <f t="shared" si="65"/>
        <v>0</v>
      </c>
      <c r="BU130" s="3" t="str">
        <f>INDEX(Sheet1!$BS$2:$BS$1000,MATCH($A130,Sheet1!$A$2:$A$1000,0))</f>
        <v>53</v>
      </c>
      <c r="BV130" s="3">
        <f>INDEX(Sheet1!$BT$2:$BT$1000,MATCH($A130,Sheet1!$A$2:$A$1000,0))</f>
        <v>0</v>
      </c>
    </row>
    <row r="131" spans="1:74" x14ac:dyDescent="0.2">
      <c r="A131" s="248" t="s">
        <v>713</v>
      </c>
      <c r="B131" s="3">
        <f>MATCH($A131,Sheet1!ACCOUNTNO,0)</f>
        <v>21</v>
      </c>
      <c r="C131" s="3">
        <f t="shared" si="56"/>
        <v>21</v>
      </c>
      <c r="D131" s="3" t="str">
        <f>IF(D$3=0,0,INDEX(Sheet1!RawDataCols,$C131,D$5))</f>
        <v>53201A04</v>
      </c>
      <c r="E131" s="3" t="str">
        <f>IF(E$3=0,0,INDEX(Sheet1!RawDataCols,$C131,E$5))</f>
        <v xml:space="preserve">53201          </v>
      </c>
      <c r="F131" s="3" t="str">
        <f>IF(F$3=0,0,INDEX(Sheet1!RawDataCols,$C131,F$5))</f>
        <v xml:space="preserve">A04            </v>
      </c>
      <c r="G131" s="3" t="str">
        <f>IF(G$3=0,0,INDEX(Sheet1!RawDataCols,$C131,G$5))</f>
        <v xml:space="preserve">               </v>
      </c>
      <c r="H131" s="3" t="str">
        <f>IF(H$3=0,0,INDEX(Sheet1!RawDataCols,$C131,H$5))</f>
        <v xml:space="preserve">               </v>
      </c>
      <c r="I131" s="3" t="str">
        <f>IF(I$3=0,0,INDEX(Sheet1!RawDataCols,$C131,I$5))</f>
        <v xml:space="preserve">               </v>
      </c>
      <c r="J131" s="3" t="str">
        <f>IF(J$3=0,0,INDEX(Sheet1!RawDataCols,$C131,J$5))</f>
        <v xml:space="preserve">               </v>
      </c>
      <c r="K131" s="3" t="str">
        <f>IF(K$3=0,0,INDEX(Sheet1!RawDataCols,$C131,K$5))</f>
        <v xml:space="preserve">               </v>
      </c>
      <c r="L131" s="3" t="str">
        <f>IF(L$3=0,0,INDEX(Sheet1!RawDataCols,$C131,L$5))</f>
        <v xml:space="preserve">               </v>
      </c>
      <c r="M131" s="3" t="str">
        <f>IF(M$3=0,0,INDEX(Sheet1!RawDataCols,$C131,M$5))</f>
        <v xml:space="preserve">F018  </v>
      </c>
      <c r="N131" s="3" t="str">
        <f>IF(N$3=0,0,INDEX(Sheet1!RawDataCols,$C131,N$5))</f>
        <v>Wilksch Block A -  Cab Sav - 2017</v>
      </c>
      <c r="O131" s="3">
        <f>INDEX(Sheet1!RawDataCols,$C131,O$5)</f>
        <v>0</v>
      </c>
      <c r="P131" s="3">
        <f>INDEX(Sheet1!RawDataCols,$C131,P$5)</f>
        <v>0</v>
      </c>
      <c r="Q131" s="3" t="str">
        <f>IF(Q$3=0,0,INDEX(Sheet1!RawDataCols,$C131,Q$5))</f>
        <v>B</v>
      </c>
      <c r="R131" s="3">
        <f t="shared" si="57"/>
        <v>1</v>
      </c>
      <c r="S131" s="3">
        <f t="shared" si="58"/>
        <v>-1</v>
      </c>
      <c r="T131" s="3">
        <f>IF(T$3=0,0,INDEX(Sheet1!RawDataCols,$C131,T$5)*$R131)</f>
        <v>0</v>
      </c>
      <c r="U131" s="3">
        <f>IF(U$3=0,0,INDEX(Sheet1!RawDataCols,$C131,U$5)*$R131)</f>
        <v>0</v>
      </c>
      <c r="V131" s="3">
        <f>IF(V$3=0,0,INDEX(Sheet1!RawDataCols,$C131,V$5)*$R131)</f>
        <v>0</v>
      </c>
      <c r="W131" s="3">
        <f>IF(W$3=0,0,INDEX(Sheet1!RawDataCols,$C131,W$5)*$R131)</f>
        <v>0</v>
      </c>
      <c r="X131" s="3">
        <f>IF(X$3=0,0,INDEX(Sheet1!RawDataCols,$C131,X$5)*$R131)</f>
        <v>0</v>
      </c>
      <c r="Y131" s="3">
        <f>IF(Y$3=0,0,INDEX(Sheet1!RawDataCols,$C131,Y$5)*$R131)</f>
        <v>0</v>
      </c>
      <c r="Z131" s="3">
        <f>IF(Z$3=0,0,INDEX(Sheet1!RawDataCols,$C131,Z$5)*$R131)</f>
        <v>0</v>
      </c>
      <c r="AA131" s="3">
        <f>IF(AA$3=0,0,INDEX(Sheet1!RawDataCols,$C131,AA$5)*$R131)</f>
        <v>0</v>
      </c>
      <c r="AB131" s="3">
        <f>IF(AB$3=0,0,INDEX(Sheet1!RawDataCols,$C131,AB$5)*$R131)</f>
        <v>0</v>
      </c>
      <c r="AC131" s="3">
        <f>IF(AC$3=0,0,INDEX(Sheet1!RawDataCols,$C131,AC$5)*$R131)</f>
        <v>-15888</v>
      </c>
      <c r="AD131" s="3">
        <f>IF(AD$3=0,0,INDEX(Sheet1!RawDataCols,$C131,AD$5)*$R131)</f>
        <v>0</v>
      </c>
      <c r="AE131" s="3">
        <f>IF(AE$3=0,0,INDEX(Sheet1!RawDataCols,$C131,AE$5)*$R131)</f>
        <v>0</v>
      </c>
      <c r="AF131" s="3">
        <f>IF(AF$3=0,0,INDEX(Sheet1!RawDataCols,$C131,AF$5)*$R131)</f>
        <v>0</v>
      </c>
      <c r="AG131" s="3">
        <f>IF(AG$3=0,0,INDEX(Sheet1!RawDataCols,$C131,AG$5)*$R131)</f>
        <v>0</v>
      </c>
      <c r="AH131" s="3">
        <f>IF(AH$3=0,0,INDEX(Sheet1!RawDataCols,$C131,AH$5)*$R131)</f>
        <v>0</v>
      </c>
      <c r="AI131" s="3">
        <f>IF(AI$3=0,0,INDEX(Sheet1!RawDataCols,$C131,AI$5)*$R131)</f>
        <v>0</v>
      </c>
      <c r="AJ131" s="3">
        <f>IF(AJ$3=0,0,INDEX(Sheet1!RawDataCols,$C131,AJ$5)*$R131)</f>
        <v>0</v>
      </c>
      <c r="AK131" s="3">
        <f>IF(AK$3=0,0,INDEX(Sheet1!RawDataCols,$C131,AK$5)*$R131)</f>
        <v>0</v>
      </c>
      <c r="AL131" s="3">
        <f>IF(AL$3=0,0,INDEX(Sheet1!RawDataCols,$C131,AL$5)*$R131)</f>
        <v>0</v>
      </c>
      <c r="AM131" s="3">
        <f>IF(AM$3=0,0,INDEX(Sheet1!RawDataCols,$C131,AM$5)*$R131)</f>
        <v>0</v>
      </c>
      <c r="AN131" s="3">
        <f>IF(AN$3=0,0,INDEX(Sheet1!RawDataCols,$C131,AN$5)*$R131)</f>
        <v>0</v>
      </c>
      <c r="AO131" s="3">
        <f>IF(AO$3=0,0,INDEX(Sheet1!RawDataCols,$C131,AO$5)*$R131)</f>
        <v>0</v>
      </c>
      <c r="AP131" s="3">
        <f>IF(AP$3=0,0,INDEX(Sheet1!RawDataCols,$C131,AP$5)*$R131)</f>
        <v>0</v>
      </c>
      <c r="AQ131" s="3">
        <f>IF(AQ$3=0,0,INDEX(Sheet1!RawDataCols,$C131,AQ$5)*$R131)</f>
        <v>0</v>
      </c>
      <c r="AR131" s="3">
        <f>IF(AR$3=0,0,INDEX(Sheet1!RawDataCols,$C131,AR$5)*$R131)</f>
        <v>0</v>
      </c>
      <c r="AS131" s="3">
        <f>IF(AS$3=0,0,INDEX(Sheet1!RawDataCols,$C131,AS$5)*$R131)</f>
        <v>0</v>
      </c>
      <c r="AT131" s="3">
        <f>IF(AT$3=0,0,INDEX(Sheet1!RawDataCols,$C131,AT$5)*$R131)</f>
        <v>0</v>
      </c>
      <c r="AU131" s="3">
        <f>IF(AU$3=0,0,INDEX(Sheet1!RawDataCols,$C131,AU$5)*$R131)</f>
        <v>0</v>
      </c>
      <c r="AV131" s="3">
        <f>IF(AV$3=0,0,INDEX(Sheet1!RawDataCols,$C131,AV$5)*$R131)</f>
        <v>0</v>
      </c>
      <c r="AW131" s="3">
        <f>IF(AW$3=0,0,INDEX(Sheet1!RawDataCols,$C131,AW$5)*$R131)</f>
        <v>0</v>
      </c>
      <c r="AX131" s="3">
        <f>IF(AX$3=0,0,INDEX(Sheet1!RawDataCols,$C131,AX$5)*$R131)</f>
        <v>0</v>
      </c>
      <c r="AY131" s="3">
        <f>IF(AY$3=0,0,INDEX(Sheet1!RawDataCols,$C131,AY$5)*$R131)</f>
        <v>0</v>
      </c>
      <c r="AZ131" s="3">
        <f>IF(AZ$3=0,0,INDEX(Sheet1!RawDataCols,$C131,AZ$5)*$R131)</f>
        <v>0</v>
      </c>
      <c r="BA131" s="3">
        <f>IF(BA$3=0,0,INDEX(Sheet1!RawDataCols,$C131,BA$5)*$R131)</f>
        <v>0</v>
      </c>
      <c r="BB131" s="3">
        <f>IF(BB$3=0,0,INDEX(Sheet1!RawDataCols,$C131,BB$5)*$R131)</f>
        <v>0</v>
      </c>
      <c r="BC131" s="3">
        <f>IF(BC$3=0,0,INDEX(Sheet1!RawDataCols,$C131,BC$5)*$R131)</f>
        <v>0</v>
      </c>
      <c r="BD131" s="3">
        <f>IF(BD$3=0,0,INDEX(Sheet1!RawDataCols,$C131,BD$5)*$R131)</f>
        <v>0</v>
      </c>
      <c r="BE131" s="3">
        <f>IF(BE$3=0,0,INDEX(Sheet1!RawDataCols,$C131,BE$5)*$R131)</f>
        <v>0</v>
      </c>
      <c r="BF131" s="3">
        <f>IF(BF$3=0,0,INDEX(Sheet1!RawDataCols,$C131,BF$5)*$R131)</f>
        <v>0</v>
      </c>
      <c r="BG131" s="179">
        <f>IF(BG$3=0,0,INDEX(Sheet1!RawDataCols,$C131,BG$5)*$R131)</f>
        <v>0</v>
      </c>
      <c r="BH131" s="33">
        <f t="shared" si="59"/>
        <v>0</v>
      </c>
      <c r="BI131" s="33">
        <f t="shared" si="60"/>
        <v>0</v>
      </c>
      <c r="BJ131" s="33">
        <f t="shared" si="61"/>
        <v>0</v>
      </c>
      <c r="BK131" s="3">
        <f>IF(BK$3=0,0,INDEX(Sheet1!RawDataCols,$C131,BK$5)*$R131)</f>
        <v>0</v>
      </c>
      <c r="BL131" s="3">
        <f>IF(BL$3=0,0,INDEX(Sheet1!RawDataCols,$C131,BL$5)*$R131)</f>
        <v>0</v>
      </c>
      <c r="BM131" s="3">
        <f>IF(BM$3=0,0,INDEX(Sheet1!RawDataCols,$C131,BM$5)*$R131)</f>
        <v>2269.714285</v>
      </c>
      <c r="BN131" s="3">
        <f>IF(BN$3=0,0,INDEX(Sheet1!RawDataCols,$C131,BN$5)*$R131)</f>
        <v>843.75</v>
      </c>
      <c r="BO131" s="3">
        <f>IF(BO$3=0,0,INDEX(Sheet1!RawDataCols,$C131,BO$5)*$R131)</f>
        <v>0</v>
      </c>
      <c r="BP131" s="3">
        <f>IF(BP$3=0,0,INDEX(Sheet1!RawDataCols,$C131,BP$5)*$R131)</f>
        <v>15888</v>
      </c>
      <c r="BQ131" s="3">
        <f t="shared" si="62"/>
        <v>0</v>
      </c>
      <c r="BR131" s="3">
        <f t="shared" si="63"/>
        <v>0</v>
      </c>
      <c r="BS131" s="3">
        <f t="shared" si="64"/>
        <v>0</v>
      </c>
      <c r="BT131" s="3">
        <f t="shared" si="65"/>
        <v>0</v>
      </c>
      <c r="BU131" s="3" t="str">
        <f>INDEX(Sheet1!$BS$2:$BS$1000,MATCH($A131,Sheet1!$A$2:$A$1000,0))</f>
        <v>53</v>
      </c>
      <c r="BV131" s="3">
        <f>INDEX(Sheet1!$BT$2:$BT$1000,MATCH($A131,Sheet1!$A$2:$A$1000,0))</f>
        <v>0</v>
      </c>
    </row>
    <row r="132" spans="1:74" x14ac:dyDescent="0.2">
      <c r="A132" s="248" t="s">
        <v>715</v>
      </c>
      <c r="B132" s="3">
        <f>MATCH($A132,Sheet1!ACCOUNTNO,0)</f>
        <v>22</v>
      </c>
      <c r="C132" s="3">
        <f t="shared" si="56"/>
        <v>22</v>
      </c>
      <c r="D132" s="3" t="str">
        <f>IF(D$3=0,0,INDEX(Sheet1!RawDataCols,$C132,D$5))</f>
        <v>53201A06</v>
      </c>
      <c r="E132" s="3" t="str">
        <f>IF(E$3=0,0,INDEX(Sheet1!RawDataCols,$C132,E$5))</f>
        <v xml:space="preserve">53201          </v>
      </c>
      <c r="F132" s="3" t="str">
        <f>IF(F$3=0,0,INDEX(Sheet1!RawDataCols,$C132,F$5))</f>
        <v xml:space="preserve">A06            </v>
      </c>
      <c r="G132" s="3" t="str">
        <f>IF(G$3=0,0,INDEX(Sheet1!RawDataCols,$C132,G$5))</f>
        <v xml:space="preserve">               </v>
      </c>
      <c r="H132" s="3" t="str">
        <f>IF(H$3=0,0,INDEX(Sheet1!RawDataCols,$C132,H$5))</f>
        <v xml:space="preserve">               </v>
      </c>
      <c r="I132" s="3" t="str">
        <f>IF(I$3=0,0,INDEX(Sheet1!RawDataCols,$C132,I$5))</f>
        <v xml:space="preserve">               </v>
      </c>
      <c r="J132" s="3" t="str">
        <f>IF(J$3=0,0,INDEX(Sheet1!RawDataCols,$C132,J$5))</f>
        <v xml:space="preserve">               </v>
      </c>
      <c r="K132" s="3" t="str">
        <f>IF(K$3=0,0,INDEX(Sheet1!RawDataCols,$C132,K$5))</f>
        <v xml:space="preserve">               </v>
      </c>
      <c r="L132" s="3" t="str">
        <f>IF(L$3=0,0,INDEX(Sheet1!RawDataCols,$C132,L$5))</f>
        <v xml:space="preserve">               </v>
      </c>
      <c r="M132" s="3" t="str">
        <f>IF(M$3=0,0,INDEX(Sheet1!RawDataCols,$C132,M$5))</f>
        <v xml:space="preserve">F018  </v>
      </c>
      <c r="N132" s="3" t="str">
        <f>IF(N$3=0,0,INDEX(Sheet1!RawDataCols,$C132,N$5))</f>
        <v>Wilksch Block K- Shiraz - 2017</v>
      </c>
      <c r="O132" s="3">
        <f>INDEX(Sheet1!RawDataCols,$C132,O$5)</f>
        <v>0</v>
      </c>
      <c r="P132" s="3">
        <f>INDEX(Sheet1!RawDataCols,$C132,P$5)</f>
        <v>0</v>
      </c>
      <c r="Q132" s="3" t="str">
        <f>IF(Q$3=0,0,INDEX(Sheet1!RawDataCols,$C132,Q$5))</f>
        <v>B</v>
      </c>
      <c r="R132" s="3">
        <f t="shared" si="57"/>
        <v>1</v>
      </c>
      <c r="S132" s="3">
        <f t="shared" si="58"/>
        <v>-1</v>
      </c>
      <c r="T132" s="3">
        <f>IF(T$3=0,0,INDEX(Sheet1!RawDataCols,$C132,T$5)*$R132)</f>
        <v>0</v>
      </c>
      <c r="U132" s="3">
        <f>IF(U$3=0,0,INDEX(Sheet1!RawDataCols,$C132,U$5)*$R132)</f>
        <v>0</v>
      </c>
      <c r="V132" s="3">
        <f>IF(V$3=0,0,INDEX(Sheet1!RawDataCols,$C132,V$5)*$R132)</f>
        <v>0</v>
      </c>
      <c r="W132" s="3">
        <f>IF(W$3=0,0,INDEX(Sheet1!RawDataCols,$C132,W$5)*$R132)</f>
        <v>0</v>
      </c>
      <c r="X132" s="3">
        <f>IF(X$3=0,0,INDEX(Sheet1!RawDataCols,$C132,X$5)*$R132)</f>
        <v>0</v>
      </c>
      <c r="Y132" s="3">
        <f>IF(Y$3=0,0,INDEX(Sheet1!RawDataCols,$C132,Y$5)*$R132)</f>
        <v>0</v>
      </c>
      <c r="Z132" s="3">
        <f>IF(Z$3=0,0,INDEX(Sheet1!RawDataCols,$C132,Z$5)*$R132)</f>
        <v>0</v>
      </c>
      <c r="AA132" s="3">
        <f>IF(AA$3=0,0,INDEX(Sheet1!RawDataCols,$C132,AA$5)*$R132)</f>
        <v>0</v>
      </c>
      <c r="AB132" s="3">
        <f>IF(AB$3=0,0,INDEX(Sheet1!RawDataCols,$C132,AB$5)*$R132)</f>
        <v>0</v>
      </c>
      <c r="AC132" s="3">
        <f>IF(AC$3=0,0,INDEX(Sheet1!RawDataCols,$C132,AC$5)*$R132)</f>
        <v>-36468</v>
      </c>
      <c r="AD132" s="3">
        <f>IF(AD$3=0,0,INDEX(Sheet1!RawDataCols,$C132,AD$5)*$R132)</f>
        <v>0</v>
      </c>
      <c r="AE132" s="3">
        <f>IF(AE$3=0,0,INDEX(Sheet1!RawDataCols,$C132,AE$5)*$R132)</f>
        <v>0</v>
      </c>
      <c r="AF132" s="3">
        <f>IF(AF$3=0,0,INDEX(Sheet1!RawDataCols,$C132,AF$5)*$R132)</f>
        <v>0</v>
      </c>
      <c r="AG132" s="3">
        <f>IF(AG$3=0,0,INDEX(Sheet1!RawDataCols,$C132,AG$5)*$R132)</f>
        <v>0</v>
      </c>
      <c r="AH132" s="3">
        <f>IF(AH$3=0,0,INDEX(Sheet1!RawDataCols,$C132,AH$5)*$R132)</f>
        <v>0</v>
      </c>
      <c r="AI132" s="3">
        <f>IF(AI$3=0,0,INDEX(Sheet1!RawDataCols,$C132,AI$5)*$R132)</f>
        <v>0</v>
      </c>
      <c r="AJ132" s="3">
        <f>IF(AJ$3=0,0,INDEX(Sheet1!RawDataCols,$C132,AJ$5)*$R132)</f>
        <v>0</v>
      </c>
      <c r="AK132" s="3">
        <f>IF(AK$3=0,0,INDEX(Sheet1!RawDataCols,$C132,AK$5)*$R132)</f>
        <v>0</v>
      </c>
      <c r="AL132" s="3">
        <f>IF(AL$3=0,0,INDEX(Sheet1!RawDataCols,$C132,AL$5)*$R132)</f>
        <v>0</v>
      </c>
      <c r="AM132" s="3">
        <f>IF(AM$3=0,0,INDEX(Sheet1!RawDataCols,$C132,AM$5)*$R132)</f>
        <v>0</v>
      </c>
      <c r="AN132" s="3">
        <f>IF(AN$3=0,0,INDEX(Sheet1!RawDataCols,$C132,AN$5)*$R132)</f>
        <v>0</v>
      </c>
      <c r="AO132" s="3">
        <f>IF(AO$3=0,0,INDEX(Sheet1!RawDataCols,$C132,AO$5)*$R132)</f>
        <v>0</v>
      </c>
      <c r="AP132" s="3">
        <f>IF(AP$3=0,0,INDEX(Sheet1!RawDataCols,$C132,AP$5)*$R132)</f>
        <v>0</v>
      </c>
      <c r="AQ132" s="3">
        <f>IF(AQ$3=0,0,INDEX(Sheet1!RawDataCols,$C132,AQ$5)*$R132)</f>
        <v>0</v>
      </c>
      <c r="AR132" s="3">
        <f>IF(AR$3=0,0,INDEX(Sheet1!RawDataCols,$C132,AR$5)*$R132)</f>
        <v>0</v>
      </c>
      <c r="AS132" s="3">
        <f>IF(AS$3=0,0,INDEX(Sheet1!RawDataCols,$C132,AS$5)*$R132)</f>
        <v>0</v>
      </c>
      <c r="AT132" s="3">
        <f>IF(AT$3=0,0,INDEX(Sheet1!RawDataCols,$C132,AT$5)*$R132)</f>
        <v>0</v>
      </c>
      <c r="AU132" s="3">
        <f>IF(AU$3=0,0,INDEX(Sheet1!RawDataCols,$C132,AU$5)*$R132)</f>
        <v>0</v>
      </c>
      <c r="AV132" s="3">
        <f>IF(AV$3=0,0,INDEX(Sheet1!RawDataCols,$C132,AV$5)*$R132)</f>
        <v>0</v>
      </c>
      <c r="AW132" s="3">
        <f>IF(AW$3=0,0,INDEX(Sheet1!RawDataCols,$C132,AW$5)*$R132)</f>
        <v>0</v>
      </c>
      <c r="AX132" s="3">
        <f>IF(AX$3=0,0,INDEX(Sheet1!RawDataCols,$C132,AX$5)*$R132)</f>
        <v>0</v>
      </c>
      <c r="AY132" s="3">
        <f>IF(AY$3=0,0,INDEX(Sheet1!RawDataCols,$C132,AY$5)*$R132)</f>
        <v>0</v>
      </c>
      <c r="AZ132" s="3">
        <f>IF(AZ$3=0,0,INDEX(Sheet1!RawDataCols,$C132,AZ$5)*$R132)</f>
        <v>0</v>
      </c>
      <c r="BA132" s="3">
        <f>IF(BA$3=0,0,INDEX(Sheet1!RawDataCols,$C132,BA$5)*$R132)</f>
        <v>0</v>
      </c>
      <c r="BB132" s="3">
        <f>IF(BB$3=0,0,INDEX(Sheet1!RawDataCols,$C132,BB$5)*$R132)</f>
        <v>0</v>
      </c>
      <c r="BC132" s="3">
        <f>IF(BC$3=0,0,INDEX(Sheet1!RawDataCols,$C132,BC$5)*$R132)</f>
        <v>0</v>
      </c>
      <c r="BD132" s="3">
        <f>IF(BD$3=0,0,INDEX(Sheet1!RawDataCols,$C132,BD$5)*$R132)</f>
        <v>0</v>
      </c>
      <c r="BE132" s="3">
        <f>IF(BE$3=0,0,INDEX(Sheet1!RawDataCols,$C132,BE$5)*$R132)</f>
        <v>0</v>
      </c>
      <c r="BF132" s="3">
        <f>IF(BF$3=0,0,INDEX(Sheet1!RawDataCols,$C132,BF$5)*$R132)</f>
        <v>0</v>
      </c>
      <c r="BG132" s="179">
        <f>IF(BG$3=0,0,INDEX(Sheet1!RawDataCols,$C132,BG$5)*$R132)</f>
        <v>0</v>
      </c>
      <c r="BH132" s="33">
        <f t="shared" si="59"/>
        <v>0</v>
      </c>
      <c r="BI132" s="33">
        <f t="shared" si="60"/>
        <v>0</v>
      </c>
      <c r="BJ132" s="33">
        <f t="shared" si="61"/>
        <v>0</v>
      </c>
      <c r="BK132" s="3">
        <f>IF(BK$3=0,0,INDEX(Sheet1!RawDataCols,$C132,BK$5)*$R132)</f>
        <v>0</v>
      </c>
      <c r="BL132" s="3">
        <f>IF(BL$3=0,0,INDEX(Sheet1!RawDataCols,$C132,BL$5)*$R132)</f>
        <v>0</v>
      </c>
      <c r="BM132" s="3">
        <f>IF(BM$3=0,0,INDEX(Sheet1!RawDataCols,$C132,BM$5)*$R132)</f>
        <v>5209.714285</v>
      </c>
      <c r="BN132" s="3">
        <f>IF(BN$3=0,0,INDEX(Sheet1!RawDataCols,$C132,BN$5)*$R132)</f>
        <v>1350</v>
      </c>
      <c r="BO132" s="3">
        <f>IF(BO$3=0,0,INDEX(Sheet1!RawDataCols,$C132,BO$5)*$R132)</f>
        <v>0</v>
      </c>
      <c r="BP132" s="3">
        <f>IF(BP$3=0,0,INDEX(Sheet1!RawDataCols,$C132,BP$5)*$R132)</f>
        <v>36468</v>
      </c>
      <c r="BQ132" s="3">
        <f t="shared" si="62"/>
        <v>0</v>
      </c>
      <c r="BR132" s="3">
        <f t="shared" si="63"/>
        <v>0</v>
      </c>
      <c r="BS132" s="3">
        <f t="shared" si="64"/>
        <v>0</v>
      </c>
      <c r="BT132" s="3">
        <f t="shared" si="65"/>
        <v>0</v>
      </c>
      <c r="BU132" s="3" t="str">
        <f>INDEX(Sheet1!$BS$2:$BS$1000,MATCH($A132,Sheet1!$A$2:$A$1000,0))</f>
        <v>53</v>
      </c>
      <c r="BV132" s="3">
        <f>INDEX(Sheet1!$BT$2:$BT$1000,MATCH($A132,Sheet1!$A$2:$A$1000,0))</f>
        <v>0</v>
      </c>
    </row>
    <row r="133" spans="1:74" x14ac:dyDescent="0.2">
      <c r="A133" s="248" t="s">
        <v>745</v>
      </c>
      <c r="B133" s="3">
        <f>MATCH($A133,Sheet1!ACCOUNTNO,0)</f>
        <v>23</v>
      </c>
      <c r="C133" s="3">
        <f t="shared" si="56"/>
        <v>23</v>
      </c>
      <c r="D133" s="3" t="str">
        <f>IF(D$3=0,0,INDEX(Sheet1!RawDataCols,$C133,D$5))</f>
        <v>53201A07</v>
      </c>
      <c r="E133" s="3" t="str">
        <f>IF(E$3=0,0,INDEX(Sheet1!RawDataCols,$C133,E$5))</f>
        <v xml:space="preserve">53201          </v>
      </c>
      <c r="F133" s="3" t="str">
        <f>IF(F$3=0,0,INDEX(Sheet1!RawDataCols,$C133,F$5))</f>
        <v xml:space="preserve">A07            </v>
      </c>
      <c r="G133" s="3" t="str">
        <f>IF(G$3=0,0,INDEX(Sheet1!RawDataCols,$C133,G$5))</f>
        <v xml:space="preserve">               </v>
      </c>
      <c r="H133" s="3" t="str">
        <f>IF(H$3=0,0,INDEX(Sheet1!RawDataCols,$C133,H$5))</f>
        <v xml:space="preserve">               </v>
      </c>
      <c r="I133" s="3" t="str">
        <f>IF(I$3=0,0,INDEX(Sheet1!RawDataCols,$C133,I$5))</f>
        <v xml:space="preserve">               </v>
      </c>
      <c r="J133" s="3" t="str">
        <f>IF(J$3=0,0,INDEX(Sheet1!RawDataCols,$C133,J$5))</f>
        <v xml:space="preserve">               </v>
      </c>
      <c r="K133" s="3" t="str">
        <f>IF(K$3=0,0,INDEX(Sheet1!RawDataCols,$C133,K$5))</f>
        <v xml:space="preserve">               </v>
      </c>
      <c r="L133" s="3" t="str">
        <f>IF(L$3=0,0,INDEX(Sheet1!RawDataCols,$C133,L$5))</f>
        <v xml:space="preserve">               </v>
      </c>
      <c r="M133" s="3" t="str">
        <f>IF(M$3=0,0,INDEX(Sheet1!RawDataCols,$C133,M$5))</f>
        <v xml:space="preserve">F018  </v>
      </c>
      <c r="N133" s="3" t="str">
        <f>IF(N$3=0,0,INDEX(Sheet1!RawDataCols,$C133,N$5))</f>
        <v>Wilksch Block K- Shiraz - 2018</v>
      </c>
      <c r="O133" s="3">
        <f>INDEX(Sheet1!RawDataCols,$C133,O$5)</f>
        <v>0</v>
      </c>
      <c r="P133" s="3">
        <f>INDEX(Sheet1!RawDataCols,$C133,P$5)</f>
        <v>0</v>
      </c>
      <c r="Q133" s="3" t="str">
        <f>IF(Q$3=0,0,INDEX(Sheet1!RawDataCols,$C133,Q$5))</f>
        <v>B</v>
      </c>
      <c r="R133" s="3">
        <f t="shared" si="57"/>
        <v>1</v>
      </c>
      <c r="S133" s="3">
        <f t="shared" si="58"/>
        <v>-1</v>
      </c>
      <c r="T133" s="3">
        <f>IF(T$3=0,0,INDEX(Sheet1!RawDataCols,$C133,T$5)*$R133)</f>
        <v>0</v>
      </c>
      <c r="U133" s="3">
        <f>IF(U$3=0,0,INDEX(Sheet1!RawDataCols,$C133,U$5)*$R133)</f>
        <v>0</v>
      </c>
      <c r="V133" s="3">
        <f>IF(V$3=0,0,INDEX(Sheet1!RawDataCols,$C133,V$5)*$R133)</f>
        <v>0</v>
      </c>
      <c r="W133" s="3">
        <f>IF(W$3=0,0,INDEX(Sheet1!RawDataCols,$C133,W$5)*$R133)</f>
        <v>0</v>
      </c>
      <c r="X133" s="3">
        <f>IF(X$3=0,0,INDEX(Sheet1!RawDataCols,$C133,X$5)*$R133)</f>
        <v>0</v>
      </c>
      <c r="Y133" s="3">
        <f>IF(Y$3=0,0,INDEX(Sheet1!RawDataCols,$C133,Y$5)*$R133)</f>
        <v>0</v>
      </c>
      <c r="Z133" s="3">
        <f>IF(Z$3=0,0,INDEX(Sheet1!RawDataCols,$C133,Z$5)*$R133)</f>
        <v>0</v>
      </c>
      <c r="AA133" s="3">
        <f>IF(AA$3=0,0,INDEX(Sheet1!RawDataCols,$C133,AA$5)*$R133)</f>
        <v>0</v>
      </c>
      <c r="AB133" s="3">
        <f>IF(AB$3=0,0,INDEX(Sheet1!RawDataCols,$C133,AB$5)*$R133)</f>
        <v>0</v>
      </c>
      <c r="AC133" s="3">
        <f>IF(AC$3=0,0,INDEX(Sheet1!RawDataCols,$C133,AC$5)*$R133)</f>
        <v>0</v>
      </c>
      <c r="AD133" s="3">
        <f>IF(AD$3=0,0,INDEX(Sheet1!RawDataCols,$C133,AD$5)*$R133)</f>
        <v>0</v>
      </c>
      <c r="AE133" s="3">
        <f>IF(AE$3=0,0,INDEX(Sheet1!RawDataCols,$C133,AE$5)*$R133)</f>
        <v>0</v>
      </c>
      <c r="AF133" s="3">
        <f>IF(AF$3=0,0,INDEX(Sheet1!RawDataCols,$C133,AF$5)*$R133)</f>
        <v>0</v>
      </c>
      <c r="AG133" s="3">
        <f>IF(AG$3=0,0,INDEX(Sheet1!RawDataCols,$C133,AG$5)*$R133)</f>
        <v>0</v>
      </c>
      <c r="AH133" s="3">
        <f>IF(AH$3=0,0,INDEX(Sheet1!RawDataCols,$C133,AH$5)*$R133)</f>
        <v>0</v>
      </c>
      <c r="AI133" s="3">
        <f>IF(AI$3=0,0,INDEX(Sheet1!RawDataCols,$C133,AI$5)*$R133)</f>
        <v>0</v>
      </c>
      <c r="AJ133" s="3">
        <f>IF(AJ$3=0,0,INDEX(Sheet1!RawDataCols,$C133,AJ$5)*$R133)</f>
        <v>0</v>
      </c>
      <c r="AK133" s="3">
        <f>IF(AK$3=0,0,INDEX(Sheet1!RawDataCols,$C133,AK$5)*$R133)</f>
        <v>0</v>
      </c>
      <c r="AL133" s="3">
        <f>IF(AL$3=0,0,INDEX(Sheet1!RawDataCols,$C133,AL$5)*$R133)</f>
        <v>0</v>
      </c>
      <c r="AM133" s="3">
        <f>IF(AM$3=0,0,INDEX(Sheet1!RawDataCols,$C133,AM$5)*$R133)</f>
        <v>0</v>
      </c>
      <c r="AN133" s="3">
        <f>IF(AN$3=0,0,INDEX(Sheet1!RawDataCols,$C133,AN$5)*$R133)</f>
        <v>0</v>
      </c>
      <c r="AO133" s="3">
        <f>IF(AO$3=0,0,INDEX(Sheet1!RawDataCols,$C133,AO$5)*$R133)</f>
        <v>0</v>
      </c>
      <c r="AP133" s="3">
        <f>IF(AP$3=0,0,INDEX(Sheet1!RawDataCols,$C133,AP$5)*$R133)</f>
        <v>0</v>
      </c>
      <c r="AQ133" s="3">
        <f>IF(AQ$3=0,0,INDEX(Sheet1!RawDataCols,$C133,AQ$5)*$R133)</f>
        <v>0</v>
      </c>
      <c r="AR133" s="3">
        <f>IF(AR$3=0,0,INDEX(Sheet1!RawDataCols,$C133,AR$5)*$R133)</f>
        <v>0</v>
      </c>
      <c r="AS133" s="3">
        <f>IF(AS$3=0,0,INDEX(Sheet1!RawDataCols,$C133,AS$5)*$R133)</f>
        <v>0</v>
      </c>
      <c r="AT133" s="3">
        <f>IF(AT$3=0,0,INDEX(Sheet1!RawDataCols,$C133,AT$5)*$R133)</f>
        <v>0</v>
      </c>
      <c r="AU133" s="3">
        <f>IF(AU$3=0,0,INDEX(Sheet1!RawDataCols,$C133,AU$5)*$R133)</f>
        <v>0</v>
      </c>
      <c r="AV133" s="3">
        <f>IF(AV$3=0,0,INDEX(Sheet1!RawDataCols,$C133,AV$5)*$R133)</f>
        <v>0</v>
      </c>
      <c r="AW133" s="3">
        <f>IF(AW$3=0,0,INDEX(Sheet1!RawDataCols,$C133,AW$5)*$R133)</f>
        <v>0</v>
      </c>
      <c r="AX133" s="3">
        <f>IF(AX$3=0,0,INDEX(Sheet1!RawDataCols,$C133,AX$5)*$R133)</f>
        <v>0</v>
      </c>
      <c r="AY133" s="3">
        <f>IF(AY$3=0,0,INDEX(Sheet1!RawDataCols,$C133,AY$5)*$R133)</f>
        <v>0</v>
      </c>
      <c r="AZ133" s="3">
        <f>IF(AZ$3=0,0,INDEX(Sheet1!RawDataCols,$C133,AZ$5)*$R133)</f>
        <v>0</v>
      </c>
      <c r="BA133" s="3">
        <f>IF(BA$3=0,0,INDEX(Sheet1!RawDataCols,$C133,BA$5)*$R133)</f>
        <v>0</v>
      </c>
      <c r="BB133" s="3">
        <f>IF(BB$3=0,0,INDEX(Sheet1!RawDataCols,$C133,BB$5)*$R133)</f>
        <v>0</v>
      </c>
      <c r="BC133" s="3">
        <f>IF(BC$3=0,0,INDEX(Sheet1!RawDataCols,$C133,BC$5)*$R133)</f>
        <v>0</v>
      </c>
      <c r="BD133" s="3">
        <f>IF(BD$3=0,0,INDEX(Sheet1!RawDataCols,$C133,BD$5)*$R133)</f>
        <v>-21432</v>
      </c>
      <c r="BE133" s="3">
        <f>IF(BE$3=0,0,INDEX(Sheet1!RawDataCols,$C133,BE$5)*$R133)</f>
        <v>0</v>
      </c>
      <c r="BF133" s="3">
        <f>IF(BF$3=0,0,INDEX(Sheet1!RawDataCols,$C133,BF$5)*$R133)</f>
        <v>0</v>
      </c>
      <c r="BG133" s="179">
        <f>IF(BG$3=0,0,INDEX(Sheet1!RawDataCols,$C133,BG$5)*$R133)</f>
        <v>-21432</v>
      </c>
      <c r="BH133" s="33">
        <f t="shared" si="59"/>
        <v>0</v>
      </c>
      <c r="BI133" s="33">
        <f t="shared" si="60"/>
        <v>0</v>
      </c>
      <c r="BJ133" s="33">
        <f t="shared" si="61"/>
        <v>0</v>
      </c>
      <c r="BK133" s="3">
        <f>IF(BK$3=0,0,INDEX(Sheet1!RawDataCols,$C133,BK$5)*$R133)</f>
        <v>0</v>
      </c>
      <c r="BL133" s="3">
        <f>IF(BL$3=0,0,INDEX(Sheet1!RawDataCols,$C133,BL$5)*$R133)</f>
        <v>3061.714285</v>
      </c>
      <c r="BM133" s="3">
        <f>IF(BM$3=0,0,INDEX(Sheet1!RawDataCols,$C133,BM$5)*$R133)</f>
        <v>3061.714285</v>
      </c>
      <c r="BN133" s="3">
        <f>IF(BN$3=0,0,INDEX(Sheet1!RawDataCols,$C133,BN$5)*$R133)</f>
        <v>0</v>
      </c>
      <c r="BO133" s="3">
        <f>IF(BO$3=0,0,INDEX(Sheet1!RawDataCols,$C133,BO$5)*$R133)</f>
        <v>0</v>
      </c>
      <c r="BP133" s="3">
        <f>IF(BP$3=0,0,INDEX(Sheet1!RawDataCols,$C133,BP$5)*$R133)</f>
        <v>21432</v>
      </c>
      <c r="BQ133" s="3">
        <f t="shared" si="62"/>
        <v>0</v>
      </c>
      <c r="BR133" s="3">
        <f t="shared" si="63"/>
        <v>0</v>
      </c>
      <c r="BS133" s="3">
        <f t="shared" si="64"/>
        <v>0</v>
      </c>
      <c r="BT133" s="3">
        <f t="shared" si="65"/>
        <v>0</v>
      </c>
      <c r="BU133" s="3" t="str">
        <f>INDEX(Sheet1!$BS$2:$BS$1000,MATCH($A133,Sheet1!$A$2:$A$1000,0))</f>
        <v>53</v>
      </c>
      <c r="BV133" s="3">
        <f>INDEX(Sheet1!$BT$2:$BT$1000,MATCH($A133,Sheet1!$A$2:$A$1000,0))</f>
        <v>0</v>
      </c>
    </row>
    <row r="134" spans="1:74" x14ac:dyDescent="0.2">
      <c r="A134" s="248" t="s">
        <v>746</v>
      </c>
      <c r="B134" s="3">
        <f>MATCH($A134,Sheet1!ACCOUNTNO,0)</f>
        <v>25</v>
      </c>
      <c r="C134" s="3">
        <f t="shared" si="56"/>
        <v>25</v>
      </c>
      <c r="D134" s="3" t="str">
        <f>IF(D$3=0,0,INDEX(Sheet1!RawDataCols,$C134,D$5))</f>
        <v>53302A01</v>
      </c>
      <c r="E134" s="3" t="str">
        <f>IF(E$3=0,0,INDEX(Sheet1!RawDataCols,$C134,E$5))</f>
        <v xml:space="preserve">53302          </v>
      </c>
      <c r="F134" s="3" t="str">
        <f>IF(F$3=0,0,INDEX(Sheet1!RawDataCols,$C134,F$5))</f>
        <v xml:space="preserve">A01            </v>
      </c>
      <c r="G134" s="3" t="str">
        <f>IF(G$3=0,0,INDEX(Sheet1!RawDataCols,$C134,G$5))</f>
        <v xml:space="preserve">               </v>
      </c>
      <c r="H134" s="3" t="str">
        <f>IF(H$3=0,0,INDEX(Sheet1!RawDataCols,$C134,H$5))</f>
        <v xml:space="preserve">               </v>
      </c>
      <c r="I134" s="3" t="str">
        <f>IF(I$3=0,0,INDEX(Sheet1!RawDataCols,$C134,I$5))</f>
        <v xml:space="preserve">               </v>
      </c>
      <c r="J134" s="3" t="str">
        <f>IF(J$3=0,0,INDEX(Sheet1!RawDataCols,$C134,J$5))</f>
        <v xml:space="preserve">               </v>
      </c>
      <c r="K134" s="3" t="str">
        <f>IF(K$3=0,0,INDEX(Sheet1!RawDataCols,$C134,K$5))</f>
        <v xml:space="preserve">               </v>
      </c>
      <c r="L134" s="3" t="str">
        <f>IF(L$3=0,0,INDEX(Sheet1!RawDataCols,$C134,L$5))</f>
        <v xml:space="preserve">               </v>
      </c>
      <c r="M134" s="3" t="str">
        <f>IF(M$3=0,0,INDEX(Sheet1!RawDataCols,$C134,M$5))</f>
        <v xml:space="preserve">F018  </v>
      </c>
      <c r="N134" s="3" t="str">
        <f>IF(N$3=0,0,INDEX(Sheet1!RawDataCols,$C134,N$5))</f>
        <v>Winemaking Vintage 2017</v>
      </c>
      <c r="O134" s="3">
        <f>INDEX(Sheet1!RawDataCols,$C134,O$5)</f>
        <v>0</v>
      </c>
      <c r="P134" s="3">
        <f>INDEX(Sheet1!RawDataCols,$C134,P$5)</f>
        <v>0</v>
      </c>
      <c r="Q134" s="3" t="str">
        <f>IF(Q$3=0,0,INDEX(Sheet1!RawDataCols,$C134,Q$5))</f>
        <v>B</v>
      </c>
      <c r="R134" s="3">
        <f t="shared" si="57"/>
        <v>1</v>
      </c>
      <c r="S134" s="3">
        <f t="shared" si="58"/>
        <v>-1</v>
      </c>
      <c r="T134" s="3">
        <f>IF(T$3=0,0,INDEX(Sheet1!RawDataCols,$C134,T$5)*$R134)</f>
        <v>4326.1499999999996</v>
      </c>
      <c r="U134" s="3">
        <f>IF(U$3=0,0,INDEX(Sheet1!RawDataCols,$C134,U$5)*$R134)</f>
        <v>0</v>
      </c>
      <c r="V134" s="3">
        <f>IF(V$3=0,0,INDEX(Sheet1!RawDataCols,$C134,V$5)*$R134)</f>
        <v>0</v>
      </c>
      <c r="W134" s="3">
        <f>IF(W$3=0,0,INDEX(Sheet1!RawDataCols,$C134,W$5)*$R134)</f>
        <v>0</v>
      </c>
      <c r="X134" s="3">
        <f>IF(X$3=0,0,INDEX(Sheet1!RawDataCols,$C134,X$5)*$R134)</f>
        <v>0</v>
      </c>
      <c r="Y134" s="3">
        <f>IF(Y$3=0,0,INDEX(Sheet1!RawDataCols,$C134,Y$5)*$R134)</f>
        <v>0</v>
      </c>
      <c r="Z134" s="3">
        <f>IF(Z$3=0,0,INDEX(Sheet1!RawDataCols,$C134,Z$5)*$R134)</f>
        <v>0</v>
      </c>
      <c r="AA134" s="3">
        <f>IF(AA$3=0,0,INDEX(Sheet1!RawDataCols,$C134,AA$5)*$R134)</f>
        <v>0</v>
      </c>
      <c r="AB134" s="3">
        <f>IF(AB$3=0,0,INDEX(Sheet1!RawDataCols,$C134,AB$5)*$R134)</f>
        <v>0</v>
      </c>
      <c r="AC134" s="3">
        <f>IF(AC$3=0,0,INDEX(Sheet1!RawDataCols,$C134,AC$5)*$R134)</f>
        <v>-32082.17</v>
      </c>
      <c r="AD134" s="3">
        <f>IF(AD$3=0,0,INDEX(Sheet1!RawDataCols,$C134,AD$5)*$R134)</f>
        <v>0</v>
      </c>
      <c r="AE134" s="3">
        <f>IF(AE$3=0,0,INDEX(Sheet1!RawDataCols,$C134,AE$5)*$R134)</f>
        <v>0</v>
      </c>
      <c r="AF134" s="3">
        <f>IF(AF$3=0,0,INDEX(Sheet1!RawDataCols,$C134,AF$5)*$R134)</f>
        <v>0</v>
      </c>
      <c r="AG134" s="3">
        <f>IF(AG$3=0,0,INDEX(Sheet1!RawDataCols,$C134,AG$5)*$R134)</f>
        <v>0</v>
      </c>
      <c r="AH134" s="3">
        <f>IF(AH$3=0,0,INDEX(Sheet1!RawDataCols,$C134,AH$5)*$R134)</f>
        <v>0</v>
      </c>
      <c r="AI134" s="3">
        <f>IF(AI$3=0,0,INDEX(Sheet1!RawDataCols,$C134,AI$5)*$R134)</f>
        <v>0</v>
      </c>
      <c r="AJ134" s="3">
        <f>IF(AJ$3=0,0,INDEX(Sheet1!RawDataCols,$C134,AJ$5)*$R134)</f>
        <v>0</v>
      </c>
      <c r="AK134" s="3">
        <f>IF(AK$3=0,0,INDEX(Sheet1!RawDataCols,$C134,AK$5)*$R134)</f>
        <v>0</v>
      </c>
      <c r="AL134" s="3">
        <f>IF(AL$3=0,0,INDEX(Sheet1!RawDataCols,$C134,AL$5)*$R134)</f>
        <v>0</v>
      </c>
      <c r="AM134" s="3">
        <f>IF(AM$3=0,0,INDEX(Sheet1!RawDataCols,$C134,AM$5)*$R134)</f>
        <v>-4326.1499999999996</v>
      </c>
      <c r="AN134" s="3">
        <f>IF(AN$3=0,0,INDEX(Sheet1!RawDataCols,$C134,AN$5)*$R134)</f>
        <v>0</v>
      </c>
      <c r="AO134" s="3">
        <f>IF(AO$3=0,0,INDEX(Sheet1!RawDataCols,$C134,AO$5)*$R134)</f>
        <v>0</v>
      </c>
      <c r="AP134" s="3">
        <f>IF(AP$3=0,0,INDEX(Sheet1!RawDataCols,$C134,AP$5)*$R134)</f>
        <v>0</v>
      </c>
      <c r="AQ134" s="3">
        <f>IF(AQ$3=0,0,INDEX(Sheet1!RawDataCols,$C134,AQ$5)*$R134)</f>
        <v>0</v>
      </c>
      <c r="AR134" s="3">
        <f>IF(AR$3=0,0,INDEX(Sheet1!RawDataCols,$C134,AR$5)*$R134)</f>
        <v>0</v>
      </c>
      <c r="AS134" s="3">
        <f>IF(AS$3=0,0,INDEX(Sheet1!RawDataCols,$C134,AS$5)*$R134)</f>
        <v>0</v>
      </c>
      <c r="AT134" s="3">
        <f>IF(AT$3=0,0,INDEX(Sheet1!RawDataCols,$C134,AT$5)*$R134)</f>
        <v>0</v>
      </c>
      <c r="AU134" s="3">
        <f>IF(AU$3=0,0,INDEX(Sheet1!RawDataCols,$C134,AU$5)*$R134)</f>
        <v>0</v>
      </c>
      <c r="AV134" s="3">
        <f>IF(AV$3=0,0,INDEX(Sheet1!RawDataCols,$C134,AV$5)*$R134)</f>
        <v>0</v>
      </c>
      <c r="AW134" s="3">
        <f>IF(AW$3=0,0,INDEX(Sheet1!RawDataCols,$C134,AW$5)*$R134)</f>
        <v>0</v>
      </c>
      <c r="AX134" s="3">
        <f>IF(AX$3=0,0,INDEX(Sheet1!RawDataCols,$C134,AX$5)*$R134)</f>
        <v>0</v>
      </c>
      <c r="AY134" s="3">
        <f>IF(AY$3=0,0,INDEX(Sheet1!RawDataCols,$C134,AY$5)*$R134)</f>
        <v>0</v>
      </c>
      <c r="AZ134" s="3">
        <f>IF(AZ$3=0,0,INDEX(Sheet1!RawDataCols,$C134,AZ$5)*$R134)</f>
        <v>0</v>
      </c>
      <c r="BA134" s="3">
        <f>IF(BA$3=0,0,INDEX(Sheet1!RawDataCols,$C134,BA$5)*$R134)</f>
        <v>0</v>
      </c>
      <c r="BB134" s="3">
        <f>IF(BB$3=0,0,INDEX(Sheet1!RawDataCols,$C134,BB$5)*$R134)</f>
        <v>0</v>
      </c>
      <c r="BC134" s="3">
        <f>IF(BC$3=0,0,INDEX(Sheet1!RawDataCols,$C134,BC$5)*$R134)</f>
        <v>0</v>
      </c>
      <c r="BD134" s="3">
        <f>IF(BD$3=0,0,INDEX(Sheet1!RawDataCols,$C134,BD$5)*$R134)</f>
        <v>0</v>
      </c>
      <c r="BE134" s="3">
        <f>IF(BE$3=0,0,INDEX(Sheet1!RawDataCols,$C134,BE$5)*$R134)</f>
        <v>0</v>
      </c>
      <c r="BF134" s="3">
        <f>IF(BF$3=0,0,INDEX(Sheet1!RawDataCols,$C134,BF$5)*$R134)</f>
        <v>0</v>
      </c>
      <c r="BG134" s="179">
        <f>IF(BG$3=0,0,INDEX(Sheet1!RawDataCols,$C134,BG$5)*$R134)</f>
        <v>0</v>
      </c>
      <c r="BH134" s="33">
        <f t="shared" si="59"/>
        <v>0</v>
      </c>
      <c r="BI134" s="33">
        <f t="shared" si="60"/>
        <v>0</v>
      </c>
      <c r="BJ134" s="33">
        <f t="shared" si="61"/>
        <v>4326.1500000000015</v>
      </c>
      <c r="BK134" s="3">
        <f>IF(BK$3=0,0,INDEX(Sheet1!RawDataCols,$C134,BK$5)*$R134)</f>
        <v>0</v>
      </c>
      <c r="BL134" s="3">
        <f>IF(BL$3=0,0,INDEX(Sheet1!RawDataCols,$C134,BL$5)*$R134)</f>
        <v>618.02142800000001</v>
      </c>
      <c r="BM134" s="3">
        <f>IF(BM$3=0,0,INDEX(Sheet1!RawDataCols,$C134,BM$5)*$R134)</f>
        <v>5168.79</v>
      </c>
      <c r="BN134" s="3">
        <f>IF(BN$3=0,0,INDEX(Sheet1!RawDataCols,$C134,BN$5)*$R134)</f>
        <v>0</v>
      </c>
      <c r="BO134" s="3">
        <f>IF(BO$3=0,0,INDEX(Sheet1!RawDataCols,$C134,BO$5)*$R134)</f>
        <v>0</v>
      </c>
      <c r="BP134" s="3">
        <f>IF(BP$3=0,0,INDEX(Sheet1!RawDataCols,$C134,BP$5)*$R134)</f>
        <v>36408.32</v>
      </c>
      <c r="BQ134" s="3">
        <f t="shared" si="62"/>
        <v>4326.1499999999996</v>
      </c>
      <c r="BR134" s="3">
        <f t="shared" si="63"/>
        <v>4326.1499999999996</v>
      </c>
      <c r="BS134" s="3">
        <f t="shared" si="64"/>
        <v>0</v>
      </c>
      <c r="BT134" s="3">
        <f t="shared" si="65"/>
        <v>0</v>
      </c>
      <c r="BU134" s="3" t="str">
        <f>INDEX(Sheet1!$BS$2:$BS$1000,MATCH($A134,Sheet1!$A$2:$A$1000,0))</f>
        <v>53</v>
      </c>
      <c r="BV134" s="3">
        <f>INDEX(Sheet1!$BT$2:$BT$1000,MATCH($A134,Sheet1!$A$2:$A$1000,0))</f>
        <v>0</v>
      </c>
    </row>
    <row r="135" spans="1:74" x14ac:dyDescent="0.2">
      <c r="A135" s="248" t="s">
        <v>747</v>
      </c>
      <c r="B135" s="3">
        <f>MATCH($A135,Sheet1!ACCOUNTNO,0)</f>
        <v>26</v>
      </c>
      <c r="C135" s="3">
        <f t="shared" si="56"/>
        <v>26</v>
      </c>
      <c r="D135" s="3" t="str">
        <f>IF(D$3=0,0,INDEX(Sheet1!RawDataCols,$C135,D$5))</f>
        <v>53303A01</v>
      </c>
      <c r="E135" s="3" t="str">
        <f>IF(E$3=0,0,INDEX(Sheet1!RawDataCols,$C135,E$5))</f>
        <v xml:space="preserve">53303          </v>
      </c>
      <c r="F135" s="3" t="str">
        <f>IF(F$3=0,0,INDEX(Sheet1!RawDataCols,$C135,F$5))</f>
        <v xml:space="preserve">A01            </v>
      </c>
      <c r="G135" s="3" t="str">
        <f>IF(G$3=0,0,INDEX(Sheet1!RawDataCols,$C135,G$5))</f>
        <v xml:space="preserve">               </v>
      </c>
      <c r="H135" s="3" t="str">
        <f>IF(H$3=0,0,INDEX(Sheet1!RawDataCols,$C135,H$5))</f>
        <v xml:space="preserve">               </v>
      </c>
      <c r="I135" s="3" t="str">
        <f>IF(I$3=0,0,INDEX(Sheet1!RawDataCols,$C135,I$5))</f>
        <v xml:space="preserve">               </v>
      </c>
      <c r="J135" s="3" t="str">
        <f>IF(J$3=0,0,INDEX(Sheet1!RawDataCols,$C135,J$5))</f>
        <v xml:space="preserve">               </v>
      </c>
      <c r="K135" s="3" t="str">
        <f>IF(K$3=0,0,INDEX(Sheet1!RawDataCols,$C135,K$5))</f>
        <v xml:space="preserve">               </v>
      </c>
      <c r="L135" s="3" t="str">
        <f>IF(L$3=0,0,INDEX(Sheet1!RawDataCols,$C135,L$5))</f>
        <v xml:space="preserve">               </v>
      </c>
      <c r="M135" s="3" t="str">
        <f>IF(M$3=0,0,INDEX(Sheet1!RawDataCols,$C135,M$5))</f>
        <v xml:space="preserve">F018  </v>
      </c>
      <c r="N135" s="3" t="str">
        <f>IF(N$3=0,0,INDEX(Sheet1!RawDataCols,$C135,N$5))</f>
        <v>Winemaking Vintage 2018</v>
      </c>
      <c r="O135" s="3">
        <f>INDEX(Sheet1!RawDataCols,$C135,O$5)</f>
        <v>0</v>
      </c>
      <c r="P135" s="3">
        <f>INDEX(Sheet1!RawDataCols,$C135,P$5)</f>
        <v>0</v>
      </c>
      <c r="Q135" s="3" t="str">
        <f>IF(Q$3=0,0,INDEX(Sheet1!RawDataCols,$C135,Q$5))</f>
        <v>B</v>
      </c>
      <c r="R135" s="3">
        <f t="shared" si="57"/>
        <v>1</v>
      </c>
      <c r="S135" s="3">
        <f t="shared" si="58"/>
        <v>-1</v>
      </c>
      <c r="T135" s="3">
        <f>IF(T$3=0,0,INDEX(Sheet1!RawDataCols,$C135,T$5)*$R135)</f>
        <v>0</v>
      </c>
      <c r="U135" s="3">
        <f>IF(U$3=0,0,INDEX(Sheet1!RawDataCols,$C135,U$5)*$R135)</f>
        <v>0</v>
      </c>
      <c r="V135" s="3">
        <f>IF(V$3=0,0,INDEX(Sheet1!RawDataCols,$C135,V$5)*$R135)</f>
        <v>0</v>
      </c>
      <c r="W135" s="3">
        <f>IF(W$3=0,0,INDEX(Sheet1!RawDataCols,$C135,W$5)*$R135)</f>
        <v>0</v>
      </c>
      <c r="X135" s="3">
        <f>IF(X$3=0,0,INDEX(Sheet1!RawDataCols,$C135,X$5)*$R135)</f>
        <v>0</v>
      </c>
      <c r="Y135" s="3">
        <f>IF(Y$3=0,0,INDEX(Sheet1!RawDataCols,$C135,Y$5)*$R135)</f>
        <v>0</v>
      </c>
      <c r="Z135" s="3">
        <f>IF(Z$3=0,0,INDEX(Sheet1!RawDataCols,$C135,Z$5)*$R135)</f>
        <v>0</v>
      </c>
      <c r="AA135" s="3">
        <f>IF(AA$3=0,0,INDEX(Sheet1!RawDataCols,$C135,AA$5)*$R135)</f>
        <v>0</v>
      </c>
      <c r="AB135" s="3">
        <f>IF(AB$3=0,0,INDEX(Sheet1!RawDataCols,$C135,AB$5)*$R135)</f>
        <v>0</v>
      </c>
      <c r="AC135" s="3">
        <f>IF(AC$3=0,0,INDEX(Sheet1!RawDataCols,$C135,AC$5)*$R135)</f>
        <v>0</v>
      </c>
      <c r="AD135" s="3">
        <f>IF(AD$3=0,0,INDEX(Sheet1!RawDataCols,$C135,AD$5)*$R135)</f>
        <v>0</v>
      </c>
      <c r="AE135" s="3">
        <f>IF(AE$3=0,0,INDEX(Sheet1!RawDataCols,$C135,AE$5)*$R135)</f>
        <v>0</v>
      </c>
      <c r="AF135" s="3">
        <f>IF(AF$3=0,0,INDEX(Sheet1!RawDataCols,$C135,AF$5)*$R135)</f>
        <v>0</v>
      </c>
      <c r="AG135" s="3">
        <f>IF(AG$3=0,0,INDEX(Sheet1!RawDataCols,$C135,AG$5)*$R135)</f>
        <v>0</v>
      </c>
      <c r="AH135" s="3">
        <f>IF(AH$3=0,0,INDEX(Sheet1!RawDataCols,$C135,AH$5)*$R135)</f>
        <v>0</v>
      </c>
      <c r="AI135" s="3">
        <f>IF(AI$3=0,0,INDEX(Sheet1!RawDataCols,$C135,AI$5)*$R135)</f>
        <v>0</v>
      </c>
      <c r="AJ135" s="3">
        <f>IF(AJ$3=0,0,INDEX(Sheet1!RawDataCols,$C135,AJ$5)*$R135)</f>
        <v>0</v>
      </c>
      <c r="AK135" s="3">
        <f>IF(AK$3=0,0,INDEX(Sheet1!RawDataCols,$C135,AK$5)*$R135)</f>
        <v>0</v>
      </c>
      <c r="AL135" s="3">
        <f>IF(AL$3=0,0,INDEX(Sheet1!RawDataCols,$C135,AL$5)*$R135)</f>
        <v>0</v>
      </c>
      <c r="AM135" s="3">
        <f>IF(AM$3=0,0,INDEX(Sheet1!RawDataCols,$C135,AM$5)*$R135)</f>
        <v>0</v>
      </c>
      <c r="AN135" s="3">
        <f>IF(AN$3=0,0,INDEX(Sheet1!RawDataCols,$C135,AN$5)*$R135)</f>
        <v>0</v>
      </c>
      <c r="AO135" s="3">
        <f>IF(AO$3=0,0,INDEX(Sheet1!RawDataCols,$C135,AO$5)*$R135)</f>
        <v>0</v>
      </c>
      <c r="AP135" s="3">
        <f>IF(AP$3=0,0,INDEX(Sheet1!RawDataCols,$C135,AP$5)*$R135)</f>
        <v>0</v>
      </c>
      <c r="AQ135" s="3">
        <f>IF(AQ$3=0,0,INDEX(Sheet1!RawDataCols,$C135,AQ$5)*$R135)</f>
        <v>0</v>
      </c>
      <c r="AR135" s="3">
        <f>IF(AR$3=0,0,INDEX(Sheet1!RawDataCols,$C135,AR$5)*$R135)</f>
        <v>0</v>
      </c>
      <c r="AS135" s="3">
        <f>IF(AS$3=0,0,INDEX(Sheet1!RawDataCols,$C135,AS$5)*$R135)</f>
        <v>0</v>
      </c>
      <c r="AT135" s="3">
        <f>IF(AT$3=0,0,INDEX(Sheet1!RawDataCols,$C135,AT$5)*$R135)</f>
        <v>0</v>
      </c>
      <c r="AU135" s="3">
        <f>IF(AU$3=0,0,INDEX(Sheet1!RawDataCols,$C135,AU$5)*$R135)</f>
        <v>0</v>
      </c>
      <c r="AV135" s="3">
        <f>IF(AV$3=0,0,INDEX(Sheet1!RawDataCols,$C135,AV$5)*$R135)</f>
        <v>0</v>
      </c>
      <c r="AW135" s="3">
        <f>IF(AW$3=0,0,INDEX(Sheet1!RawDataCols,$C135,AW$5)*$R135)</f>
        <v>0</v>
      </c>
      <c r="AX135" s="3">
        <f>IF(AX$3=0,0,INDEX(Sheet1!RawDataCols,$C135,AX$5)*$R135)</f>
        <v>0</v>
      </c>
      <c r="AY135" s="3">
        <f>IF(AY$3=0,0,INDEX(Sheet1!RawDataCols,$C135,AY$5)*$R135)</f>
        <v>0</v>
      </c>
      <c r="AZ135" s="3">
        <f>IF(AZ$3=0,0,INDEX(Sheet1!RawDataCols,$C135,AZ$5)*$R135)</f>
        <v>0</v>
      </c>
      <c r="BA135" s="3">
        <f>IF(BA$3=0,0,INDEX(Sheet1!RawDataCols,$C135,BA$5)*$R135)</f>
        <v>0</v>
      </c>
      <c r="BB135" s="3">
        <f>IF(BB$3=0,0,INDEX(Sheet1!RawDataCols,$C135,BB$5)*$R135)</f>
        <v>0</v>
      </c>
      <c r="BC135" s="3">
        <f>IF(BC$3=0,0,INDEX(Sheet1!RawDataCols,$C135,BC$5)*$R135)</f>
        <v>0</v>
      </c>
      <c r="BD135" s="3">
        <f>IF(BD$3=0,0,INDEX(Sheet1!RawDataCols,$C135,BD$5)*$R135)</f>
        <v>-8200.7999999999993</v>
      </c>
      <c r="BE135" s="3">
        <f>IF(BE$3=0,0,INDEX(Sheet1!RawDataCols,$C135,BE$5)*$R135)</f>
        <v>0</v>
      </c>
      <c r="BF135" s="3">
        <f>IF(BF$3=0,0,INDEX(Sheet1!RawDataCols,$C135,BF$5)*$R135)</f>
        <v>0</v>
      </c>
      <c r="BG135" s="179">
        <f>IF(BG$3=0,0,INDEX(Sheet1!RawDataCols,$C135,BG$5)*$R135)</f>
        <v>-8200.7999999999993</v>
      </c>
      <c r="BH135" s="33">
        <f t="shared" si="59"/>
        <v>0</v>
      </c>
      <c r="BI135" s="33">
        <f t="shared" si="60"/>
        <v>0</v>
      </c>
      <c r="BJ135" s="33">
        <f t="shared" si="61"/>
        <v>0</v>
      </c>
      <c r="BK135" s="3">
        <f>IF(BK$3=0,0,INDEX(Sheet1!RawDataCols,$C135,BK$5)*$R135)</f>
        <v>0</v>
      </c>
      <c r="BL135" s="3">
        <f>IF(BL$3=0,0,INDEX(Sheet1!RawDataCols,$C135,BL$5)*$R135)</f>
        <v>1171.5428569999999</v>
      </c>
      <c r="BM135" s="3">
        <f>IF(BM$3=0,0,INDEX(Sheet1!RawDataCols,$C135,BM$5)*$R135)</f>
        <v>1171.5428569999999</v>
      </c>
      <c r="BN135" s="3">
        <f>IF(BN$3=0,0,INDEX(Sheet1!RawDataCols,$C135,BN$5)*$R135)</f>
        <v>0</v>
      </c>
      <c r="BO135" s="3">
        <f>IF(BO$3=0,0,INDEX(Sheet1!RawDataCols,$C135,BO$5)*$R135)</f>
        <v>0</v>
      </c>
      <c r="BP135" s="3">
        <f>IF(BP$3=0,0,INDEX(Sheet1!RawDataCols,$C135,BP$5)*$R135)</f>
        <v>8200.7999999999993</v>
      </c>
      <c r="BQ135" s="3">
        <f t="shared" si="62"/>
        <v>0</v>
      </c>
      <c r="BR135" s="3">
        <f t="shared" si="63"/>
        <v>0</v>
      </c>
      <c r="BS135" s="3">
        <f t="shared" si="64"/>
        <v>0</v>
      </c>
      <c r="BT135" s="3">
        <f t="shared" si="65"/>
        <v>0</v>
      </c>
      <c r="BU135" s="3" t="str">
        <f>INDEX(Sheet1!$BS$2:$BS$1000,MATCH($A135,Sheet1!$A$2:$A$1000,0))</f>
        <v>53</v>
      </c>
      <c r="BV135" s="3">
        <f>INDEX(Sheet1!$BT$2:$BT$1000,MATCH($A135,Sheet1!$A$2:$A$1000,0))</f>
        <v>0</v>
      </c>
    </row>
    <row r="136" spans="1:74" x14ac:dyDescent="0.2">
      <c r="A136" s="248" t="s">
        <v>722</v>
      </c>
      <c r="B136" s="3">
        <f>MATCH($A136,Sheet1!ACCOUNTNO,0)</f>
        <v>28</v>
      </c>
      <c r="C136" s="3">
        <f t="shared" si="56"/>
        <v>28</v>
      </c>
      <c r="D136" s="3" t="str">
        <f>IF(D$3=0,0,INDEX(Sheet1!RawDataCols,$C136,D$5))</f>
        <v>53408A01</v>
      </c>
      <c r="E136" s="3" t="str">
        <f>IF(E$3=0,0,INDEX(Sheet1!RawDataCols,$C136,E$5))</f>
        <v xml:space="preserve">53408          </v>
      </c>
      <c r="F136" s="3" t="str">
        <f>IF(F$3=0,0,INDEX(Sheet1!RawDataCols,$C136,F$5))</f>
        <v xml:space="preserve">A01            </v>
      </c>
      <c r="G136" s="3" t="str">
        <f>IF(G$3=0,0,INDEX(Sheet1!RawDataCols,$C136,G$5))</f>
        <v xml:space="preserve">               </v>
      </c>
      <c r="H136" s="3" t="str">
        <f>IF(H$3=0,0,INDEX(Sheet1!RawDataCols,$C136,H$5))</f>
        <v xml:space="preserve">               </v>
      </c>
      <c r="I136" s="3" t="str">
        <f>IF(I$3=0,0,INDEX(Sheet1!RawDataCols,$C136,I$5))</f>
        <v xml:space="preserve">               </v>
      </c>
      <c r="J136" s="3" t="str">
        <f>IF(J$3=0,0,INDEX(Sheet1!RawDataCols,$C136,J$5))</f>
        <v xml:space="preserve">               </v>
      </c>
      <c r="K136" s="3" t="str">
        <f>IF(K$3=0,0,INDEX(Sheet1!RawDataCols,$C136,K$5))</f>
        <v xml:space="preserve">               </v>
      </c>
      <c r="L136" s="3" t="str">
        <f>IF(L$3=0,0,INDEX(Sheet1!RawDataCols,$C136,L$5))</f>
        <v xml:space="preserve">               </v>
      </c>
      <c r="M136" s="3" t="str">
        <f>IF(M$3=0,0,INDEX(Sheet1!RawDataCols,$C136,M$5))</f>
        <v xml:space="preserve">F018  </v>
      </c>
      <c r="N136" s="3" t="str">
        <f>IF(N$3=0,0,INDEX(Sheet1!RawDataCols,$C136,N$5))</f>
        <v>Oak Barrels -S'Hand</v>
      </c>
      <c r="O136" s="3">
        <f>INDEX(Sheet1!RawDataCols,$C136,O$5)</f>
        <v>0</v>
      </c>
      <c r="P136" s="3">
        <f>INDEX(Sheet1!RawDataCols,$C136,P$5)</f>
        <v>0</v>
      </c>
      <c r="Q136" s="3" t="str">
        <f>IF(Q$3=0,0,INDEX(Sheet1!RawDataCols,$C136,Q$5))</f>
        <v>B</v>
      </c>
      <c r="R136" s="3">
        <f t="shared" si="57"/>
        <v>1</v>
      </c>
      <c r="S136" s="3">
        <f t="shared" si="58"/>
        <v>-1</v>
      </c>
      <c r="T136" s="3">
        <f>IF(T$3=0,0,INDEX(Sheet1!RawDataCols,$C136,T$5)*$R136)</f>
        <v>0</v>
      </c>
      <c r="U136" s="3">
        <f>IF(U$3=0,0,INDEX(Sheet1!RawDataCols,$C136,U$5)*$R136)</f>
        <v>0</v>
      </c>
      <c r="V136" s="3">
        <f>IF(V$3=0,0,INDEX(Sheet1!RawDataCols,$C136,V$5)*$R136)</f>
        <v>0</v>
      </c>
      <c r="W136" s="3">
        <f>IF(W$3=0,0,INDEX(Sheet1!RawDataCols,$C136,W$5)*$R136)</f>
        <v>0</v>
      </c>
      <c r="X136" s="3">
        <f>IF(X$3=0,0,INDEX(Sheet1!RawDataCols,$C136,X$5)*$R136)</f>
        <v>0</v>
      </c>
      <c r="Y136" s="3">
        <f>IF(Y$3=0,0,INDEX(Sheet1!RawDataCols,$C136,Y$5)*$R136)</f>
        <v>0</v>
      </c>
      <c r="Z136" s="3">
        <f>IF(Z$3=0,0,INDEX(Sheet1!RawDataCols,$C136,Z$5)*$R136)</f>
        <v>0</v>
      </c>
      <c r="AA136" s="3">
        <f>IF(AA$3=0,0,INDEX(Sheet1!RawDataCols,$C136,AA$5)*$R136)</f>
        <v>0</v>
      </c>
      <c r="AB136" s="3">
        <f>IF(AB$3=0,0,INDEX(Sheet1!RawDataCols,$C136,AB$5)*$R136)</f>
        <v>0</v>
      </c>
      <c r="AC136" s="3">
        <f>IF(AC$3=0,0,INDEX(Sheet1!RawDataCols,$C136,AC$5)*$R136)</f>
        <v>0</v>
      </c>
      <c r="AD136" s="3">
        <f>IF(AD$3=0,0,INDEX(Sheet1!RawDataCols,$C136,AD$5)*$R136)</f>
        <v>0</v>
      </c>
      <c r="AE136" s="3">
        <f>IF(AE$3=0,0,INDEX(Sheet1!RawDataCols,$C136,AE$5)*$R136)</f>
        <v>0</v>
      </c>
      <c r="AF136" s="3">
        <f>IF(AF$3=0,0,INDEX(Sheet1!RawDataCols,$C136,AF$5)*$R136)</f>
        <v>0</v>
      </c>
      <c r="AG136" s="3">
        <f>IF(AG$3=0,0,INDEX(Sheet1!RawDataCols,$C136,AG$5)*$R136)</f>
        <v>0</v>
      </c>
      <c r="AH136" s="3">
        <f>IF(AH$3=0,0,INDEX(Sheet1!RawDataCols,$C136,AH$5)*$R136)</f>
        <v>0</v>
      </c>
      <c r="AI136" s="3">
        <f>IF(AI$3=0,0,INDEX(Sheet1!RawDataCols,$C136,AI$5)*$R136)</f>
        <v>0</v>
      </c>
      <c r="AJ136" s="3">
        <f>IF(AJ$3=0,0,INDEX(Sheet1!RawDataCols,$C136,AJ$5)*$R136)</f>
        <v>0</v>
      </c>
      <c r="AK136" s="3">
        <f>IF(AK$3=0,0,INDEX(Sheet1!RawDataCols,$C136,AK$5)*$R136)</f>
        <v>0</v>
      </c>
      <c r="AL136" s="3">
        <f>IF(AL$3=0,0,INDEX(Sheet1!RawDataCols,$C136,AL$5)*$R136)</f>
        <v>0</v>
      </c>
      <c r="AM136" s="3">
        <f>IF(AM$3=0,0,INDEX(Sheet1!RawDataCols,$C136,AM$5)*$R136)</f>
        <v>0</v>
      </c>
      <c r="AN136" s="3">
        <f>IF(AN$3=0,0,INDEX(Sheet1!RawDataCols,$C136,AN$5)*$R136)</f>
        <v>0</v>
      </c>
      <c r="AO136" s="3">
        <f>IF(AO$3=0,0,INDEX(Sheet1!RawDataCols,$C136,AO$5)*$R136)</f>
        <v>0</v>
      </c>
      <c r="AP136" s="3">
        <f>IF(AP$3=0,0,INDEX(Sheet1!RawDataCols,$C136,AP$5)*$R136)</f>
        <v>0</v>
      </c>
      <c r="AQ136" s="3">
        <f>IF(AQ$3=0,0,INDEX(Sheet1!RawDataCols,$C136,AQ$5)*$R136)</f>
        <v>0</v>
      </c>
      <c r="AR136" s="3">
        <f>IF(AR$3=0,0,INDEX(Sheet1!RawDataCols,$C136,AR$5)*$R136)</f>
        <v>0</v>
      </c>
      <c r="AS136" s="3">
        <f>IF(AS$3=0,0,INDEX(Sheet1!RawDataCols,$C136,AS$5)*$R136)</f>
        <v>0</v>
      </c>
      <c r="AT136" s="3">
        <f>IF(AT$3=0,0,INDEX(Sheet1!RawDataCols,$C136,AT$5)*$R136)</f>
        <v>0</v>
      </c>
      <c r="AU136" s="3">
        <f>IF(AU$3=0,0,INDEX(Sheet1!RawDataCols,$C136,AU$5)*$R136)</f>
        <v>0</v>
      </c>
      <c r="AV136" s="3">
        <f>IF(AV$3=0,0,INDEX(Sheet1!RawDataCols,$C136,AV$5)*$R136)</f>
        <v>0</v>
      </c>
      <c r="AW136" s="3">
        <f>IF(AW$3=0,0,INDEX(Sheet1!RawDataCols,$C136,AW$5)*$R136)</f>
        <v>0</v>
      </c>
      <c r="AX136" s="3">
        <f>IF(AX$3=0,0,INDEX(Sheet1!RawDataCols,$C136,AX$5)*$R136)</f>
        <v>0</v>
      </c>
      <c r="AY136" s="3">
        <f>IF(AY$3=0,0,INDEX(Sheet1!RawDataCols,$C136,AY$5)*$R136)</f>
        <v>0</v>
      </c>
      <c r="AZ136" s="3">
        <f>IF(AZ$3=0,0,INDEX(Sheet1!RawDataCols,$C136,AZ$5)*$R136)</f>
        <v>0</v>
      </c>
      <c r="BA136" s="3">
        <f>IF(BA$3=0,0,INDEX(Sheet1!RawDataCols,$C136,BA$5)*$R136)</f>
        <v>0</v>
      </c>
      <c r="BB136" s="3">
        <f>IF(BB$3=0,0,INDEX(Sheet1!RawDataCols,$C136,BB$5)*$R136)</f>
        <v>0</v>
      </c>
      <c r="BC136" s="3">
        <f>IF(BC$3=0,0,INDEX(Sheet1!RawDataCols,$C136,BC$5)*$R136)</f>
        <v>0</v>
      </c>
      <c r="BD136" s="3">
        <f>IF(BD$3=0,0,INDEX(Sheet1!RawDataCols,$C136,BD$5)*$R136)</f>
        <v>0</v>
      </c>
      <c r="BE136" s="3">
        <f>IF(BE$3=0,0,INDEX(Sheet1!RawDataCols,$C136,BE$5)*$R136)</f>
        <v>0</v>
      </c>
      <c r="BF136" s="3">
        <f>IF(BF$3=0,0,INDEX(Sheet1!RawDataCols,$C136,BF$5)*$R136)</f>
        <v>0</v>
      </c>
      <c r="BG136" s="179">
        <f>IF(BG$3=0,0,INDEX(Sheet1!RawDataCols,$C136,BG$5)*$R136)</f>
        <v>0</v>
      </c>
      <c r="BH136" s="33">
        <f t="shared" si="59"/>
        <v>0</v>
      </c>
      <c r="BI136" s="33">
        <f t="shared" si="60"/>
        <v>0</v>
      </c>
      <c r="BJ136" s="33">
        <f t="shared" si="61"/>
        <v>0</v>
      </c>
      <c r="BK136" s="3">
        <f>IF(BK$3=0,0,INDEX(Sheet1!RawDataCols,$C136,BK$5)*$R136)</f>
        <v>0</v>
      </c>
      <c r="BL136" s="3">
        <f>IF(BL$3=0,0,INDEX(Sheet1!RawDataCols,$C136,BL$5)*$R136)</f>
        <v>0</v>
      </c>
      <c r="BM136" s="3">
        <f>IF(BM$3=0,0,INDEX(Sheet1!RawDataCols,$C136,BM$5)*$R136)</f>
        <v>0</v>
      </c>
      <c r="BN136" s="3">
        <f>IF(BN$3=0,0,INDEX(Sheet1!RawDataCols,$C136,BN$5)*$R136)</f>
        <v>0</v>
      </c>
      <c r="BO136" s="3">
        <f>IF(BO$3=0,0,INDEX(Sheet1!RawDataCols,$C136,BO$5)*$R136)</f>
        <v>0</v>
      </c>
      <c r="BP136" s="3">
        <f>IF(BP$3=0,0,INDEX(Sheet1!RawDataCols,$C136,BP$5)*$R136)</f>
        <v>0</v>
      </c>
      <c r="BQ136" s="3">
        <f t="shared" si="62"/>
        <v>0</v>
      </c>
      <c r="BR136" s="3">
        <f t="shared" si="63"/>
        <v>0</v>
      </c>
      <c r="BS136" s="3">
        <f t="shared" si="64"/>
        <v>0</v>
      </c>
      <c r="BT136" s="3">
        <f t="shared" si="65"/>
        <v>0</v>
      </c>
      <c r="BU136" s="3" t="str">
        <f>INDEX(Sheet1!$BS$2:$BS$1000,MATCH($A136,Sheet1!$A$2:$A$1000,0))</f>
        <v>53</v>
      </c>
      <c r="BV136" s="3">
        <f>INDEX(Sheet1!$BT$2:$BT$1000,MATCH($A136,Sheet1!$A$2:$A$1000,0))</f>
        <v>0</v>
      </c>
    </row>
    <row r="137" spans="1:74" x14ac:dyDescent="0.2">
      <c r="A137" s="248" t="s">
        <v>734</v>
      </c>
      <c r="B137" s="3">
        <f>MATCH($A137,Sheet1!ACCOUNTNO,0)</f>
        <v>34</v>
      </c>
      <c r="C137" s="3">
        <f t="shared" si="56"/>
        <v>34</v>
      </c>
      <c r="D137" s="3" t="str">
        <f>IF(D$3=0,0,INDEX(Sheet1!RawDataCols,$C137,D$5))</f>
        <v>71100G16</v>
      </c>
      <c r="E137" s="3" t="str">
        <f>IF(E$3=0,0,INDEX(Sheet1!RawDataCols,$C137,E$5))</f>
        <v xml:space="preserve">71100          </v>
      </c>
      <c r="F137" s="3" t="str">
        <f>IF(F$3=0,0,INDEX(Sheet1!RawDataCols,$C137,F$5))</f>
        <v xml:space="preserve">G16            </v>
      </c>
      <c r="G137" s="3" t="str">
        <f>IF(G$3=0,0,INDEX(Sheet1!RawDataCols,$C137,G$5))</f>
        <v xml:space="preserve">               </v>
      </c>
      <c r="H137" s="3" t="str">
        <f>IF(H$3=0,0,INDEX(Sheet1!RawDataCols,$C137,H$5))</f>
        <v xml:space="preserve">               </v>
      </c>
      <c r="I137" s="3" t="str">
        <f>IF(I$3=0,0,INDEX(Sheet1!RawDataCols,$C137,I$5))</f>
        <v xml:space="preserve">               </v>
      </c>
      <c r="J137" s="3" t="str">
        <f>IF(J$3=0,0,INDEX(Sheet1!RawDataCols,$C137,J$5))</f>
        <v xml:space="preserve">               </v>
      </c>
      <c r="K137" s="3" t="str">
        <f>IF(K$3=0,0,INDEX(Sheet1!RawDataCols,$C137,K$5))</f>
        <v xml:space="preserve">               </v>
      </c>
      <c r="L137" s="3" t="str">
        <f>IF(L$3=0,0,INDEX(Sheet1!RawDataCols,$C137,L$5))</f>
        <v xml:space="preserve">               </v>
      </c>
      <c r="M137" s="3" t="str">
        <f>IF(M$3=0,0,INDEX(Sheet1!RawDataCols,$C137,M$5))</f>
        <v xml:space="preserve">F018  </v>
      </c>
      <c r="N137" s="3" t="str">
        <f>IF(N$3=0,0,INDEX(Sheet1!RawDataCols,$C137,N$5))</f>
        <v>Accruals-TWC</v>
      </c>
      <c r="O137" s="3">
        <f>INDEX(Sheet1!RawDataCols,$C137,O$5)</f>
        <v>28</v>
      </c>
      <c r="P137" s="3" t="str">
        <f>INDEX(Sheet1!RawDataCols,$C137,P$5)</f>
        <v>Current Liabilities</v>
      </c>
      <c r="Q137" s="3" t="str">
        <f>IF(Q$3=0,0,INDEX(Sheet1!RawDataCols,$C137,Q$5))</f>
        <v>B</v>
      </c>
      <c r="R137" s="3">
        <f t="shared" si="57"/>
        <v>-1</v>
      </c>
      <c r="S137" s="3">
        <f t="shared" si="58"/>
        <v>1</v>
      </c>
      <c r="T137" s="3">
        <f>IF(T$3=0,0,INDEX(Sheet1!RawDataCols,$C137,T$5)*$R137)</f>
        <v>0</v>
      </c>
      <c r="U137" s="3">
        <f>IF(U$3=0,0,INDEX(Sheet1!RawDataCols,$C137,U$5)*$R137)</f>
        <v>0</v>
      </c>
      <c r="V137" s="3">
        <f>IF(V$3=0,0,INDEX(Sheet1!RawDataCols,$C137,V$5)*$R137)</f>
        <v>0</v>
      </c>
      <c r="W137" s="3">
        <f>IF(W$3=0,0,INDEX(Sheet1!RawDataCols,$C137,W$5)*$R137)</f>
        <v>0</v>
      </c>
      <c r="X137" s="3">
        <f>IF(X$3=0,0,INDEX(Sheet1!RawDataCols,$C137,X$5)*$R137)</f>
        <v>0</v>
      </c>
      <c r="Y137" s="3">
        <f>IF(Y$3=0,0,INDEX(Sheet1!RawDataCols,$C137,Y$5)*$R137)</f>
        <v>0</v>
      </c>
      <c r="Z137" s="3">
        <f>IF(Z$3=0,0,INDEX(Sheet1!RawDataCols,$C137,Z$5)*$R137)</f>
        <v>0</v>
      </c>
      <c r="AA137" s="3">
        <f>IF(AA$3=0,0,INDEX(Sheet1!RawDataCols,$C137,AA$5)*$R137)</f>
        <v>0</v>
      </c>
      <c r="AB137" s="3">
        <f>IF(AB$3=0,0,INDEX(Sheet1!RawDataCols,$C137,AB$5)*$R137)</f>
        <v>0</v>
      </c>
      <c r="AC137" s="3">
        <f>IF(AC$3=0,0,INDEX(Sheet1!RawDataCols,$C137,AC$5)*$R137)</f>
        <v>0</v>
      </c>
      <c r="AD137" s="3">
        <f>IF(AD$3=0,0,INDEX(Sheet1!RawDataCols,$C137,AD$5)*$R137)</f>
        <v>0</v>
      </c>
      <c r="AE137" s="3">
        <f>IF(AE$3=0,0,INDEX(Sheet1!RawDataCols,$C137,AE$5)*$R137)</f>
        <v>0</v>
      </c>
      <c r="AF137" s="3">
        <f>IF(AF$3=0,0,INDEX(Sheet1!RawDataCols,$C137,AF$5)*$R137)</f>
        <v>0</v>
      </c>
      <c r="AG137" s="3">
        <f>IF(AG$3=0,0,INDEX(Sheet1!RawDataCols,$C137,AG$5)*$R137)</f>
        <v>0</v>
      </c>
      <c r="AH137" s="3">
        <f>IF(AH$3=0,0,INDEX(Sheet1!RawDataCols,$C137,AH$5)*$R137)</f>
        <v>0</v>
      </c>
      <c r="AI137" s="3">
        <f>IF(AI$3=0,0,INDEX(Sheet1!RawDataCols,$C137,AI$5)*$R137)</f>
        <v>0</v>
      </c>
      <c r="AJ137" s="3">
        <f>IF(AJ$3=0,0,INDEX(Sheet1!RawDataCols,$C137,AJ$5)*$R137)</f>
        <v>0</v>
      </c>
      <c r="AK137" s="3">
        <f>IF(AK$3=0,0,INDEX(Sheet1!RawDataCols,$C137,AK$5)*$R137)</f>
        <v>0</v>
      </c>
      <c r="AL137" s="3">
        <f>IF(AL$3=0,0,INDEX(Sheet1!RawDataCols,$C137,AL$5)*$R137)</f>
        <v>0</v>
      </c>
      <c r="AM137" s="3">
        <f>IF(AM$3=0,0,INDEX(Sheet1!RawDataCols,$C137,AM$5)*$R137)</f>
        <v>0</v>
      </c>
      <c r="AN137" s="3">
        <f>IF(AN$3=0,0,INDEX(Sheet1!RawDataCols,$C137,AN$5)*$R137)</f>
        <v>0</v>
      </c>
      <c r="AO137" s="3">
        <f>IF(AO$3=0,0,INDEX(Sheet1!RawDataCols,$C137,AO$5)*$R137)</f>
        <v>0</v>
      </c>
      <c r="AP137" s="3">
        <f>IF(AP$3=0,0,INDEX(Sheet1!RawDataCols,$C137,AP$5)*$R137)</f>
        <v>0</v>
      </c>
      <c r="AQ137" s="3">
        <f>IF(AQ$3=0,0,INDEX(Sheet1!RawDataCols,$C137,AQ$5)*$R137)</f>
        <v>0</v>
      </c>
      <c r="AR137" s="3">
        <f>IF(AR$3=0,0,INDEX(Sheet1!RawDataCols,$C137,AR$5)*$R137)</f>
        <v>0</v>
      </c>
      <c r="AS137" s="3">
        <f>IF(AS$3=0,0,INDEX(Sheet1!RawDataCols,$C137,AS$5)*$R137)</f>
        <v>0</v>
      </c>
      <c r="AT137" s="3">
        <f>IF(AT$3=0,0,INDEX(Sheet1!RawDataCols,$C137,AT$5)*$R137)</f>
        <v>0</v>
      </c>
      <c r="AU137" s="3">
        <f>IF(AU$3=0,0,INDEX(Sheet1!RawDataCols,$C137,AU$5)*$R137)</f>
        <v>0</v>
      </c>
      <c r="AV137" s="3">
        <f>IF(AV$3=0,0,INDEX(Sheet1!RawDataCols,$C137,AV$5)*$R137)</f>
        <v>0</v>
      </c>
      <c r="AW137" s="3">
        <f>IF(AW$3=0,0,INDEX(Sheet1!RawDataCols,$C137,AW$5)*$R137)</f>
        <v>0</v>
      </c>
      <c r="AX137" s="3">
        <f>IF(AX$3=0,0,INDEX(Sheet1!RawDataCols,$C137,AX$5)*$R137)</f>
        <v>0</v>
      </c>
      <c r="AY137" s="3">
        <f>IF(AY$3=0,0,INDEX(Sheet1!RawDataCols,$C137,AY$5)*$R137)</f>
        <v>0</v>
      </c>
      <c r="AZ137" s="3">
        <f>IF(AZ$3=0,0,INDEX(Sheet1!RawDataCols,$C137,AZ$5)*$R137)</f>
        <v>0</v>
      </c>
      <c r="BA137" s="3">
        <f>IF(BA$3=0,0,INDEX(Sheet1!RawDataCols,$C137,BA$5)*$R137)</f>
        <v>0</v>
      </c>
      <c r="BB137" s="3">
        <f>IF(BB$3=0,0,INDEX(Sheet1!RawDataCols,$C137,BB$5)*$R137)</f>
        <v>0</v>
      </c>
      <c r="BC137" s="3">
        <f>IF(BC$3=0,0,INDEX(Sheet1!RawDataCols,$C137,BC$5)*$R137)</f>
        <v>0</v>
      </c>
      <c r="BD137" s="3">
        <f>IF(BD$3=0,0,INDEX(Sheet1!RawDataCols,$C137,BD$5)*$R137)</f>
        <v>0</v>
      </c>
      <c r="BE137" s="3">
        <f>IF(BE$3=0,0,INDEX(Sheet1!RawDataCols,$C137,BE$5)*$R137)</f>
        <v>0</v>
      </c>
      <c r="BF137" s="3">
        <f>IF(BF$3=0,0,INDEX(Sheet1!RawDataCols,$C137,BF$5)*$R137)</f>
        <v>0</v>
      </c>
      <c r="BG137" s="179">
        <f>IF(BG$3=0,0,INDEX(Sheet1!RawDataCols,$C137,BG$5)*$R137)</f>
        <v>0</v>
      </c>
      <c r="BH137" s="33">
        <f t="shared" si="59"/>
        <v>0</v>
      </c>
      <c r="BI137" s="33">
        <f t="shared" si="60"/>
        <v>0</v>
      </c>
      <c r="BJ137" s="33">
        <f t="shared" si="61"/>
        <v>0</v>
      </c>
      <c r="BK137" s="3">
        <f>IF(BK$3=0,0,INDEX(Sheet1!RawDataCols,$C137,BK$5)*$R137)</f>
        <v>0</v>
      </c>
      <c r="BL137" s="3">
        <f>IF(BL$3=0,0,INDEX(Sheet1!RawDataCols,$C137,BL$5)*$R137)</f>
        <v>0</v>
      </c>
      <c r="BM137" s="3">
        <f>IF(BM$3=0,0,INDEX(Sheet1!RawDataCols,$C137,BM$5)*$R137)</f>
        <v>0</v>
      </c>
      <c r="BN137" s="3">
        <f>IF(BN$3=0,0,INDEX(Sheet1!RawDataCols,$C137,BN$5)*$R137)</f>
        <v>0</v>
      </c>
      <c r="BO137" s="3">
        <f>IF(BO$3=0,0,INDEX(Sheet1!RawDataCols,$C137,BO$5)*$R137)</f>
        <v>0</v>
      </c>
      <c r="BP137" s="3">
        <f>IF(BP$3=0,0,INDEX(Sheet1!RawDataCols,$C137,BP$5)*$R137)</f>
        <v>0</v>
      </c>
      <c r="BQ137" s="3">
        <f t="shared" si="62"/>
        <v>0</v>
      </c>
      <c r="BR137" s="3">
        <f t="shared" si="63"/>
        <v>0</v>
      </c>
      <c r="BS137" s="3">
        <f t="shared" si="64"/>
        <v>0</v>
      </c>
      <c r="BT137" s="3">
        <f t="shared" si="65"/>
        <v>0</v>
      </c>
      <c r="BU137" s="3" t="str">
        <f>INDEX(Sheet1!$BS$2:$BS$1000,MATCH($A137,Sheet1!$A$2:$A$1000,0))</f>
        <v>27</v>
      </c>
      <c r="BV137" s="3">
        <f>INDEX(Sheet1!$BT$2:$BT$1000,MATCH($A137,Sheet1!$A$2:$A$1000,0))</f>
        <v>0</v>
      </c>
    </row>
    <row r="138" spans="1:74" x14ac:dyDescent="0.2">
      <c r="A138" s="248" t="s">
        <v>735</v>
      </c>
      <c r="B138" s="3">
        <f>MATCH($A138,Sheet1!ACCOUNTNO,0)</f>
        <v>36</v>
      </c>
      <c r="C138" s="3">
        <f t="shared" si="56"/>
        <v>36</v>
      </c>
      <c r="D138" s="3" t="str">
        <f>IF(D$3=0,0,INDEX(Sheet1!RawDataCols,$C138,D$5))</f>
        <v>71140G16</v>
      </c>
      <c r="E138" s="3" t="str">
        <f>IF(E$3=0,0,INDEX(Sheet1!RawDataCols,$C138,E$5))</f>
        <v xml:space="preserve">71140          </v>
      </c>
      <c r="F138" s="3" t="str">
        <f>IF(F$3=0,0,INDEX(Sheet1!RawDataCols,$C138,F$5))</f>
        <v xml:space="preserve">G16            </v>
      </c>
      <c r="G138" s="3" t="str">
        <f>IF(G$3=0,0,INDEX(Sheet1!RawDataCols,$C138,G$5))</f>
        <v xml:space="preserve">               </v>
      </c>
      <c r="H138" s="3" t="str">
        <f>IF(H$3=0,0,INDEX(Sheet1!RawDataCols,$C138,H$5))</f>
        <v xml:space="preserve">               </v>
      </c>
      <c r="I138" s="3" t="str">
        <f>IF(I$3=0,0,INDEX(Sheet1!RawDataCols,$C138,I$5))</f>
        <v xml:space="preserve">               </v>
      </c>
      <c r="J138" s="3" t="str">
        <f>IF(J$3=0,0,INDEX(Sheet1!RawDataCols,$C138,J$5))</f>
        <v xml:space="preserve">               </v>
      </c>
      <c r="K138" s="3" t="str">
        <f>IF(K$3=0,0,INDEX(Sheet1!RawDataCols,$C138,K$5))</f>
        <v xml:space="preserve">               </v>
      </c>
      <c r="L138" s="3" t="str">
        <f>IF(L$3=0,0,INDEX(Sheet1!RawDataCols,$C138,L$5))</f>
        <v xml:space="preserve">               </v>
      </c>
      <c r="M138" s="3" t="str">
        <f>IF(M$3=0,0,INDEX(Sheet1!RawDataCols,$C138,M$5))</f>
        <v xml:space="preserve">F018  </v>
      </c>
      <c r="N138" s="3" t="str">
        <f>IF(N$3=0,0,INDEX(Sheet1!RawDataCols,$C138,N$5))</f>
        <v>GST Collected - TWC</v>
      </c>
      <c r="O138" s="3">
        <f>INDEX(Sheet1!RawDataCols,$C138,O$5)</f>
        <v>28</v>
      </c>
      <c r="P138" s="3" t="str">
        <f>INDEX(Sheet1!RawDataCols,$C138,P$5)</f>
        <v>Current Liabilities</v>
      </c>
      <c r="Q138" s="3" t="str">
        <f>IF(Q$3=0,0,INDEX(Sheet1!RawDataCols,$C138,Q$5))</f>
        <v>B</v>
      </c>
      <c r="R138" s="3">
        <f t="shared" si="57"/>
        <v>-1</v>
      </c>
      <c r="S138" s="3">
        <f t="shared" si="58"/>
        <v>1</v>
      </c>
      <c r="T138" s="3">
        <f>IF(T$3=0,0,INDEX(Sheet1!RawDataCols,$C138,T$5)*$R138)</f>
        <v>22408.77</v>
      </c>
      <c r="U138" s="3">
        <f>IF(U$3=0,0,INDEX(Sheet1!RawDataCols,$C138,U$5)*$R138)</f>
        <v>0</v>
      </c>
      <c r="V138" s="3">
        <f>IF(V$3=0,0,INDEX(Sheet1!RawDataCols,$C138,V$5)*$R138)</f>
        <v>0</v>
      </c>
      <c r="W138" s="3">
        <f>IF(W$3=0,0,INDEX(Sheet1!RawDataCols,$C138,W$5)*$R138)</f>
        <v>0</v>
      </c>
      <c r="X138" s="3">
        <f>IF(X$3=0,0,INDEX(Sheet1!RawDataCols,$C138,X$5)*$R138)</f>
        <v>0</v>
      </c>
      <c r="Y138" s="3">
        <f>IF(Y$3=0,0,INDEX(Sheet1!RawDataCols,$C138,Y$5)*$R138)</f>
        <v>0</v>
      </c>
      <c r="Z138" s="3">
        <f>IF(Z$3=0,0,INDEX(Sheet1!RawDataCols,$C138,Z$5)*$R138)</f>
        <v>9698</v>
      </c>
      <c r="AA138" s="3">
        <f>IF(AA$3=0,0,INDEX(Sheet1!RawDataCols,$C138,AA$5)*$R138)</f>
        <v>0</v>
      </c>
      <c r="AB138" s="3">
        <f>IF(AB$3=0,0,INDEX(Sheet1!RawDataCols,$C138,AB$5)*$R138)</f>
        <v>0</v>
      </c>
      <c r="AC138" s="3">
        <f>IF(AC$3=0,0,INDEX(Sheet1!RawDataCols,$C138,AC$5)*$R138)</f>
        <v>2976</v>
      </c>
      <c r="AD138" s="3">
        <f>IF(AD$3=0,0,INDEX(Sheet1!RawDataCols,$C138,AD$5)*$R138)</f>
        <v>0</v>
      </c>
      <c r="AE138" s="3">
        <f>IF(AE$3=0,0,INDEX(Sheet1!RawDataCols,$C138,AE$5)*$R138)</f>
        <v>0</v>
      </c>
      <c r="AF138" s="3">
        <f>IF(AF$3=0,0,INDEX(Sheet1!RawDataCols,$C138,AF$5)*$R138)</f>
        <v>0</v>
      </c>
      <c r="AG138" s="3">
        <f>IF(AG$3=0,0,INDEX(Sheet1!RawDataCols,$C138,AG$5)*$R138)</f>
        <v>0</v>
      </c>
      <c r="AH138" s="3">
        <f>IF(AH$3=0,0,INDEX(Sheet1!RawDataCols,$C138,AH$5)*$R138)</f>
        <v>0</v>
      </c>
      <c r="AI138" s="3">
        <f>IF(AI$3=0,0,INDEX(Sheet1!RawDataCols,$C138,AI$5)*$R138)</f>
        <v>0</v>
      </c>
      <c r="AJ138" s="3">
        <f>IF(AJ$3=0,0,INDEX(Sheet1!RawDataCols,$C138,AJ$5)*$R138)</f>
        <v>0</v>
      </c>
      <c r="AK138" s="3">
        <f>IF(AK$3=0,0,INDEX(Sheet1!RawDataCols,$C138,AK$5)*$R138)</f>
        <v>0</v>
      </c>
      <c r="AL138" s="3">
        <f>IF(AL$3=0,0,INDEX(Sheet1!RawDataCols,$C138,AL$5)*$R138)</f>
        <v>0</v>
      </c>
      <c r="AM138" s="3">
        <f>IF(AM$3=0,0,INDEX(Sheet1!RawDataCols,$C138,AM$5)*$R138)</f>
        <v>1070.3</v>
      </c>
      <c r="AN138" s="3">
        <f>IF(AN$3=0,0,INDEX(Sheet1!RawDataCols,$C138,AN$5)*$R138)</f>
        <v>0</v>
      </c>
      <c r="AO138" s="3">
        <f>IF(AO$3=0,0,INDEX(Sheet1!RawDataCols,$C138,AO$5)*$R138)</f>
        <v>0</v>
      </c>
      <c r="AP138" s="3">
        <f>IF(AP$3=0,0,INDEX(Sheet1!RawDataCols,$C138,AP$5)*$R138)</f>
        <v>0</v>
      </c>
      <c r="AQ138" s="3">
        <f>IF(AQ$3=0,0,INDEX(Sheet1!RawDataCols,$C138,AQ$5)*$R138)</f>
        <v>0</v>
      </c>
      <c r="AR138" s="3">
        <f>IF(AR$3=0,0,INDEX(Sheet1!RawDataCols,$C138,AR$5)*$R138)</f>
        <v>0</v>
      </c>
      <c r="AS138" s="3">
        <f>IF(AS$3=0,0,INDEX(Sheet1!RawDataCols,$C138,AS$5)*$R138)</f>
        <v>0</v>
      </c>
      <c r="AT138" s="3">
        <f>IF(AT$3=0,0,INDEX(Sheet1!RawDataCols,$C138,AT$5)*$R138)</f>
        <v>0</v>
      </c>
      <c r="AU138" s="3">
        <f>IF(AU$3=0,0,INDEX(Sheet1!RawDataCols,$C138,AU$5)*$R138)</f>
        <v>0</v>
      </c>
      <c r="AV138" s="3">
        <f>IF(AV$3=0,0,INDEX(Sheet1!RawDataCols,$C138,AV$5)*$R138)</f>
        <v>0</v>
      </c>
      <c r="AW138" s="3">
        <f>IF(AW$3=0,0,INDEX(Sheet1!RawDataCols,$C138,AW$5)*$R138)</f>
        <v>0</v>
      </c>
      <c r="AX138" s="3">
        <f>IF(AX$3=0,0,INDEX(Sheet1!RawDataCols,$C138,AX$5)*$R138)</f>
        <v>0</v>
      </c>
      <c r="AY138" s="3">
        <f>IF(AY$3=0,0,INDEX(Sheet1!RawDataCols,$C138,AY$5)*$R138)</f>
        <v>0</v>
      </c>
      <c r="AZ138" s="3">
        <f>IF(AZ$3=0,0,INDEX(Sheet1!RawDataCols,$C138,AZ$5)*$R138)</f>
        <v>0</v>
      </c>
      <c r="BA138" s="3">
        <f>IF(BA$3=0,0,INDEX(Sheet1!RawDataCols,$C138,BA$5)*$R138)</f>
        <v>0</v>
      </c>
      <c r="BB138" s="3">
        <f>IF(BB$3=0,0,INDEX(Sheet1!RawDataCols,$C138,BB$5)*$R138)</f>
        <v>0</v>
      </c>
      <c r="BC138" s="3">
        <f>IF(BC$3=0,0,INDEX(Sheet1!RawDataCols,$C138,BC$5)*$R138)</f>
        <v>0</v>
      </c>
      <c r="BD138" s="3">
        <f>IF(BD$3=0,0,INDEX(Sheet1!RawDataCols,$C138,BD$5)*$R138)</f>
        <v>3752.27</v>
      </c>
      <c r="BE138" s="3">
        <f>IF(BE$3=0,0,INDEX(Sheet1!RawDataCols,$C138,BE$5)*$R138)</f>
        <v>0</v>
      </c>
      <c r="BF138" s="3">
        <f>IF(BF$3=0,0,INDEX(Sheet1!RawDataCols,$C138,BF$5)*$R138)</f>
        <v>0</v>
      </c>
      <c r="BG138" s="179">
        <f>IF(BG$3=0,0,INDEX(Sheet1!RawDataCols,$C138,BG$5)*$R138)</f>
        <v>3752.27</v>
      </c>
      <c r="BH138" s="33">
        <f t="shared" si="59"/>
        <v>23479.07</v>
      </c>
      <c r="BI138" s="33">
        <f t="shared" si="60"/>
        <v>0</v>
      </c>
      <c r="BJ138" s="33">
        <f t="shared" si="61"/>
        <v>22408.77</v>
      </c>
      <c r="BK138" s="3">
        <f>IF(BK$3=0,0,INDEX(Sheet1!RawDataCols,$C138,BK$5)*$R138)</f>
        <v>0</v>
      </c>
      <c r="BL138" s="3">
        <f>IF(BL$3=0,0,INDEX(Sheet1!RawDataCols,$C138,BL$5)*$R138)</f>
        <v>2665.214285</v>
      </c>
      <c r="BM138" s="3">
        <f>IF(BM$3=0,0,INDEX(Sheet1!RawDataCols,$C138,BM$5)*$R138)</f>
        <v>854.64285700000005</v>
      </c>
      <c r="BN138" s="3">
        <f>IF(BN$3=0,0,INDEX(Sheet1!RawDataCols,$C138,BN$5)*$R138)</f>
        <v>0</v>
      </c>
      <c r="BO138" s="3">
        <f>IF(BO$3=0,0,INDEX(Sheet1!RawDataCols,$C138,BO$5)*$R138)</f>
        <v>0</v>
      </c>
      <c r="BP138" s="3">
        <f>IF(BP$3=0,0,INDEX(Sheet1!RawDataCols,$C138,BP$5)*$R138)</f>
        <v>5982.5</v>
      </c>
      <c r="BQ138" s="3">
        <f t="shared" si="62"/>
        <v>22408.77</v>
      </c>
      <c r="BR138" s="3">
        <f t="shared" si="63"/>
        <v>22408.77</v>
      </c>
      <c r="BS138" s="3">
        <f t="shared" si="64"/>
        <v>23479.07</v>
      </c>
      <c r="BT138" s="3">
        <f t="shared" si="65"/>
        <v>23479.07</v>
      </c>
      <c r="BU138" s="3" t="str">
        <f>INDEX(Sheet1!$BS$2:$BS$1000,MATCH($A138,Sheet1!$A$2:$A$1000,0))</f>
        <v>27</v>
      </c>
      <c r="BV138" s="3">
        <f>INDEX(Sheet1!$BT$2:$BT$1000,MATCH($A138,Sheet1!$A$2:$A$1000,0))</f>
        <v>-23479.07</v>
      </c>
    </row>
    <row r="139" spans="1:74" x14ac:dyDescent="0.2">
      <c r="A139" s="248" t="s">
        <v>736</v>
      </c>
      <c r="B139" s="3">
        <f>MATCH($A139,Sheet1!ACCOUNTNO,0)</f>
        <v>37</v>
      </c>
      <c r="C139" s="3">
        <f t="shared" si="56"/>
        <v>37</v>
      </c>
      <c r="D139" s="3" t="str">
        <f>IF(D$3=0,0,INDEX(Sheet1!RawDataCols,$C139,D$5))</f>
        <v>71160G16</v>
      </c>
      <c r="E139" s="3" t="str">
        <f>IF(E$3=0,0,INDEX(Sheet1!RawDataCols,$C139,E$5))</f>
        <v xml:space="preserve">71160          </v>
      </c>
      <c r="F139" s="3" t="str">
        <f>IF(F$3=0,0,INDEX(Sheet1!RawDataCols,$C139,F$5))</f>
        <v xml:space="preserve">G16            </v>
      </c>
      <c r="G139" s="3" t="str">
        <f>IF(G$3=0,0,INDEX(Sheet1!RawDataCols,$C139,G$5))</f>
        <v xml:space="preserve">               </v>
      </c>
      <c r="H139" s="3" t="str">
        <f>IF(H$3=0,0,INDEX(Sheet1!RawDataCols,$C139,H$5))</f>
        <v xml:space="preserve">               </v>
      </c>
      <c r="I139" s="3" t="str">
        <f>IF(I$3=0,0,INDEX(Sheet1!RawDataCols,$C139,I$5))</f>
        <v xml:space="preserve">               </v>
      </c>
      <c r="J139" s="3" t="str">
        <f>IF(J$3=0,0,INDEX(Sheet1!RawDataCols,$C139,J$5))</f>
        <v xml:space="preserve">               </v>
      </c>
      <c r="K139" s="3" t="str">
        <f>IF(K$3=0,0,INDEX(Sheet1!RawDataCols,$C139,K$5))</f>
        <v xml:space="preserve">               </v>
      </c>
      <c r="L139" s="3" t="str">
        <f>IF(L$3=0,0,INDEX(Sheet1!RawDataCols,$C139,L$5))</f>
        <v xml:space="preserve">               </v>
      </c>
      <c r="M139" s="3" t="str">
        <f>IF(M$3=0,0,INDEX(Sheet1!RawDataCols,$C139,M$5))</f>
        <v xml:space="preserve">F018  </v>
      </c>
      <c r="N139" s="3" t="str">
        <f>IF(N$3=0,0,INDEX(Sheet1!RawDataCols,$C139,N$5))</f>
        <v>GST Control -TWC</v>
      </c>
      <c r="O139" s="3">
        <f>INDEX(Sheet1!RawDataCols,$C139,O$5)</f>
        <v>28</v>
      </c>
      <c r="P139" s="3" t="str">
        <f>INDEX(Sheet1!RawDataCols,$C139,P$5)</f>
        <v>Current Liabilities</v>
      </c>
      <c r="Q139" s="3" t="str">
        <f>IF(Q$3=0,0,INDEX(Sheet1!RawDataCols,$C139,Q$5))</f>
        <v>B</v>
      </c>
      <c r="R139" s="3">
        <f t="shared" si="57"/>
        <v>-1</v>
      </c>
      <c r="S139" s="3">
        <f t="shared" si="58"/>
        <v>1</v>
      </c>
      <c r="T139" s="3">
        <f>IF(T$3=0,0,INDEX(Sheet1!RawDataCols,$C139,T$5)*$R139)</f>
        <v>-9306</v>
      </c>
      <c r="U139" s="3">
        <f>IF(U$3=0,0,INDEX(Sheet1!RawDataCols,$C139,U$5)*$R139)</f>
        <v>0</v>
      </c>
      <c r="V139" s="3">
        <f>IF(V$3=0,0,INDEX(Sheet1!RawDataCols,$C139,V$5)*$R139)</f>
        <v>0</v>
      </c>
      <c r="W139" s="3">
        <f>IF(W$3=0,0,INDEX(Sheet1!RawDataCols,$C139,W$5)*$R139)</f>
        <v>0</v>
      </c>
      <c r="X139" s="3">
        <f>IF(X$3=0,0,INDEX(Sheet1!RawDataCols,$C139,X$5)*$R139)</f>
        <v>-3752</v>
      </c>
      <c r="Y139" s="3">
        <f>IF(Y$3=0,0,INDEX(Sheet1!RawDataCols,$C139,Y$5)*$R139)</f>
        <v>0</v>
      </c>
      <c r="Z139" s="3">
        <f>IF(Z$3=0,0,INDEX(Sheet1!RawDataCols,$C139,Z$5)*$R139)</f>
        <v>0</v>
      </c>
      <c r="AA139" s="3">
        <f>IF(AA$3=0,0,INDEX(Sheet1!RawDataCols,$C139,AA$5)*$R139)</f>
        <v>0</v>
      </c>
      <c r="AB139" s="3">
        <f>IF(AB$3=0,0,INDEX(Sheet1!RawDataCols,$C139,AB$5)*$R139)</f>
        <v>0</v>
      </c>
      <c r="AC139" s="3">
        <f>IF(AC$3=0,0,INDEX(Sheet1!RawDataCols,$C139,AC$5)*$R139)</f>
        <v>0</v>
      </c>
      <c r="AD139" s="3">
        <f>IF(AD$3=0,0,INDEX(Sheet1!RawDataCols,$C139,AD$5)*$R139)</f>
        <v>0</v>
      </c>
      <c r="AE139" s="3">
        <f>IF(AE$3=0,0,INDEX(Sheet1!RawDataCols,$C139,AE$5)*$R139)</f>
        <v>0</v>
      </c>
      <c r="AF139" s="3">
        <f>IF(AF$3=0,0,INDEX(Sheet1!RawDataCols,$C139,AF$5)*$R139)</f>
        <v>-12674</v>
      </c>
      <c r="AG139" s="3">
        <f>IF(AG$3=0,0,INDEX(Sheet1!RawDataCols,$C139,AG$5)*$R139)</f>
        <v>0</v>
      </c>
      <c r="AH139" s="3">
        <f>IF(AH$3=0,0,INDEX(Sheet1!RawDataCols,$C139,AH$5)*$R139)</f>
        <v>0</v>
      </c>
      <c r="AI139" s="3">
        <f>IF(AI$3=0,0,INDEX(Sheet1!RawDataCols,$C139,AI$5)*$R139)</f>
        <v>0</v>
      </c>
      <c r="AJ139" s="3">
        <f>IF(AJ$3=0,0,INDEX(Sheet1!RawDataCols,$C139,AJ$5)*$R139)</f>
        <v>0</v>
      </c>
      <c r="AK139" s="3">
        <f>IF(AK$3=0,0,INDEX(Sheet1!RawDataCols,$C139,AK$5)*$R139)</f>
        <v>0</v>
      </c>
      <c r="AL139" s="3">
        <f>IF(AL$3=0,0,INDEX(Sheet1!RawDataCols,$C139,AL$5)*$R139)</f>
        <v>0</v>
      </c>
      <c r="AM139" s="3">
        <f>IF(AM$3=0,0,INDEX(Sheet1!RawDataCols,$C139,AM$5)*$R139)</f>
        <v>0</v>
      </c>
      <c r="AN139" s="3">
        <f>IF(AN$3=0,0,INDEX(Sheet1!RawDataCols,$C139,AN$5)*$R139)</f>
        <v>0</v>
      </c>
      <c r="AO139" s="3">
        <f>IF(AO$3=0,0,INDEX(Sheet1!RawDataCols,$C139,AO$5)*$R139)</f>
        <v>0</v>
      </c>
      <c r="AP139" s="3">
        <f>IF(AP$3=0,0,INDEX(Sheet1!RawDataCols,$C139,AP$5)*$R139)</f>
        <v>0</v>
      </c>
      <c r="AQ139" s="3">
        <f>IF(AQ$3=0,0,INDEX(Sheet1!RawDataCols,$C139,AQ$5)*$R139)</f>
        <v>0</v>
      </c>
      <c r="AR139" s="3">
        <f>IF(AR$3=0,0,INDEX(Sheet1!RawDataCols,$C139,AR$5)*$R139)</f>
        <v>0</v>
      </c>
      <c r="AS139" s="3">
        <f>IF(AS$3=0,0,INDEX(Sheet1!RawDataCols,$C139,AS$5)*$R139)</f>
        <v>0</v>
      </c>
      <c r="AT139" s="3">
        <f>IF(AT$3=0,0,INDEX(Sheet1!RawDataCols,$C139,AT$5)*$R139)</f>
        <v>0</v>
      </c>
      <c r="AU139" s="3">
        <f>IF(AU$3=0,0,INDEX(Sheet1!RawDataCols,$C139,AU$5)*$R139)</f>
        <v>0</v>
      </c>
      <c r="AV139" s="3">
        <f>IF(AV$3=0,0,INDEX(Sheet1!RawDataCols,$C139,AV$5)*$R139)</f>
        <v>0</v>
      </c>
      <c r="AW139" s="3">
        <f>IF(AW$3=0,0,INDEX(Sheet1!RawDataCols,$C139,AW$5)*$R139)</f>
        <v>0</v>
      </c>
      <c r="AX139" s="3">
        <f>IF(AX$3=0,0,INDEX(Sheet1!RawDataCols,$C139,AX$5)*$R139)</f>
        <v>0</v>
      </c>
      <c r="AY139" s="3">
        <f>IF(AY$3=0,0,INDEX(Sheet1!RawDataCols,$C139,AY$5)*$R139)</f>
        <v>-1070</v>
      </c>
      <c r="AZ139" s="3">
        <f>IF(AZ$3=0,0,INDEX(Sheet1!RawDataCols,$C139,AZ$5)*$R139)</f>
        <v>0</v>
      </c>
      <c r="BA139" s="3">
        <f>IF(BA$3=0,0,INDEX(Sheet1!RawDataCols,$C139,BA$5)*$R139)</f>
        <v>0</v>
      </c>
      <c r="BB139" s="3">
        <f>IF(BB$3=0,0,INDEX(Sheet1!RawDataCols,$C139,BB$5)*$R139)</f>
        <v>0</v>
      </c>
      <c r="BC139" s="3">
        <f>IF(BC$3=0,0,INDEX(Sheet1!RawDataCols,$C139,BC$5)*$R139)</f>
        <v>0</v>
      </c>
      <c r="BD139" s="3">
        <f>IF(BD$3=0,0,INDEX(Sheet1!RawDataCols,$C139,BD$5)*$R139)</f>
        <v>0</v>
      </c>
      <c r="BE139" s="3">
        <f>IF(BE$3=0,0,INDEX(Sheet1!RawDataCols,$C139,BE$5)*$R139)</f>
        <v>0</v>
      </c>
      <c r="BF139" s="3">
        <f>IF(BF$3=0,0,INDEX(Sheet1!RawDataCols,$C139,BF$5)*$R139)</f>
        <v>0</v>
      </c>
      <c r="BG139" s="179">
        <f>IF(BG$3=0,0,INDEX(Sheet1!RawDataCols,$C139,BG$5)*$R139)</f>
        <v>0</v>
      </c>
      <c r="BH139" s="33">
        <f t="shared" si="59"/>
        <v>-14128</v>
      </c>
      <c r="BI139" s="33">
        <f t="shared" si="60"/>
        <v>0</v>
      </c>
      <c r="BJ139" s="33">
        <f t="shared" si="61"/>
        <v>-9306</v>
      </c>
      <c r="BK139" s="3">
        <f>IF(BK$3=0,0,INDEX(Sheet1!RawDataCols,$C139,BK$5)*$R139)</f>
        <v>0</v>
      </c>
      <c r="BL139" s="3">
        <f>IF(BL$3=0,0,INDEX(Sheet1!RawDataCols,$C139,BL$5)*$R139)</f>
        <v>-1329.4285709999999</v>
      </c>
      <c r="BM139" s="3">
        <f>IF(BM$3=0,0,INDEX(Sheet1!RawDataCols,$C139,BM$5)*$R139)</f>
        <v>1166.4285709999999</v>
      </c>
      <c r="BN139" s="3">
        <f>IF(BN$3=0,0,INDEX(Sheet1!RawDataCols,$C139,BN$5)*$R139)</f>
        <v>96.571427999999997</v>
      </c>
      <c r="BO139" s="3">
        <f>IF(BO$3=0,0,INDEX(Sheet1!RawDataCols,$C139,BO$5)*$R139)</f>
        <v>0</v>
      </c>
      <c r="BP139" s="3">
        <f>IF(BP$3=0,0,INDEX(Sheet1!RawDataCols,$C139,BP$5)*$R139)</f>
        <v>3368</v>
      </c>
      <c r="BQ139" s="3">
        <f t="shared" si="62"/>
        <v>-13058</v>
      </c>
      <c r="BR139" s="3">
        <f t="shared" si="63"/>
        <v>-13058</v>
      </c>
      <c r="BS139" s="3">
        <f t="shared" si="64"/>
        <v>-13058</v>
      </c>
      <c r="BT139" s="3">
        <f t="shared" si="65"/>
        <v>-14128</v>
      </c>
      <c r="BU139" s="3" t="str">
        <f>INDEX(Sheet1!$BS$2:$BS$1000,MATCH($A139,Sheet1!$A$2:$A$1000,0))</f>
        <v>27</v>
      </c>
      <c r="BV139" s="3">
        <f>INDEX(Sheet1!$BT$2:$BT$1000,MATCH($A139,Sheet1!$A$2:$A$1000,0))</f>
        <v>14128</v>
      </c>
    </row>
    <row r="140" spans="1:74" x14ac:dyDescent="0.2">
      <c r="A140" s="248" t="s">
        <v>748</v>
      </c>
      <c r="B140" s="3">
        <f>MATCH($A140,Sheet1!ACCOUNTNO,0)</f>
        <v>38</v>
      </c>
      <c r="C140" s="3">
        <f t="shared" si="56"/>
        <v>38</v>
      </c>
      <c r="D140" s="3" t="str">
        <f>IF(D$3=0,0,INDEX(Sheet1!RawDataCols,$C140,D$5))</f>
        <v>71170G16</v>
      </c>
      <c r="E140" s="3" t="str">
        <f>IF(E$3=0,0,INDEX(Sheet1!RawDataCols,$C140,E$5))</f>
        <v xml:space="preserve">71170          </v>
      </c>
      <c r="F140" s="3" t="str">
        <f>IF(F$3=0,0,INDEX(Sheet1!RawDataCols,$C140,F$5))</f>
        <v xml:space="preserve">G16            </v>
      </c>
      <c r="G140" s="3" t="str">
        <f>IF(G$3=0,0,INDEX(Sheet1!RawDataCols,$C140,G$5))</f>
        <v xml:space="preserve">               </v>
      </c>
      <c r="H140" s="3" t="str">
        <f>IF(H$3=0,0,INDEX(Sheet1!RawDataCols,$C140,H$5))</f>
        <v xml:space="preserve">               </v>
      </c>
      <c r="I140" s="3" t="str">
        <f>IF(I$3=0,0,INDEX(Sheet1!RawDataCols,$C140,I$5))</f>
        <v xml:space="preserve">               </v>
      </c>
      <c r="J140" s="3" t="str">
        <f>IF(J$3=0,0,INDEX(Sheet1!RawDataCols,$C140,J$5))</f>
        <v xml:space="preserve">               </v>
      </c>
      <c r="K140" s="3" t="str">
        <f>IF(K$3=0,0,INDEX(Sheet1!RawDataCols,$C140,K$5))</f>
        <v xml:space="preserve">               </v>
      </c>
      <c r="L140" s="3" t="str">
        <f>IF(L$3=0,0,INDEX(Sheet1!RawDataCols,$C140,L$5))</f>
        <v xml:space="preserve">               </v>
      </c>
      <c r="M140" s="3" t="str">
        <f>IF(M$3=0,0,INDEX(Sheet1!RawDataCols,$C140,M$5))</f>
        <v xml:space="preserve">F018  </v>
      </c>
      <c r="N140" s="3" t="str">
        <f>IF(N$3=0,0,INDEX(Sheet1!RawDataCols,$C140,N$5))</f>
        <v>WET Rebate -TWC</v>
      </c>
      <c r="O140" s="3">
        <f>INDEX(Sheet1!RawDataCols,$C140,O$5)</f>
        <v>28</v>
      </c>
      <c r="P140" s="3" t="str">
        <f>INDEX(Sheet1!RawDataCols,$C140,P$5)</f>
        <v>Current Liabilities</v>
      </c>
      <c r="Q140" s="3" t="str">
        <f>IF(Q$3=0,0,INDEX(Sheet1!RawDataCols,$C140,Q$5))</f>
        <v>B</v>
      </c>
      <c r="R140" s="3">
        <f t="shared" si="57"/>
        <v>-1</v>
      </c>
      <c r="S140" s="3">
        <f t="shared" si="58"/>
        <v>1</v>
      </c>
      <c r="T140" s="3">
        <f>IF(T$3=0,0,INDEX(Sheet1!RawDataCols,$C140,T$5)*$R140)</f>
        <v>-0.25</v>
      </c>
      <c r="U140" s="3">
        <f>IF(U$3=0,0,INDEX(Sheet1!RawDataCols,$C140,U$5)*$R140)</f>
        <v>0</v>
      </c>
      <c r="V140" s="3">
        <f>IF(V$3=0,0,INDEX(Sheet1!RawDataCols,$C140,V$5)*$R140)</f>
        <v>0</v>
      </c>
      <c r="W140" s="3">
        <f>IF(W$3=0,0,INDEX(Sheet1!RawDataCols,$C140,W$5)*$R140)</f>
        <v>0</v>
      </c>
      <c r="X140" s="3">
        <f>IF(X$3=0,0,INDEX(Sheet1!RawDataCols,$C140,X$5)*$R140)</f>
        <v>0</v>
      </c>
      <c r="Y140" s="3">
        <f>IF(Y$3=0,0,INDEX(Sheet1!RawDataCols,$C140,Y$5)*$R140)</f>
        <v>0</v>
      </c>
      <c r="Z140" s="3">
        <f>IF(Z$3=0,0,INDEX(Sheet1!RawDataCols,$C140,Z$5)*$R140)</f>
        <v>0</v>
      </c>
      <c r="AA140" s="3">
        <f>IF(AA$3=0,0,INDEX(Sheet1!RawDataCols,$C140,AA$5)*$R140)</f>
        <v>0</v>
      </c>
      <c r="AB140" s="3">
        <f>IF(AB$3=0,0,INDEX(Sheet1!RawDataCols,$C140,AB$5)*$R140)</f>
        <v>0</v>
      </c>
      <c r="AC140" s="3">
        <f>IF(AC$3=0,0,INDEX(Sheet1!RawDataCols,$C140,AC$5)*$R140)</f>
        <v>0</v>
      </c>
      <c r="AD140" s="3">
        <f>IF(AD$3=0,0,INDEX(Sheet1!RawDataCols,$C140,AD$5)*$R140)</f>
        <v>0</v>
      </c>
      <c r="AE140" s="3">
        <f>IF(AE$3=0,0,INDEX(Sheet1!RawDataCols,$C140,AE$5)*$R140)</f>
        <v>0</v>
      </c>
      <c r="AF140" s="3">
        <f>IF(AF$3=0,0,INDEX(Sheet1!RawDataCols,$C140,AF$5)*$R140)</f>
        <v>0</v>
      </c>
      <c r="AG140" s="3">
        <f>IF(AG$3=0,0,INDEX(Sheet1!RawDataCols,$C140,AG$5)*$R140)</f>
        <v>0</v>
      </c>
      <c r="AH140" s="3">
        <f>IF(AH$3=0,0,INDEX(Sheet1!RawDataCols,$C140,AH$5)*$R140)</f>
        <v>0</v>
      </c>
      <c r="AI140" s="3">
        <f>IF(AI$3=0,0,INDEX(Sheet1!RawDataCols,$C140,AI$5)*$R140)</f>
        <v>0</v>
      </c>
      <c r="AJ140" s="3">
        <f>IF(AJ$3=0,0,INDEX(Sheet1!RawDataCols,$C140,AJ$5)*$R140)</f>
        <v>0</v>
      </c>
      <c r="AK140" s="3">
        <f>IF(AK$3=0,0,INDEX(Sheet1!RawDataCols,$C140,AK$5)*$R140)</f>
        <v>0</v>
      </c>
      <c r="AL140" s="3">
        <f>IF(AL$3=0,0,INDEX(Sheet1!RawDataCols,$C140,AL$5)*$R140)</f>
        <v>0</v>
      </c>
      <c r="AM140" s="3">
        <f>IF(AM$3=0,0,INDEX(Sheet1!RawDataCols,$C140,AM$5)*$R140)</f>
        <v>0</v>
      </c>
      <c r="AN140" s="3">
        <f>IF(AN$3=0,0,INDEX(Sheet1!RawDataCols,$C140,AN$5)*$R140)</f>
        <v>0</v>
      </c>
      <c r="AO140" s="3">
        <f>IF(AO$3=0,0,INDEX(Sheet1!RawDataCols,$C140,AO$5)*$R140)</f>
        <v>0</v>
      </c>
      <c r="AP140" s="3">
        <f>IF(AP$3=0,0,INDEX(Sheet1!RawDataCols,$C140,AP$5)*$R140)</f>
        <v>0</v>
      </c>
      <c r="AQ140" s="3">
        <f>IF(AQ$3=0,0,INDEX(Sheet1!RawDataCols,$C140,AQ$5)*$R140)</f>
        <v>0</v>
      </c>
      <c r="AR140" s="3">
        <f>IF(AR$3=0,0,INDEX(Sheet1!RawDataCols,$C140,AR$5)*$R140)</f>
        <v>0</v>
      </c>
      <c r="AS140" s="3">
        <f>IF(AS$3=0,0,INDEX(Sheet1!RawDataCols,$C140,AS$5)*$R140)</f>
        <v>0</v>
      </c>
      <c r="AT140" s="3">
        <f>IF(AT$3=0,0,INDEX(Sheet1!RawDataCols,$C140,AT$5)*$R140)</f>
        <v>0</v>
      </c>
      <c r="AU140" s="3">
        <f>IF(AU$3=0,0,INDEX(Sheet1!RawDataCols,$C140,AU$5)*$R140)</f>
        <v>0</v>
      </c>
      <c r="AV140" s="3">
        <f>IF(AV$3=0,0,INDEX(Sheet1!RawDataCols,$C140,AV$5)*$R140)</f>
        <v>0</v>
      </c>
      <c r="AW140" s="3">
        <f>IF(AW$3=0,0,INDEX(Sheet1!RawDataCols,$C140,AW$5)*$R140)</f>
        <v>0</v>
      </c>
      <c r="AX140" s="3">
        <f>IF(AX$3=0,0,INDEX(Sheet1!RawDataCols,$C140,AX$5)*$R140)</f>
        <v>0</v>
      </c>
      <c r="AY140" s="3">
        <f>IF(AY$3=0,0,INDEX(Sheet1!RawDataCols,$C140,AY$5)*$R140)</f>
        <v>0</v>
      </c>
      <c r="AZ140" s="3">
        <f>IF(AZ$3=0,0,INDEX(Sheet1!RawDataCols,$C140,AZ$5)*$R140)</f>
        <v>0</v>
      </c>
      <c r="BA140" s="3">
        <f>IF(BA$3=0,0,INDEX(Sheet1!RawDataCols,$C140,BA$5)*$R140)</f>
        <v>0</v>
      </c>
      <c r="BB140" s="3">
        <f>IF(BB$3=0,0,INDEX(Sheet1!RawDataCols,$C140,BB$5)*$R140)</f>
        <v>0</v>
      </c>
      <c r="BC140" s="3">
        <f>IF(BC$3=0,0,INDEX(Sheet1!RawDataCols,$C140,BC$5)*$R140)</f>
        <v>0</v>
      </c>
      <c r="BD140" s="3">
        <f>IF(BD$3=0,0,INDEX(Sheet1!RawDataCols,$C140,BD$5)*$R140)</f>
        <v>0</v>
      </c>
      <c r="BE140" s="3">
        <f>IF(BE$3=0,0,INDEX(Sheet1!RawDataCols,$C140,BE$5)*$R140)</f>
        <v>0</v>
      </c>
      <c r="BF140" s="3">
        <f>IF(BF$3=0,0,INDEX(Sheet1!RawDataCols,$C140,BF$5)*$R140)</f>
        <v>0</v>
      </c>
      <c r="BG140" s="179">
        <f>IF(BG$3=0,0,INDEX(Sheet1!RawDataCols,$C140,BG$5)*$R140)</f>
        <v>0</v>
      </c>
      <c r="BH140" s="33">
        <f t="shared" si="59"/>
        <v>-0.25</v>
      </c>
      <c r="BI140" s="33">
        <f t="shared" si="60"/>
        <v>0</v>
      </c>
      <c r="BJ140" s="33">
        <f t="shared" si="61"/>
        <v>-0.25</v>
      </c>
      <c r="BK140" s="3">
        <f>IF(BK$3=0,0,INDEX(Sheet1!RawDataCols,$C140,BK$5)*$R140)</f>
        <v>0</v>
      </c>
      <c r="BL140" s="3">
        <f>IF(BL$3=0,0,INDEX(Sheet1!RawDataCols,$C140,BL$5)*$R140)</f>
        <v>-3.5714000000000003E-2</v>
      </c>
      <c r="BM140" s="3">
        <f>IF(BM$3=0,0,INDEX(Sheet1!RawDataCols,$C140,BM$5)*$R140)</f>
        <v>-2478.464285</v>
      </c>
      <c r="BN140" s="3">
        <f>IF(BN$3=0,0,INDEX(Sheet1!RawDataCols,$C140,BN$5)*$R140)</f>
        <v>0</v>
      </c>
      <c r="BO140" s="3">
        <f>IF(BO$3=0,0,INDEX(Sheet1!RawDataCols,$C140,BO$5)*$R140)</f>
        <v>0</v>
      </c>
      <c r="BP140" s="3">
        <f>IF(BP$3=0,0,INDEX(Sheet1!RawDataCols,$C140,BP$5)*$R140)</f>
        <v>-0.25</v>
      </c>
      <c r="BQ140" s="3">
        <f t="shared" si="62"/>
        <v>-0.25</v>
      </c>
      <c r="BR140" s="3">
        <f t="shared" si="63"/>
        <v>-0.25</v>
      </c>
      <c r="BS140" s="3">
        <f t="shared" si="64"/>
        <v>-0.25</v>
      </c>
      <c r="BT140" s="3">
        <f t="shared" si="65"/>
        <v>-0.25</v>
      </c>
      <c r="BU140" s="3" t="str">
        <f>INDEX(Sheet1!$BS$2:$BS$1000,MATCH($A140,Sheet1!$A$2:$A$1000,0))</f>
        <v>27</v>
      </c>
      <c r="BV140" s="3">
        <f>INDEX(Sheet1!$BT$2:$BT$1000,MATCH($A140,Sheet1!$A$2:$A$1000,0))</f>
        <v>0.25</v>
      </c>
    </row>
    <row r="141" spans="1:74" x14ac:dyDescent="0.2">
      <c r="A141" s="248" t="s">
        <v>743</v>
      </c>
      <c r="B141" s="3">
        <f>MATCH($A141,Sheet1!ACCOUNTNO,0)</f>
        <v>42</v>
      </c>
      <c r="C141" s="3">
        <f t="shared" si="56"/>
        <v>42</v>
      </c>
      <c r="D141" s="3" t="str">
        <f>IF(D$3=0,0,INDEX(Sheet1!RawDataCols,$C141,D$5))</f>
        <v>90100G16</v>
      </c>
      <c r="E141" s="3" t="str">
        <f>IF(E$3=0,0,INDEX(Sheet1!RawDataCols,$C141,E$5))</f>
        <v xml:space="preserve">90100          </v>
      </c>
      <c r="F141" s="3" t="str">
        <f>IF(F$3=0,0,INDEX(Sheet1!RawDataCols,$C141,F$5))</f>
        <v xml:space="preserve">G16            </v>
      </c>
      <c r="G141" s="3" t="str">
        <f>IF(G$3=0,0,INDEX(Sheet1!RawDataCols,$C141,G$5))</f>
        <v xml:space="preserve">               </v>
      </c>
      <c r="H141" s="3" t="str">
        <f>IF(H$3=0,0,INDEX(Sheet1!RawDataCols,$C141,H$5))</f>
        <v xml:space="preserve">               </v>
      </c>
      <c r="I141" s="3" t="str">
        <f>IF(I$3=0,0,INDEX(Sheet1!RawDataCols,$C141,I$5))</f>
        <v xml:space="preserve">               </v>
      </c>
      <c r="J141" s="3" t="str">
        <f>IF(J$3=0,0,INDEX(Sheet1!RawDataCols,$C141,J$5))</f>
        <v xml:space="preserve">               </v>
      </c>
      <c r="K141" s="3" t="str">
        <f>IF(K$3=0,0,INDEX(Sheet1!RawDataCols,$C141,K$5))</f>
        <v xml:space="preserve">               </v>
      </c>
      <c r="L141" s="3" t="str">
        <f>IF(L$3=0,0,INDEX(Sheet1!RawDataCols,$C141,L$5))</f>
        <v xml:space="preserve">               </v>
      </c>
      <c r="M141" s="3" t="str">
        <f>IF(M$3=0,0,INDEX(Sheet1!RawDataCols,$C141,M$5))</f>
        <v xml:space="preserve">F018  </v>
      </c>
      <c r="N141" s="3" t="str">
        <f>IF(N$3=0,0,INDEX(Sheet1!RawDataCols,$C141,N$5))</f>
        <v>Retained Earnings-TWC</v>
      </c>
      <c r="O141" s="3">
        <f>INDEX(Sheet1!RawDataCols,$C141,O$5)</f>
        <v>40</v>
      </c>
      <c r="P141" s="3" t="str">
        <f>INDEX(Sheet1!RawDataCols,$C141,P$5)</f>
        <v>Retained Earnings</v>
      </c>
      <c r="Q141" s="3" t="str">
        <f>IF(Q$3=0,0,INDEX(Sheet1!RawDataCols,$C141,Q$5))</f>
        <v>R</v>
      </c>
      <c r="R141" s="3">
        <f t="shared" si="57"/>
        <v>-1</v>
      </c>
      <c r="S141" s="3">
        <f t="shared" si="58"/>
        <v>1</v>
      </c>
      <c r="T141" s="3">
        <f>IF(T$3=0,0,INDEX(Sheet1!RawDataCols,$C141,T$5)*$R141)</f>
        <v>5032.7</v>
      </c>
      <c r="U141" s="3">
        <f>IF(U$3=0,0,INDEX(Sheet1!RawDataCols,$C141,U$5)*$R141)</f>
        <v>0</v>
      </c>
      <c r="V141" s="3">
        <f>IF(V$3=0,0,INDEX(Sheet1!RawDataCols,$C141,V$5)*$R141)</f>
        <v>0</v>
      </c>
      <c r="W141" s="3">
        <f>IF(W$3=0,0,INDEX(Sheet1!RawDataCols,$C141,W$5)*$R141)</f>
        <v>0</v>
      </c>
      <c r="X141" s="3">
        <f>IF(X$3=0,0,INDEX(Sheet1!RawDataCols,$C141,X$5)*$R141)</f>
        <v>0</v>
      </c>
      <c r="Y141" s="3">
        <f>IF(Y$3=0,0,INDEX(Sheet1!RawDataCols,$C141,Y$5)*$R141)</f>
        <v>0</v>
      </c>
      <c r="Z141" s="3">
        <f>IF(Z$3=0,0,INDEX(Sheet1!RawDataCols,$C141,Z$5)*$R141)</f>
        <v>0</v>
      </c>
      <c r="AA141" s="3">
        <f>IF(AA$3=0,0,INDEX(Sheet1!RawDataCols,$C141,AA$5)*$R141)</f>
        <v>0</v>
      </c>
      <c r="AB141" s="3">
        <f>IF(AB$3=0,0,INDEX(Sheet1!RawDataCols,$C141,AB$5)*$R141)</f>
        <v>0</v>
      </c>
      <c r="AC141" s="3">
        <f>IF(AC$3=0,0,INDEX(Sheet1!RawDataCols,$C141,AC$5)*$R141)</f>
        <v>0</v>
      </c>
      <c r="AD141" s="3">
        <f>IF(AD$3=0,0,INDEX(Sheet1!RawDataCols,$C141,AD$5)*$R141)</f>
        <v>0</v>
      </c>
      <c r="AE141" s="3">
        <f>IF(AE$3=0,0,INDEX(Sheet1!RawDataCols,$C141,AE$5)*$R141)</f>
        <v>0</v>
      </c>
      <c r="AF141" s="3">
        <f>IF(AF$3=0,0,INDEX(Sheet1!RawDataCols,$C141,AF$5)*$R141)</f>
        <v>0</v>
      </c>
      <c r="AG141" s="3">
        <f>IF(AG$3=0,0,INDEX(Sheet1!RawDataCols,$C141,AG$5)*$R141)</f>
        <v>0</v>
      </c>
      <c r="AH141" s="3">
        <f>IF(AH$3=0,0,INDEX(Sheet1!RawDataCols,$C141,AH$5)*$R141)</f>
        <v>0</v>
      </c>
      <c r="AI141" s="3">
        <f>IF(AI$3=0,0,INDEX(Sheet1!RawDataCols,$C141,AI$5)*$R141)</f>
        <v>0</v>
      </c>
      <c r="AJ141" s="3">
        <f>IF(AJ$3=0,0,INDEX(Sheet1!RawDataCols,$C141,AJ$5)*$R141)</f>
        <v>0</v>
      </c>
      <c r="AK141" s="3">
        <f>IF(AK$3=0,0,INDEX(Sheet1!RawDataCols,$C141,AK$5)*$R141)</f>
        <v>0</v>
      </c>
      <c r="AL141" s="3">
        <f>IF(AL$3=0,0,INDEX(Sheet1!RawDataCols,$C141,AL$5)*$R141)</f>
        <v>0</v>
      </c>
      <c r="AM141" s="3">
        <f>IF(AM$3=0,0,INDEX(Sheet1!RawDataCols,$C141,AM$5)*$R141)</f>
        <v>0</v>
      </c>
      <c r="AN141" s="3">
        <f>IF(AN$3=0,0,INDEX(Sheet1!RawDataCols,$C141,AN$5)*$R141)</f>
        <v>0</v>
      </c>
      <c r="AO141" s="3">
        <f>IF(AO$3=0,0,INDEX(Sheet1!RawDataCols,$C141,AO$5)*$R141)</f>
        <v>0</v>
      </c>
      <c r="AP141" s="3">
        <f>IF(AP$3=0,0,INDEX(Sheet1!RawDataCols,$C141,AP$5)*$R141)</f>
        <v>0</v>
      </c>
      <c r="AQ141" s="3">
        <f>IF(AQ$3=0,0,INDEX(Sheet1!RawDataCols,$C141,AQ$5)*$R141)</f>
        <v>0</v>
      </c>
      <c r="AR141" s="3">
        <f>IF(AR$3=0,0,INDEX(Sheet1!RawDataCols,$C141,AR$5)*$R141)</f>
        <v>0</v>
      </c>
      <c r="AS141" s="3">
        <f>IF(AS$3=0,0,INDEX(Sheet1!RawDataCols,$C141,AS$5)*$R141)</f>
        <v>0</v>
      </c>
      <c r="AT141" s="3">
        <f>IF(AT$3=0,0,INDEX(Sheet1!RawDataCols,$C141,AT$5)*$R141)</f>
        <v>0</v>
      </c>
      <c r="AU141" s="3">
        <f>IF(AU$3=0,0,INDEX(Sheet1!RawDataCols,$C141,AU$5)*$R141)</f>
        <v>0</v>
      </c>
      <c r="AV141" s="3">
        <f>IF(AV$3=0,0,INDEX(Sheet1!RawDataCols,$C141,AV$5)*$R141)</f>
        <v>0</v>
      </c>
      <c r="AW141" s="3">
        <f>IF(AW$3=0,0,INDEX(Sheet1!RawDataCols,$C141,AW$5)*$R141)</f>
        <v>0</v>
      </c>
      <c r="AX141" s="3">
        <f>IF(AX$3=0,0,INDEX(Sheet1!RawDataCols,$C141,AX$5)*$R141)</f>
        <v>0</v>
      </c>
      <c r="AY141" s="3">
        <f>IF(AY$3=0,0,INDEX(Sheet1!RawDataCols,$C141,AY$5)*$R141)</f>
        <v>0</v>
      </c>
      <c r="AZ141" s="3">
        <f>IF(AZ$3=0,0,INDEX(Sheet1!RawDataCols,$C141,AZ$5)*$R141)</f>
        <v>0</v>
      </c>
      <c r="BA141" s="3">
        <f>IF(BA$3=0,0,INDEX(Sheet1!RawDataCols,$C141,BA$5)*$R141)</f>
        <v>0</v>
      </c>
      <c r="BB141" s="3">
        <f>IF(BB$3=0,0,INDEX(Sheet1!RawDataCols,$C141,BB$5)*$R141)</f>
        <v>0</v>
      </c>
      <c r="BC141" s="3">
        <f>IF(BC$3=0,0,INDEX(Sheet1!RawDataCols,$C141,BC$5)*$R141)</f>
        <v>0</v>
      </c>
      <c r="BD141" s="3">
        <f>IF(BD$3=0,0,INDEX(Sheet1!RawDataCols,$C141,BD$5)*$R141)</f>
        <v>0</v>
      </c>
      <c r="BE141" s="3">
        <f>IF(BE$3=0,0,INDEX(Sheet1!RawDataCols,$C141,BE$5)*$R141)</f>
        <v>0</v>
      </c>
      <c r="BF141" s="3">
        <f>IF(BF$3=0,0,INDEX(Sheet1!RawDataCols,$C141,BF$5)*$R141)</f>
        <v>0</v>
      </c>
      <c r="BG141" s="179">
        <f>IF(BG$3=0,0,INDEX(Sheet1!RawDataCols,$C141,BG$5)*$R141)</f>
        <v>0</v>
      </c>
      <c r="BH141" s="33">
        <f t="shared" si="59"/>
        <v>5032.7</v>
      </c>
      <c r="BI141" s="33">
        <f t="shared" si="60"/>
        <v>0</v>
      </c>
      <c r="BJ141" s="33">
        <f t="shared" si="61"/>
        <v>16987.669999999998</v>
      </c>
      <c r="BK141" s="3">
        <f>IF(BK$3=0,0,INDEX(Sheet1!RawDataCols,$C141,BK$5)*$R141)</f>
        <v>0</v>
      </c>
      <c r="BL141" s="3">
        <f>IF(BL$3=0,0,INDEX(Sheet1!RawDataCols,$C141,BL$5)*$R141)</f>
        <v>2426.81</v>
      </c>
      <c r="BM141" s="3">
        <f>IF(BM$3=0,0,INDEX(Sheet1!RawDataCols,$C141,BM$5)*$R141)</f>
        <v>-152.881428</v>
      </c>
      <c r="BN141" s="3">
        <f>IF(BN$3=0,0,INDEX(Sheet1!RawDataCols,$C141,BN$5)*$R141)</f>
        <v>0</v>
      </c>
      <c r="BO141" s="3">
        <f>IF(BO$3=0,0,INDEX(Sheet1!RawDataCols,$C141,BO$5)*$R141)</f>
        <v>0</v>
      </c>
      <c r="BP141" s="3">
        <f>IF(BP$3=0,0,INDEX(Sheet1!RawDataCols,$C141,BP$5)*$R141)</f>
        <v>16987.669999999998</v>
      </c>
      <c r="BQ141" s="3">
        <f t="shared" si="62"/>
        <v>5032.7</v>
      </c>
      <c r="BR141" s="3">
        <f t="shared" si="63"/>
        <v>5032.7</v>
      </c>
      <c r="BS141" s="3">
        <f t="shared" si="64"/>
        <v>5032.7</v>
      </c>
      <c r="BT141" s="3">
        <f t="shared" si="65"/>
        <v>5032.7</v>
      </c>
      <c r="BU141" s="3" t="str">
        <f>INDEX(Sheet1!$BS$2:$BS$1000,MATCH($A141,Sheet1!$A$2:$A$1000,0))</f>
        <v>32</v>
      </c>
      <c r="BV141" s="3">
        <f>INDEX(Sheet1!$BT$2:$BT$1000,MATCH($A141,Sheet1!$A$2:$A$1000,0))</f>
        <v>4029.3</v>
      </c>
    </row>
    <row r="144" spans="1:74" x14ac:dyDescent="0.2">
      <c r="A144" s="248" t="s">
        <v>431</v>
      </c>
      <c r="B144" s="3">
        <f>MATCH($A144,Sheet1!ACCOUNTNO,0)</f>
        <v>12</v>
      </c>
      <c r="C144" s="3">
        <f>IF(ISNA($B144),65000,$B144)</f>
        <v>12</v>
      </c>
      <c r="D144" s="3" t="str">
        <f>IF(D$3=0,0,INDEX(Sheet1!RawDataCols,$C144,D$5))</f>
        <v>52360S00</v>
      </c>
      <c r="E144" s="3" t="str">
        <f>IF(E$3=0,0,INDEX(Sheet1!RawDataCols,$C144,E$5))</f>
        <v xml:space="preserve">52360          </v>
      </c>
      <c r="F144" s="3" t="str">
        <f>IF(F$3=0,0,INDEX(Sheet1!RawDataCols,$C144,F$5))</f>
        <v xml:space="preserve">S00            </v>
      </c>
      <c r="G144" s="3" t="str">
        <f>IF(G$3=0,0,INDEX(Sheet1!RawDataCols,$C144,G$5))</f>
        <v xml:space="preserve">               </v>
      </c>
      <c r="H144" s="3" t="str">
        <f>IF(H$3=0,0,INDEX(Sheet1!RawDataCols,$C144,H$5))</f>
        <v xml:space="preserve">               </v>
      </c>
      <c r="I144" s="3" t="str">
        <f>IF(I$3=0,0,INDEX(Sheet1!RawDataCols,$C144,I$5))</f>
        <v xml:space="preserve">               </v>
      </c>
      <c r="J144" s="3" t="str">
        <f>IF(J$3=0,0,INDEX(Sheet1!RawDataCols,$C144,J$5))</f>
        <v xml:space="preserve">               </v>
      </c>
      <c r="K144" s="3" t="str">
        <f>IF(K$3=0,0,INDEX(Sheet1!RawDataCols,$C144,K$5))</f>
        <v xml:space="preserve">               </v>
      </c>
      <c r="L144" s="3" t="str">
        <f>IF(L$3=0,0,INDEX(Sheet1!RawDataCols,$C144,L$5))</f>
        <v xml:space="preserve">               </v>
      </c>
      <c r="M144" s="3" t="str">
        <f>IF(M$3=0,0,INDEX(Sheet1!RawDataCols,$C144,M$5))</f>
        <v xml:space="preserve">F018  </v>
      </c>
      <c r="N144" s="3" t="str">
        <f>IF(N$3=0,0,INDEX(Sheet1!RawDataCols,$C144,N$5))</f>
        <v>Suspense-Income</v>
      </c>
      <c r="O144" s="3">
        <f>INDEX(Sheet1!RawDataCols,$C144,O$5)</f>
        <v>20</v>
      </c>
      <c r="P144" s="3" t="str">
        <f>INDEX(Sheet1!RawDataCols,$C144,P$5)</f>
        <v>Current Assets</v>
      </c>
      <c r="Q144" s="3" t="str">
        <f>IF(Q$3=0,0,INDEX(Sheet1!RawDataCols,$C144,Q$5))</f>
        <v>B</v>
      </c>
      <c r="R144" s="3">
        <f>IF(OR(GL_Cat_Code=8,GL_Cat_Code=12,GL_Cat_Code=28,GL_Cat_Code=32,GL_Cat_Code=36,GL_Cat_Code=40),-1,1)</f>
        <v>1</v>
      </c>
      <c r="S144" s="3">
        <f>IF(OR(GL_Cat_Code=8,GL_Cat_Code=12,GL_Cat_Code=28,GL_Cat_Code=32,GL_Cat_Code=36,GL_Cat_Code=40),1,-1)</f>
        <v>-1</v>
      </c>
      <c r="T144" s="3">
        <f>IF(T$3=0,0,INDEX(Sheet1!RawDataCols,$C144,T$5)*$R144)</f>
        <v>0</v>
      </c>
      <c r="U144" s="3">
        <f>IF(U$3=0,0,INDEX(Sheet1!RawDataCols,$C144,U$5)*$R144)</f>
        <v>0</v>
      </c>
      <c r="V144" s="3">
        <f>IF(V$3=0,0,INDEX(Sheet1!RawDataCols,$C144,V$5)*$R144)</f>
        <v>0</v>
      </c>
      <c r="W144" s="3">
        <f>IF(W$3=0,0,INDEX(Sheet1!RawDataCols,$C144,W$5)*$R144)</f>
        <v>0</v>
      </c>
      <c r="X144" s="3">
        <f>IF(X$3=0,0,INDEX(Sheet1!RawDataCols,$C144,X$5)*$R144)</f>
        <v>0</v>
      </c>
      <c r="Y144" s="3">
        <f>IF(Y$3=0,0,INDEX(Sheet1!RawDataCols,$C144,Y$5)*$R144)</f>
        <v>0</v>
      </c>
      <c r="Z144" s="3">
        <f>IF(Z$3=0,0,INDEX(Sheet1!RawDataCols,$C144,Z$5)*$R144)</f>
        <v>-96980</v>
      </c>
      <c r="AA144" s="3">
        <f>IF(AA$3=0,0,INDEX(Sheet1!RawDataCols,$C144,AA$5)*$R144)</f>
        <v>0</v>
      </c>
      <c r="AB144" s="3">
        <f>IF(AB$3=0,0,INDEX(Sheet1!RawDataCols,$C144,AB$5)*$R144)</f>
        <v>0</v>
      </c>
      <c r="AC144" s="3">
        <f>IF(AC$3=0,0,INDEX(Sheet1!RawDataCols,$C144,AC$5)*$R144)</f>
        <v>96980</v>
      </c>
      <c r="AD144" s="3">
        <f>IF(AD$3=0,0,INDEX(Sheet1!RawDataCols,$C144,AD$5)*$R144)</f>
        <v>0</v>
      </c>
      <c r="AE144" s="3">
        <f>IF(AE$3=0,0,INDEX(Sheet1!RawDataCols,$C144,AE$5)*$R144)</f>
        <v>0</v>
      </c>
      <c r="AF144" s="3">
        <f>IF(AF$3=0,0,INDEX(Sheet1!RawDataCols,$C144,AF$5)*$R144)</f>
        <v>0</v>
      </c>
      <c r="AG144" s="3">
        <f>IF(AG$3=0,0,INDEX(Sheet1!RawDataCols,$C144,AG$5)*$R144)</f>
        <v>0</v>
      </c>
      <c r="AH144" s="3">
        <f>IF(AH$3=0,0,INDEX(Sheet1!RawDataCols,$C144,AH$5)*$R144)</f>
        <v>0</v>
      </c>
      <c r="AI144" s="3">
        <f>IF(AI$3=0,0,INDEX(Sheet1!RawDataCols,$C144,AI$5)*$R144)</f>
        <v>0</v>
      </c>
      <c r="AJ144" s="3">
        <f>IF(AJ$3=0,0,INDEX(Sheet1!RawDataCols,$C144,AJ$5)*$R144)</f>
        <v>0</v>
      </c>
      <c r="AK144" s="3">
        <f>IF(AK$3=0,0,INDEX(Sheet1!RawDataCols,$C144,AK$5)*$R144)</f>
        <v>0</v>
      </c>
      <c r="AL144" s="3">
        <f>IF(AL$3=0,0,INDEX(Sheet1!RawDataCols,$C144,AL$5)*$R144)</f>
        <v>0</v>
      </c>
      <c r="AM144" s="3">
        <f>IF(AM$3=0,0,INDEX(Sheet1!RawDataCols,$C144,AM$5)*$R144)</f>
        <v>0</v>
      </c>
      <c r="AN144" s="3">
        <f>IF(AN$3=0,0,INDEX(Sheet1!RawDataCols,$C144,AN$5)*$R144)</f>
        <v>0</v>
      </c>
      <c r="AO144" s="3">
        <f>IF(AO$3=0,0,INDEX(Sheet1!RawDataCols,$C144,AO$5)*$R144)</f>
        <v>0</v>
      </c>
      <c r="AP144" s="3">
        <f>IF(AP$3=0,0,INDEX(Sheet1!RawDataCols,$C144,AP$5)*$R144)</f>
        <v>0</v>
      </c>
      <c r="AQ144" s="3">
        <f>IF(AQ$3=0,0,INDEX(Sheet1!RawDataCols,$C144,AQ$5)*$R144)</f>
        <v>0</v>
      </c>
      <c r="AR144" s="3">
        <f>IF(AR$3=0,0,INDEX(Sheet1!RawDataCols,$C144,AR$5)*$R144)</f>
        <v>0</v>
      </c>
      <c r="AS144" s="3">
        <f>IF(AS$3=0,0,INDEX(Sheet1!RawDataCols,$C144,AS$5)*$R144)</f>
        <v>0</v>
      </c>
      <c r="AT144" s="3">
        <f>IF(AT$3=0,0,INDEX(Sheet1!RawDataCols,$C144,AT$5)*$R144)</f>
        <v>0</v>
      </c>
      <c r="AU144" s="3">
        <f>IF(AU$3=0,0,INDEX(Sheet1!RawDataCols,$C144,AU$5)*$R144)</f>
        <v>0</v>
      </c>
      <c r="AV144" s="3">
        <f>IF(AV$3=0,0,INDEX(Sheet1!RawDataCols,$C144,AV$5)*$R144)</f>
        <v>0</v>
      </c>
      <c r="AW144" s="3">
        <f>IF(AW$3=0,0,INDEX(Sheet1!RawDataCols,$C144,AW$5)*$R144)</f>
        <v>0</v>
      </c>
      <c r="AX144" s="3">
        <f>IF(AX$3=0,0,INDEX(Sheet1!RawDataCols,$C144,AX$5)*$R144)</f>
        <v>0</v>
      </c>
      <c r="AY144" s="3">
        <f>IF(AY$3=0,0,INDEX(Sheet1!RawDataCols,$C144,AY$5)*$R144)</f>
        <v>0</v>
      </c>
      <c r="AZ144" s="3">
        <f>IF(AZ$3=0,0,INDEX(Sheet1!RawDataCols,$C144,AZ$5)*$R144)</f>
        <v>0</v>
      </c>
      <c r="BA144" s="3">
        <f>IF(BA$3=0,0,INDEX(Sheet1!RawDataCols,$C144,BA$5)*$R144)</f>
        <v>0</v>
      </c>
      <c r="BB144" s="3">
        <f>IF(BB$3=0,0,INDEX(Sheet1!RawDataCols,$C144,BB$5)*$R144)</f>
        <v>0</v>
      </c>
      <c r="BC144" s="3">
        <f>IF(BC$3=0,0,INDEX(Sheet1!RawDataCols,$C144,BC$5)*$R144)</f>
        <v>0</v>
      </c>
      <c r="BD144" s="3">
        <f>IF(BD$3=0,0,INDEX(Sheet1!RawDataCols,$C144,BD$5)*$R144)</f>
        <v>0</v>
      </c>
      <c r="BE144" s="3">
        <f>IF(BE$3=0,0,INDEX(Sheet1!RawDataCols,$C144,BE$5)*$R144)</f>
        <v>0</v>
      </c>
      <c r="BF144" s="3">
        <f>IF(BF$3=0,0,INDEX(Sheet1!RawDataCols,$C144,BF$5)*$R144)</f>
        <v>0</v>
      </c>
      <c r="BG144" s="179">
        <f>IF(BG$3=0,0,INDEX(Sheet1!RawDataCols,$C144,BG$5)*$R144)</f>
        <v>0</v>
      </c>
      <c r="BH144" s="33">
        <f>SUM(T144,U144,X144,AA144,AD144,AG144,AJ144,AM144,AP144,AS144,AV144,AY144,BB144)</f>
        <v>0</v>
      </c>
      <c r="BI144" s="33">
        <f>SUM(V144,Y144,AB144,AE144,AH144,AK144,AN144,AQ144,AT144,AW144,AZ144,BC144)</f>
        <v>0</v>
      </c>
      <c r="BJ144" s="33">
        <f>SUM(W144,Z144,AC144,AF144,AI144,AL144,AO144,AR144,AU144,AX144,BA144,BD144)+IF(Q144&lt;&gt;"I",BP144,0)</f>
        <v>0</v>
      </c>
      <c r="BK144" s="3">
        <f>IF(BK$3=0,0,INDEX(Sheet1!RawDataCols,$C144,BK$5)*$R144)</f>
        <v>0</v>
      </c>
      <c r="BL144" s="3">
        <f>IF(BL$3=0,0,INDEX(Sheet1!RawDataCols,$C144,BL$5)*$R144)</f>
        <v>0</v>
      </c>
      <c r="BM144" s="3">
        <f>IF(BM$3=0,0,INDEX(Sheet1!RawDataCols,$C144,BM$5)*$R144)</f>
        <v>0</v>
      </c>
      <c r="BN144" s="3">
        <f>IF(BN$3=0,0,INDEX(Sheet1!RawDataCols,$C144,BN$5)*$R144)</f>
        <v>0</v>
      </c>
      <c r="BO144" s="3">
        <f>IF(BO$3=0,0,INDEX(Sheet1!RawDataCols,$C144,BO$5)*$R144)</f>
        <v>0</v>
      </c>
      <c r="BP144" s="3">
        <f>IF(BP$3=0,0,INDEX(Sheet1!RawDataCols,$C144,BP$5)*$R144)</f>
        <v>0</v>
      </c>
      <c r="BQ144" s="3">
        <f>IF($Q144="I",SUM(U144,X144,AA144),SUM(T144,U144,X144,AA144))</f>
        <v>0</v>
      </c>
      <c r="BR144" s="3">
        <f>IF($Q144="I",SUM(AD144,AG144,AJ144),SUM(AD144,AG144,AJ144,BQ144))</f>
        <v>0</v>
      </c>
      <c r="BS144" s="3">
        <f>IF($Q144="I",SUM(AM144,AP144,AS144),SUM(AM144,AP144,AS144,BR144))</f>
        <v>0</v>
      </c>
      <c r="BT144" s="3">
        <f>IF($I144="I",SUM(AV144,AY144,BB144),SUM(AV144,AY144,BB144,BS144))</f>
        <v>0</v>
      </c>
      <c r="BU144" s="3" t="str">
        <f>INDEX(Sheet1!$BS$2:$BS$1000,MATCH($A144,Sheet1!$A$2:$A$1000,0))</f>
        <v>22</v>
      </c>
      <c r="BV144" s="3">
        <f>INDEX(Sheet1!$BT$2:$BT$1000,MATCH($A144,Sheet1!$A$2:$A$1000,0))</f>
        <v>0</v>
      </c>
    </row>
  </sheetData>
  <sortState xmlns:xlrd2="http://schemas.microsoft.com/office/spreadsheetml/2017/richdata2" ref="A9:BV396">
    <sortCondition ref="A9:A396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TerraMoll Wines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448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303" t="str">
        <f>TRIM(Sheet1!$BM$2)</f>
        <v>TerraMoll Wines Pty Ltd</v>
      </c>
      <c r="D4" s="303"/>
      <c r="E4" s="303"/>
      <c r="F4" s="303"/>
      <c r="G4" s="303"/>
      <c r="H4" s="303"/>
      <c r="I4" s="303"/>
      <c r="J4" s="303"/>
      <c r="K4" s="303"/>
      <c r="L4" s="303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307" t="s">
        <v>267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306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306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306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306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304"/>
      <c r="K35" s="304"/>
      <c r="L35" s="304"/>
      <c r="M35" s="305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31" r:id="rId4" name="cmdLayout12I">
          <controlPr defaultSize="0" print="0" autoLine="0" r:id="rId5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4" name="cmdLayout12I"/>
      </mc:Fallback>
    </mc:AlternateContent>
    <mc:AlternateContent xmlns:mc="http://schemas.openxmlformats.org/markup-compatibility/2006">
      <mc:Choice Requires="x14">
        <control shapeId="9230" r:id="rId6" name="cmdLayout11I">
          <controlPr defaultSize="0" print="0" autoLine="0" r:id="rId7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6" name="cmdLayout11I"/>
      </mc:Fallback>
    </mc:AlternateContent>
    <mc:AlternateContent xmlns:mc="http://schemas.openxmlformats.org/markup-compatibility/2006">
      <mc:Choice Requires="x14">
        <control shapeId="9229" r:id="rId8" name="cmdLayout9I">
          <controlPr defaultSize="0" print="0" autoLine="0" r:id="rId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8" name="cmdLayout9I"/>
      </mc:Fallback>
    </mc:AlternateContent>
    <mc:AlternateContent xmlns:mc="http://schemas.openxmlformats.org/markup-compatibility/2006">
      <mc:Choice Requires="x14">
        <control shapeId="9228" r:id="rId10" name="cmdLayout8I">
          <controlPr defaultSize="0" print="0" autoLine="0" r:id="rId11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10" name="cmdLayout8I"/>
      </mc:Fallback>
    </mc:AlternateContent>
    <mc:AlternateContent xmlns:mc="http://schemas.openxmlformats.org/markup-compatibility/2006">
      <mc:Choice Requires="x14">
        <control shapeId="9227" r:id="rId12" name="cmdLayout7I">
          <controlPr defaultSize="0" print="0" autoLine="0" r:id="rId13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12" name="cmdLayout7I"/>
      </mc:Fallback>
    </mc:AlternateContent>
    <mc:AlternateContent xmlns:mc="http://schemas.openxmlformats.org/markup-compatibility/2006">
      <mc:Choice Requires="x14">
        <control shapeId="9226" r:id="rId14" name="cmdLayout4B">
          <controlPr defaultSize="0" autoLine="0" r:id="rId15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14" name="cmdLayout4B"/>
      </mc:Fallback>
    </mc:AlternateContent>
    <mc:AlternateContent xmlns:mc="http://schemas.openxmlformats.org/markup-compatibility/2006">
      <mc:Choice Requires="x14">
        <control shapeId="9225" r:id="rId16" name="cmdLayout10B">
          <controlPr defaultSize="0" autoLine="0" r:id="rId17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16" name="cmdLayout10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3" r:id="rId20" name="cmdLayout2B">
          <controlPr defaultSize="0" autoLine="0" r:id="rId21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20" name="cmdLayout2B"/>
      </mc:Fallback>
    </mc:AlternateContent>
    <mc:AlternateContent xmlns:mc="http://schemas.openxmlformats.org/markup-compatibility/2006">
      <mc:Choice Requires="x14">
        <control shapeId="9222" r:id="rId22" name="cmdLayout3I">
          <controlPr defaultSize="0" print="0" autoLine="0" r:id="rId23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22" name="cmdLayout3I"/>
      </mc:Fallback>
    </mc:AlternateContent>
    <mc:AlternateContent xmlns:mc="http://schemas.openxmlformats.org/markup-compatibility/2006">
      <mc:Choice Requires="x14">
        <control shapeId="9221" r:id="rId24" name="cmdLayout6I">
          <controlPr defaultSize="0" print="0" autoLine="0" r:id="rId25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24" name="cmdLayout6I"/>
      </mc:Fallback>
    </mc:AlternateContent>
    <mc:AlternateContent xmlns:mc="http://schemas.openxmlformats.org/markup-compatibility/2006">
      <mc:Choice Requires="x14">
        <control shapeId="9220" r:id="rId26" name="cmdLayout5I">
          <controlPr defaultSize="0" print="0" autoLine="0" r:id="rId27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26" name="cmdLayout5I"/>
      </mc:Fallback>
    </mc:AlternateContent>
    <mc:AlternateContent xmlns:mc="http://schemas.openxmlformats.org/markup-compatibility/2006">
      <mc:Choice Requires="x14">
        <control shapeId="9219" r:id="rId28" name="cmdLayout4I">
          <controlPr defaultSize="0" print="0" autoLine="0" r:id="rId2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28" name="cmdLayout4I"/>
      </mc:Fallback>
    </mc:AlternateContent>
    <mc:AlternateContent xmlns:mc="http://schemas.openxmlformats.org/markup-compatibility/2006">
      <mc:Choice Requires="x14">
        <control shapeId="9218" r:id="rId30" name="cmdLayout2I">
          <controlPr defaultSize="0" print="0" autoLine="0" r:id="rId31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30" name="cmdLayout2I"/>
      </mc:Fallback>
    </mc:AlternateContent>
    <mc:AlternateContent xmlns:mc="http://schemas.openxmlformats.org/markup-compatibility/2006">
      <mc:Choice Requires="x14">
        <control shapeId="9217" r:id="rId32" name="cmdLayout1I">
          <controlPr defaultSize="0" print="0" autoLine="0" r:id="rId33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32" name="cmdLayout1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723"/>
  <sheetViews>
    <sheetView tabSelected="1" topLeftCell="A89" zoomScaleNormal="100" workbookViewId="0">
      <selection activeCell="P87" sqref="P87"/>
    </sheetView>
  </sheetViews>
  <sheetFormatPr defaultRowHeight="12.75" x14ac:dyDescent="0.2"/>
  <cols>
    <col min="1" max="1" width="10" style="182" customWidth="1"/>
    <col min="2" max="2" width="9.140625" style="182" customWidth="1"/>
    <col min="3" max="3" width="48" style="182" bestFit="1" customWidth="1"/>
    <col min="4" max="5" width="11.28515625" style="204" customWidth="1"/>
    <col min="6" max="6" width="13.85546875" style="204" customWidth="1"/>
    <col min="7" max="7" width="11.5703125" style="182" customWidth="1"/>
    <col min="8" max="8" width="9.140625" style="182" customWidth="1"/>
    <col min="9" max="10" width="12.85546875" style="204" bestFit="1" customWidth="1"/>
    <col min="11" max="11" width="13.85546875" style="204" bestFit="1" customWidth="1"/>
    <col min="12" max="12" width="11.5703125" style="182" bestFit="1" customWidth="1"/>
    <col min="13" max="14" width="9.140625" style="182"/>
    <col min="15" max="15" width="1.140625" style="182" customWidth="1"/>
    <col min="16" max="16" width="9.140625" style="182"/>
    <col min="17" max="17" width="12.28515625" style="182" bestFit="1" customWidth="1"/>
    <col min="18" max="18" width="10.140625" style="182" bestFit="1" customWidth="1"/>
    <col min="19" max="16384" width="9.140625" style="182"/>
  </cols>
  <sheetData>
    <row r="4" spans="1:15" ht="26.25" customHeight="1" x14ac:dyDescent="0.2">
      <c r="C4" s="193"/>
      <c r="D4" s="309" t="str">
        <f>Sheet1!$BM$2</f>
        <v xml:space="preserve">TerraMoll Wines Pty Ltd                                     </v>
      </c>
      <c r="E4" s="310"/>
      <c r="F4" s="310"/>
      <c r="G4" s="310"/>
      <c r="H4" s="310"/>
      <c r="I4" s="310"/>
      <c r="J4" s="310"/>
      <c r="K4" s="310"/>
      <c r="L4" s="311"/>
    </row>
    <row r="5" spans="1:15" x14ac:dyDescent="0.2">
      <c r="C5" s="193"/>
      <c r="D5" s="312" t="s">
        <v>436</v>
      </c>
      <c r="E5" s="313"/>
      <c r="F5" s="313"/>
      <c r="G5" s="313"/>
      <c r="H5" s="313"/>
      <c r="I5" s="313"/>
      <c r="J5" s="313"/>
      <c r="K5" s="313"/>
      <c r="L5" s="314"/>
    </row>
    <row r="6" spans="1:15" x14ac:dyDescent="0.2">
      <c r="C6" s="193"/>
      <c r="D6" s="315" t="str">
        <f>"For The Year Ending "&amp;Lookup!A1</f>
        <v>For The Year Ending December 2020</v>
      </c>
      <c r="E6" s="316"/>
      <c r="F6" s="316"/>
      <c r="G6" s="316"/>
      <c r="H6" s="316"/>
      <c r="I6" s="316"/>
      <c r="J6" s="316"/>
      <c r="K6" s="316"/>
      <c r="L6" s="317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437</v>
      </c>
      <c r="E8" s="227" t="s">
        <v>26</v>
      </c>
      <c r="F8" s="227" t="s">
        <v>438</v>
      </c>
      <c r="G8" s="229" t="s">
        <v>26</v>
      </c>
      <c r="H8" s="228"/>
      <c r="I8" s="227" t="s">
        <v>437</v>
      </c>
      <c r="J8" s="227" t="s">
        <v>26</v>
      </c>
      <c r="K8" s="227" t="s">
        <v>438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439</v>
      </c>
      <c r="H9" s="223"/>
      <c r="I9" s="222" t="s">
        <v>440</v>
      </c>
      <c r="J9" s="222" t="s">
        <v>440</v>
      </c>
      <c r="K9" s="222" t="s">
        <v>440</v>
      </c>
      <c r="L9" s="221" t="s">
        <v>439</v>
      </c>
    </row>
    <row r="10" spans="1:15" x14ac:dyDescent="0.2">
      <c r="A10" s="220"/>
      <c r="C10" s="206" t="s">
        <v>453</v>
      </c>
    </row>
    <row r="11" spans="1:15" x14ac:dyDescent="0.2">
      <c r="A11" s="182" t="str">
        <f>'BS Acct 01'!A2</f>
        <v>10100-C01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 xml:space="preserve">Bottle Wine Sales                                           </v>
      </c>
      <c r="D11" s="204">
        <f>IFERROR(INDEX(Lookup!$BG$9:$BG$3000,MATCH($A11,Lookup!$A$9:$A$3000,0)),0)</f>
        <v>0</v>
      </c>
      <c r="E11" s="204">
        <f>IFERROR(INDEX(Lookup!$BF$9:$BF$3000,MATCH($A11,Lookup!$A$9:$A$3000,0)),0)</f>
        <v>0</v>
      </c>
      <c r="F11" s="204">
        <f>IFERROR(INDEX(Lookup!$BE$9:$BE$3000,MATCH($A11,Lookup!$A$9:$A$3000,0)),0)</f>
        <v>0</v>
      </c>
      <c r="G11" s="205"/>
      <c r="H11" s="205"/>
      <c r="I11" s="204">
        <f>IFERROR(INDEX(Lookup!$BJ$9:$BJ$3000,MATCH($A11,Lookup!$A$9:$A$3000,0)),0)</f>
        <v>0</v>
      </c>
      <c r="J11" s="204">
        <f>IFERROR(INDEX(Lookup!$BI$9:$BI$3000,MATCH($A11,Lookup!$A$9:$A$3000,0)),0)</f>
        <v>0</v>
      </c>
      <c r="K11" s="204">
        <f>IFERROR(INDEX(Lookup!$BH$9:$BH$3000,MATCH($A11,Lookup!$A$9:$A$3000,0)),0)</f>
        <v>0</v>
      </c>
      <c r="L11" s="204">
        <f>K11-J11</f>
        <v>0</v>
      </c>
      <c r="O11" s="182">
        <f t="shared" ref="O11:O19" si="0">+IF(A11&gt;0,1,0)</f>
        <v>1</v>
      </c>
    </row>
    <row r="12" spans="1:15" hidden="1" x14ac:dyDescent="0.2">
      <c r="A12" s="182">
        <f>'BS Acct 01'!A3</f>
        <v>0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>-</v>
      </c>
      <c r="D12" s="204">
        <f>IFERROR(INDEX(Lookup!$BG$9:$BG$3000,MATCH($A12,Lookup!$A$9:$A$3000,0)),0)</f>
        <v>0</v>
      </c>
      <c r="E12" s="204">
        <f>IFERROR(INDEX(Lookup!$BF$9:$BF$3000,MATCH($A12,Lookup!$A$9:$A$3000,0)),0)</f>
        <v>0</v>
      </c>
      <c r="F12" s="204">
        <f>IFERROR(INDEX(Lookup!$BE$9:$BE$3000,MATCH($A12,Lookup!$A$9:$A$3000,0)),0)</f>
        <v>0</v>
      </c>
      <c r="G12" s="205"/>
      <c r="H12" s="205"/>
      <c r="I12" s="204">
        <f>IFERROR(INDEX(Lookup!$BJ$9:$BJ$3000,MATCH($A12,Lookup!$A$9:$A$3000,0)),0)</f>
        <v>0</v>
      </c>
      <c r="J12" s="204">
        <f>IFERROR(INDEX(Lookup!$BI$9:$BI$3000,MATCH($A12,Lookup!$A$9:$A$3000,0)),0)</f>
        <v>0</v>
      </c>
      <c r="K12" s="204">
        <f>IFERROR(INDEX(Lookup!$BH$9:$BH$3000,MATCH($A12,Lookup!$A$9:$A$3000,0)),0)</f>
        <v>0</v>
      </c>
      <c r="L12" s="204">
        <f t="shared" ref="L12:L19" si="1">K12-J12</f>
        <v>0</v>
      </c>
      <c r="O12" s="182">
        <f t="shared" si="0"/>
        <v>0</v>
      </c>
    </row>
    <row r="13" spans="1:15" hidden="1" x14ac:dyDescent="0.2">
      <c r="A13" s="182">
        <f>'BS Acct 01'!A4</f>
        <v>0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>-</v>
      </c>
      <c r="D13" s="204">
        <f>IFERROR(INDEX(Lookup!$BG$9:$BG$3000,MATCH($A13,Lookup!$A$9:$A$3000,0)),0)</f>
        <v>0</v>
      </c>
      <c r="E13" s="204">
        <f>IFERROR(INDEX(Lookup!$BF$9:$BF$3000,MATCH($A13,Lookup!$A$9:$A$3000,0)),0)</f>
        <v>0</v>
      </c>
      <c r="F13" s="204">
        <f>IFERROR(INDEX(Lookup!$BE$9:$BE$3000,MATCH($A13,Lookup!$A$9:$A$3000,0)),0)</f>
        <v>0</v>
      </c>
      <c r="G13" s="205"/>
      <c r="H13" s="205"/>
      <c r="I13" s="204">
        <f>IFERROR(INDEX(Lookup!$BJ$9:$BJ$3000,MATCH($A13,Lookup!$A$9:$A$3000,0)),0)</f>
        <v>0</v>
      </c>
      <c r="J13" s="204">
        <f>IFERROR(INDEX(Lookup!$BI$9:$BI$3000,MATCH($A13,Lookup!$A$9:$A$3000,0)),0)</f>
        <v>0</v>
      </c>
      <c r="K13" s="204">
        <f>IFERROR(INDEX(Lookup!$BH$9:$BH$3000,MATCH($A13,Lookup!$A$9:$A$3000,0)),0)</f>
        <v>0</v>
      </c>
      <c r="L13" s="204">
        <f t="shared" si="1"/>
        <v>0</v>
      </c>
      <c r="O13" s="182">
        <f t="shared" si="0"/>
        <v>0</v>
      </c>
    </row>
    <row r="14" spans="1:15" hidden="1" x14ac:dyDescent="0.2">
      <c r="A14" s="182">
        <f>'BS Acct 01'!A5</f>
        <v>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>-</v>
      </c>
      <c r="D14" s="204">
        <f>IFERROR(INDEX(Lookup!$BG$9:$BG$3000,MATCH($A14,Lookup!$A$9:$A$3000,0)),0)</f>
        <v>0</v>
      </c>
      <c r="E14" s="204">
        <f>IFERROR(INDEX(Lookup!$BF$9:$BF$3000,MATCH($A14,Lookup!$A$9:$A$3000,0)),0)</f>
        <v>0</v>
      </c>
      <c r="F14" s="204">
        <f>IFERROR(INDEX(Lookup!$BE$9:$BE$3000,MATCH($A14,Lookup!$A$9:$A$3000,0)),0)</f>
        <v>0</v>
      </c>
      <c r="G14" s="205"/>
      <c r="H14" s="205"/>
      <c r="I14" s="204">
        <f>IFERROR(INDEX(Lookup!$BJ$9:$BJ$3000,MATCH($A14,Lookup!$A$9:$A$3000,0)),0)</f>
        <v>0</v>
      </c>
      <c r="J14" s="204">
        <f>IFERROR(INDEX(Lookup!$BI$9:$BI$3000,MATCH($A14,Lookup!$A$9:$A$3000,0)),0)</f>
        <v>0</v>
      </c>
      <c r="K14" s="204">
        <f>IFERROR(INDEX(Lookup!$BH$9:$BH$3000,MATCH($A14,Lookup!$A$9:$A$3000,0)),0)</f>
        <v>0</v>
      </c>
      <c r="L14" s="204">
        <f t="shared" si="1"/>
        <v>0</v>
      </c>
      <c r="N14" s="196"/>
      <c r="O14" s="182">
        <f t="shared" si="0"/>
        <v>0</v>
      </c>
    </row>
    <row r="15" spans="1:15" hidden="1" x14ac:dyDescent="0.2">
      <c r="A15" s="182">
        <f>'BS Acct 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4">
        <f>IFERROR(INDEX(Lookup!$BG$9:$BG$3000,MATCH($A15,Lookup!$A$9:$A$3000,0)),0)</f>
        <v>0</v>
      </c>
      <c r="E15" s="204">
        <f>IFERROR(INDEX(Lookup!$BF$9:$BF$3000,MATCH($A15,Lookup!$A$9:$A$3000,0)),0)</f>
        <v>0</v>
      </c>
      <c r="F15" s="204">
        <f>IFERROR(INDEX(Lookup!$BE$9:$BE$3000,MATCH($A15,Lookup!$A$9:$A$3000,0)),0)</f>
        <v>0</v>
      </c>
      <c r="G15" s="205"/>
      <c r="H15" s="205"/>
      <c r="I15" s="204">
        <f>IFERROR(INDEX(Lookup!$BJ$9:$BJ$3000,MATCH($A15,Lookup!$A$9:$A$3000,0)),0)</f>
        <v>0</v>
      </c>
      <c r="J15" s="204">
        <f>IFERROR(INDEX(Lookup!$BI$9:$BI$3000,MATCH($A15,Lookup!$A$9:$A$3000,0)),0)</f>
        <v>0</v>
      </c>
      <c r="K15" s="204">
        <f>IFERROR(INDEX(Lookup!$BH$9:$BH$3000,MATCH($A15,Lookup!$A$9:$A$3000,0)),0)</f>
        <v>0</v>
      </c>
      <c r="L15" s="204">
        <f t="shared" si="1"/>
        <v>0</v>
      </c>
      <c r="O15" s="182">
        <f t="shared" si="0"/>
        <v>0</v>
      </c>
    </row>
    <row r="16" spans="1:15" hidden="1" x14ac:dyDescent="0.2">
      <c r="A16" s="182">
        <f>'BS Acct 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4">
        <f>IFERROR(INDEX(Lookup!$BG$9:$BG$3000,MATCH($A16,Lookup!$A$9:$A$3000,0)),0)</f>
        <v>0</v>
      </c>
      <c r="E16" s="204">
        <f>IFERROR(INDEX(Lookup!$BF$9:$BF$3000,MATCH($A16,Lookup!$A$9:$A$3000,0)),0)</f>
        <v>0</v>
      </c>
      <c r="F16" s="204">
        <f>IFERROR(INDEX(Lookup!$BE$9:$BE$3000,MATCH($A16,Lookup!$A$9:$A$3000,0)),0)</f>
        <v>0</v>
      </c>
      <c r="G16" s="205"/>
      <c r="H16" s="205"/>
      <c r="I16" s="204">
        <f>IFERROR(INDEX(Lookup!$BJ$9:$BJ$3000,MATCH($A16,Lookup!$A$9:$A$3000,0)),0)</f>
        <v>0</v>
      </c>
      <c r="J16" s="204">
        <f>IFERROR(INDEX(Lookup!$BI$9:$BI$3000,MATCH($A16,Lookup!$A$9:$A$3000,0)),0)</f>
        <v>0</v>
      </c>
      <c r="K16" s="204">
        <f>IFERROR(INDEX(Lookup!$BH$9:$BH$3000,MATCH($A16,Lookup!$A$9:$A$3000,0)),0)</f>
        <v>0</v>
      </c>
      <c r="L16" s="204">
        <f t="shared" si="1"/>
        <v>0</v>
      </c>
      <c r="O16" s="182">
        <f t="shared" si="0"/>
        <v>0</v>
      </c>
    </row>
    <row r="17" spans="1:15" hidden="1" x14ac:dyDescent="0.2">
      <c r="A17" s="182">
        <f>'BS Acct 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4">
        <f>IFERROR(INDEX(Lookup!$BG$9:$BG$3000,MATCH($A17,Lookup!$A$9:$A$3000,0)),0)</f>
        <v>0</v>
      </c>
      <c r="E17" s="204">
        <f>IFERROR(INDEX(Lookup!$BF$9:$BF$3000,MATCH($A17,Lookup!$A$9:$A$3000,0)),0)</f>
        <v>0</v>
      </c>
      <c r="F17" s="204">
        <f>IFERROR(INDEX(Lookup!$BE$9:$BE$3000,MATCH($A17,Lookup!$A$9:$A$3000,0)),0)</f>
        <v>0</v>
      </c>
      <c r="G17" s="205"/>
      <c r="H17" s="205"/>
      <c r="I17" s="204">
        <f>IFERROR(INDEX(Lookup!$BJ$9:$BJ$3000,MATCH($A17,Lookup!$A$9:$A$3000,0)),0)</f>
        <v>0</v>
      </c>
      <c r="J17" s="204">
        <f>IFERROR(INDEX(Lookup!$BI$9:$BI$3000,MATCH($A17,Lookup!$A$9:$A$3000,0)),0)</f>
        <v>0</v>
      </c>
      <c r="K17" s="204">
        <f>IFERROR(INDEX(Lookup!$BH$9:$BH$3000,MATCH($A17,Lookup!$A$9:$A$3000,0)),0)</f>
        <v>0</v>
      </c>
      <c r="L17" s="204">
        <f t="shared" si="1"/>
        <v>0</v>
      </c>
      <c r="O17" s="182">
        <f t="shared" si="0"/>
        <v>0</v>
      </c>
    </row>
    <row r="18" spans="1:15" hidden="1" x14ac:dyDescent="0.2">
      <c r="A18" s="182">
        <f>'BS Acct 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4">
        <f>IFERROR(INDEX(Lookup!$BG$9:$BG$3000,MATCH($A18,Lookup!$A$9:$A$3000,0)),0)</f>
        <v>0</v>
      </c>
      <c r="E18" s="204">
        <f>IFERROR(INDEX(Lookup!$BF$9:$BF$3000,MATCH($A18,Lookup!$A$9:$A$3000,0)),0)</f>
        <v>0</v>
      </c>
      <c r="F18" s="204">
        <f>IFERROR(INDEX(Lookup!$BE$9:$BE$3000,MATCH($A18,Lookup!$A$9:$A$3000,0)),0)</f>
        <v>0</v>
      </c>
      <c r="G18" s="205"/>
      <c r="H18" s="205"/>
      <c r="I18" s="204">
        <f>IFERROR(INDEX(Lookup!$BJ$9:$BJ$3000,MATCH($A18,Lookup!$A$9:$A$3000,0)),0)</f>
        <v>0</v>
      </c>
      <c r="J18" s="204">
        <f>IFERROR(INDEX(Lookup!$BI$9:$BI$3000,MATCH($A18,Lookup!$A$9:$A$3000,0)),0)</f>
        <v>0</v>
      </c>
      <c r="K18" s="204">
        <f>IFERROR(INDEX(Lookup!$BH$9:$BH$3000,MATCH($A18,Lookup!$A$9:$A$3000,0)),0)</f>
        <v>0</v>
      </c>
      <c r="L18" s="204">
        <f t="shared" si="1"/>
        <v>0</v>
      </c>
      <c r="O18" s="182">
        <f t="shared" si="0"/>
        <v>0</v>
      </c>
    </row>
    <row r="19" spans="1:15" hidden="1" x14ac:dyDescent="0.2">
      <c r="A19" s="182">
        <f>'BS Acct 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4">
        <f>IFERROR(INDEX(Lookup!$BG$9:$BG$3000,MATCH($A19,Lookup!$A$9:$A$3000,0)),0)</f>
        <v>0</v>
      </c>
      <c r="E19" s="204">
        <f>IFERROR(INDEX(Lookup!$BF$9:$BF$3000,MATCH($A19,Lookup!$A$9:$A$3000,0)),0)</f>
        <v>0</v>
      </c>
      <c r="F19" s="204">
        <f>IFERROR(INDEX(Lookup!$BE$9:$BE$3000,MATCH($A19,Lookup!$A$9:$A$3000,0)),0)</f>
        <v>0</v>
      </c>
      <c r="G19" s="205"/>
      <c r="H19" s="205"/>
      <c r="I19" s="204">
        <f>IFERROR(INDEX(Lookup!$BJ$9:$BJ$3000,MATCH($A19,Lookup!$A$9:$A$3000,0)),0)</f>
        <v>0</v>
      </c>
      <c r="J19" s="204">
        <f>IFERROR(INDEX(Lookup!$BI$9:$BI$3000,MATCH($A19,Lookup!$A$9:$A$3000,0)),0)</f>
        <v>0</v>
      </c>
      <c r="K19" s="204">
        <f>IFERROR(INDEX(Lookup!$BH$9:$BH$3000,MATCH($A19,Lookup!$A$9:$A$3000,0)),0)</f>
        <v>0</v>
      </c>
      <c r="L19" s="204">
        <f t="shared" si="1"/>
        <v>0</v>
      </c>
      <c r="O19" s="182">
        <f t="shared" si="0"/>
        <v>0</v>
      </c>
    </row>
    <row r="20" spans="1:15" x14ac:dyDescent="0.2">
      <c r="G20" s="205"/>
      <c r="H20" s="205"/>
      <c r="L20" s="204"/>
      <c r="O20" s="182">
        <v>1</v>
      </c>
    </row>
    <row r="21" spans="1:15" x14ac:dyDescent="0.2">
      <c r="A21" s="219"/>
      <c r="B21" s="219"/>
      <c r="C21" s="212" t="s">
        <v>442</v>
      </c>
      <c r="D21" s="210">
        <f>SUM(D11:D19)</f>
        <v>0</v>
      </c>
      <c r="E21" s="210">
        <f>SUM(E11:E19)</f>
        <v>0</v>
      </c>
      <c r="F21" s="210">
        <f>SUM(F11:F19)</f>
        <v>0</v>
      </c>
      <c r="G21" s="218"/>
      <c r="H21" s="218"/>
      <c r="I21" s="210">
        <f>SUM(I11:I19)</f>
        <v>0</v>
      </c>
      <c r="J21" s="210">
        <f>SUM(J11:J19)</f>
        <v>0</v>
      </c>
      <c r="K21" s="210">
        <f>SUM(K11:K19)</f>
        <v>0</v>
      </c>
      <c r="L21" s="210">
        <f>SUM(L11:L19)</f>
        <v>0</v>
      </c>
      <c r="O21" s="182">
        <v>1</v>
      </c>
    </row>
    <row r="22" spans="1:15" x14ac:dyDescent="0.2">
      <c r="C22" s="206" t="s">
        <v>450</v>
      </c>
      <c r="D22" s="216"/>
      <c r="G22" s="205"/>
      <c r="H22" s="205"/>
      <c r="L22" s="204"/>
      <c r="O22" s="182">
        <v>1</v>
      </c>
    </row>
    <row r="23" spans="1:15" x14ac:dyDescent="0.2">
      <c r="A23" s="182" t="str">
        <f>'IS Acct 01'!A2</f>
        <v>13500-G16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 xml:space="preserve">Cost of Goods Sold                                          </v>
      </c>
      <c r="D23" s="204">
        <f>IFERROR(INDEX(Lookup!$BG$9:$BG$3000,MATCH($A23,Lookup!$A$9:$A$3000,0)),0)</f>
        <v>45447.8</v>
      </c>
      <c r="E23" s="204">
        <f>IFERROR(INDEX(Lookup!$BF$9:$BF$3000,MATCH($A23,Lookup!$A$9:$A$3000,0)),0)</f>
        <v>0</v>
      </c>
      <c r="F23" s="204">
        <f>IFERROR(INDEX(Lookup!$BE$9:$BE$3000,MATCH($A23,Lookup!$A$9:$A$3000,0)),0)</f>
        <v>0</v>
      </c>
      <c r="G23" s="205"/>
      <c r="H23" s="205"/>
      <c r="I23" s="204">
        <f>IFERROR(INDEX(Lookup!$BJ$9:$BJ$3000,MATCH($A23,Lookup!$A$9:$A$3000,0)),0)</f>
        <v>183091.74</v>
      </c>
      <c r="J23" s="204">
        <f>IFERROR(INDEX(Lookup!$BI$9:$BI$3000,MATCH($A23,Lookup!$A$9:$A$3000,0)),0)</f>
        <v>17426.509999999998</v>
      </c>
      <c r="K23" s="204">
        <f>IFERROR(INDEX(Lookup!$BH$9:$BH$3000,MATCH($A23,Lookup!$A$9:$A$3000,0)),0)</f>
        <v>17426.509999999998</v>
      </c>
      <c r="L23" s="204">
        <f t="shared" ref="L23:L46" si="2">K23-J23</f>
        <v>0</v>
      </c>
      <c r="O23" s="182">
        <f t="shared" ref="O23:O46" si="3">+IF(A23&gt;0,1,0)</f>
        <v>1</v>
      </c>
    </row>
    <row r="24" spans="1:15" x14ac:dyDescent="0.2">
      <c r="A24" s="182" t="str">
        <f>'IS Acct 01'!A3</f>
        <v>13510-G16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 xml:space="preserve">Freight                                                     </v>
      </c>
      <c r="D24" s="204">
        <f>IFERROR(INDEX(Lookup!$BG$9:$BG$3000,MATCH($A24,Lookup!$A$9:$A$3000,0)),0)</f>
        <v>0</v>
      </c>
      <c r="E24" s="204">
        <f>IFERROR(INDEX(Lookup!$BF$9:$BF$3000,MATCH($A24,Lookup!$A$9:$A$3000,0)),0)</f>
        <v>0</v>
      </c>
      <c r="F24" s="204">
        <f>IFERROR(INDEX(Lookup!$BE$9:$BE$3000,MATCH($A24,Lookup!$A$9:$A$3000,0)),0)</f>
        <v>0</v>
      </c>
      <c r="G24" s="205"/>
      <c r="H24" s="205"/>
      <c r="I24" s="204">
        <f>IFERROR(INDEX(Lookup!$BJ$9:$BJ$3000,MATCH($A24,Lookup!$A$9:$A$3000,0)),0)</f>
        <v>0</v>
      </c>
      <c r="J24" s="204">
        <f>IFERROR(INDEX(Lookup!$BI$9:$BI$3000,MATCH($A24,Lookup!$A$9:$A$3000,0)),0)</f>
        <v>0</v>
      </c>
      <c r="K24" s="204">
        <f>IFERROR(INDEX(Lookup!$BH$9:$BH$3000,MATCH($A24,Lookup!$A$9:$A$3000,0)),0)</f>
        <v>0</v>
      </c>
      <c r="L24" s="204">
        <f t="shared" si="2"/>
        <v>0</v>
      </c>
      <c r="O24" s="182">
        <f t="shared" si="3"/>
        <v>1</v>
      </c>
    </row>
    <row r="25" spans="1:15" hidden="1" x14ac:dyDescent="0.2">
      <c r="A25" s="182">
        <f>'IS Acct 01'!A4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4">
        <f>IFERROR(INDEX(Lookup!$BG$9:$BG$3000,MATCH($A25,Lookup!$A$9:$A$3000,0)),0)</f>
        <v>0</v>
      </c>
      <c r="E25" s="204">
        <f>IFERROR(INDEX(Lookup!$BF$9:$BF$3000,MATCH($A25,Lookup!$A$9:$A$3000,0)),0)</f>
        <v>0</v>
      </c>
      <c r="F25" s="204">
        <f>IFERROR(INDEX(Lookup!$BE$9:$BE$3000,MATCH($A25,Lookup!$A$9:$A$3000,0)),0)</f>
        <v>0</v>
      </c>
      <c r="G25" s="205"/>
      <c r="H25" s="205"/>
      <c r="I25" s="204">
        <f>IFERROR(INDEX(Lookup!$BJ$9:$BJ$3000,MATCH($A25,Lookup!$A$9:$A$3000,0)),0)</f>
        <v>0</v>
      </c>
      <c r="J25" s="204">
        <f>IFERROR(INDEX(Lookup!$BI$9:$BI$3000,MATCH($A25,Lookup!$A$9:$A$3000,0)),0)</f>
        <v>0</v>
      </c>
      <c r="K25" s="204">
        <f>IFERROR(INDEX(Lookup!$BH$9:$BH$3000,MATCH($A25,Lookup!$A$9:$A$3000,0)),0)</f>
        <v>0</v>
      </c>
      <c r="L25" s="204">
        <f t="shared" si="2"/>
        <v>0</v>
      </c>
      <c r="O25" s="182">
        <f t="shared" si="3"/>
        <v>0</v>
      </c>
    </row>
    <row r="26" spans="1:15" hidden="1" x14ac:dyDescent="0.2">
      <c r="A26" s="182">
        <f>'IS Acct 01'!A5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4">
        <f>IFERROR(INDEX(Lookup!$BG$9:$BG$3000,MATCH($A26,Lookup!$A$9:$A$3000,0)),0)</f>
        <v>0</v>
      </c>
      <c r="E26" s="204">
        <f>IFERROR(INDEX(Lookup!$BF$9:$BF$3000,MATCH($A26,Lookup!$A$9:$A$3000,0)),0)</f>
        <v>0</v>
      </c>
      <c r="F26" s="204">
        <f>IFERROR(INDEX(Lookup!$BE$9:$BE$3000,MATCH($A26,Lookup!$A$9:$A$3000,0)),0)</f>
        <v>0</v>
      </c>
      <c r="G26" s="205"/>
      <c r="H26" s="205"/>
      <c r="I26" s="204">
        <f>IFERROR(INDEX(Lookup!$BJ$9:$BJ$3000,MATCH($A26,Lookup!$A$9:$A$3000,0)),0)</f>
        <v>0</v>
      </c>
      <c r="J26" s="204">
        <f>IFERROR(INDEX(Lookup!$BI$9:$BI$3000,MATCH($A26,Lookup!$A$9:$A$3000,0)),0)</f>
        <v>0</v>
      </c>
      <c r="K26" s="204">
        <f>IFERROR(INDEX(Lookup!$BH$9:$BH$3000,MATCH($A26,Lookup!$A$9:$A$3000,0)),0)</f>
        <v>0</v>
      </c>
      <c r="L26" s="204">
        <f t="shared" si="2"/>
        <v>0</v>
      </c>
      <c r="O26" s="182">
        <f t="shared" si="3"/>
        <v>0</v>
      </c>
    </row>
    <row r="27" spans="1:15" hidden="1" x14ac:dyDescent="0.2">
      <c r="A27" s="182">
        <f>'IS Acct 01'!A6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4">
        <f>IFERROR(INDEX(Lookup!$BG$9:$BG$3000,MATCH($A27,Lookup!$A$9:$A$3000,0)),0)</f>
        <v>0</v>
      </c>
      <c r="E27" s="204">
        <f>IFERROR(INDEX(Lookup!$BF$9:$BF$3000,MATCH($A27,Lookup!$A$9:$A$3000,0)),0)</f>
        <v>0</v>
      </c>
      <c r="F27" s="204">
        <f>IFERROR(INDEX(Lookup!$BE$9:$BE$3000,MATCH($A27,Lookup!$A$9:$A$3000,0)),0)</f>
        <v>0</v>
      </c>
      <c r="G27" s="205"/>
      <c r="H27" s="205"/>
      <c r="I27" s="204">
        <f>IFERROR(INDEX(Lookup!$BJ$9:$BJ$3000,MATCH($A27,Lookup!$A$9:$A$3000,0)),0)</f>
        <v>0</v>
      </c>
      <c r="J27" s="204">
        <f>IFERROR(INDEX(Lookup!$BI$9:$BI$3000,MATCH($A27,Lookup!$A$9:$A$3000,0)),0)</f>
        <v>0</v>
      </c>
      <c r="K27" s="204">
        <f>IFERROR(INDEX(Lookup!$BH$9:$BH$3000,MATCH($A27,Lookup!$A$9:$A$3000,0)),0)</f>
        <v>0</v>
      </c>
      <c r="L27" s="204">
        <f t="shared" si="2"/>
        <v>0</v>
      </c>
      <c r="O27" s="182">
        <f t="shared" si="3"/>
        <v>0</v>
      </c>
    </row>
    <row r="28" spans="1:15" hidden="1" x14ac:dyDescent="0.2">
      <c r="A28" s="182">
        <f>'IS Acct 01'!A7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4">
        <f>IFERROR(INDEX(Lookup!$BG$9:$BG$3000,MATCH($A28,Lookup!$A$9:$A$3000,0)),0)</f>
        <v>0</v>
      </c>
      <c r="E28" s="204">
        <f>IFERROR(INDEX(Lookup!$BF$9:$BF$3000,MATCH($A28,Lookup!$A$9:$A$3000,0)),0)</f>
        <v>0</v>
      </c>
      <c r="F28" s="204">
        <f>IFERROR(INDEX(Lookup!$BE$9:$BE$3000,MATCH($A28,Lookup!$A$9:$A$3000,0)),0)</f>
        <v>0</v>
      </c>
      <c r="G28" s="205"/>
      <c r="H28" s="205"/>
      <c r="I28" s="204">
        <f>IFERROR(INDEX(Lookup!$BJ$9:$BJ$3000,MATCH($A28,Lookup!$A$9:$A$3000,0)),0)</f>
        <v>0</v>
      </c>
      <c r="J28" s="204">
        <f>IFERROR(INDEX(Lookup!$BI$9:$BI$3000,MATCH($A28,Lookup!$A$9:$A$3000,0)),0)</f>
        <v>0</v>
      </c>
      <c r="K28" s="204">
        <f>IFERROR(INDEX(Lookup!$BH$9:$BH$3000,MATCH($A28,Lookup!$A$9:$A$3000,0)),0)</f>
        <v>0</v>
      </c>
      <c r="L28" s="204">
        <f t="shared" si="2"/>
        <v>0</v>
      </c>
      <c r="O28" s="182">
        <f t="shared" si="3"/>
        <v>0</v>
      </c>
    </row>
    <row r="29" spans="1:15" hidden="1" x14ac:dyDescent="0.2">
      <c r="A29" s="182">
        <f>'IS Acct 01'!A8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4">
        <f>IFERROR(INDEX(Lookup!$BG$9:$BG$3000,MATCH($A29,Lookup!$A$9:$A$3000,0)),0)</f>
        <v>0</v>
      </c>
      <c r="E29" s="204">
        <f>IFERROR(INDEX(Lookup!$BF$9:$BF$3000,MATCH($A29,Lookup!$A$9:$A$3000,0)),0)</f>
        <v>0</v>
      </c>
      <c r="F29" s="204">
        <f>IFERROR(INDEX(Lookup!$BE$9:$BE$3000,MATCH($A29,Lookup!$A$9:$A$3000,0)),0)</f>
        <v>0</v>
      </c>
      <c r="G29" s="205"/>
      <c r="H29" s="205"/>
      <c r="I29" s="204">
        <f>IFERROR(INDEX(Lookup!$BJ$9:$BJ$3000,MATCH($A29,Lookup!$A$9:$A$3000,0)),0)</f>
        <v>0</v>
      </c>
      <c r="J29" s="204">
        <f>IFERROR(INDEX(Lookup!$BI$9:$BI$3000,MATCH($A29,Lookup!$A$9:$A$3000,0)),0)</f>
        <v>0</v>
      </c>
      <c r="K29" s="204">
        <f>IFERROR(INDEX(Lookup!$BH$9:$BH$3000,MATCH($A29,Lookup!$A$9:$A$3000,0)),0)</f>
        <v>0</v>
      </c>
      <c r="L29" s="204">
        <f t="shared" si="2"/>
        <v>0</v>
      </c>
      <c r="O29" s="182">
        <f t="shared" si="3"/>
        <v>0</v>
      </c>
    </row>
    <row r="30" spans="1:15" hidden="1" x14ac:dyDescent="0.2">
      <c r="A30" s="182">
        <f>'IS Acct 01'!A9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4">
        <f>IFERROR(INDEX(Lookup!$BG$9:$BG$3000,MATCH($A30,Lookup!$A$9:$A$3000,0)),0)</f>
        <v>0</v>
      </c>
      <c r="E30" s="204">
        <f>IFERROR(INDEX(Lookup!$BF$9:$BF$3000,MATCH($A30,Lookup!$A$9:$A$3000,0)),0)</f>
        <v>0</v>
      </c>
      <c r="F30" s="204">
        <f>IFERROR(INDEX(Lookup!$BE$9:$BE$3000,MATCH($A30,Lookup!$A$9:$A$3000,0)),0)</f>
        <v>0</v>
      </c>
      <c r="G30" s="205"/>
      <c r="H30" s="205"/>
      <c r="I30" s="204">
        <f>IFERROR(INDEX(Lookup!$BJ$9:$BJ$3000,MATCH($A30,Lookup!$A$9:$A$3000,0)),0)</f>
        <v>0</v>
      </c>
      <c r="J30" s="204">
        <f>IFERROR(INDEX(Lookup!$BI$9:$BI$3000,MATCH($A30,Lookup!$A$9:$A$3000,0)),0)</f>
        <v>0</v>
      </c>
      <c r="K30" s="204">
        <f>IFERROR(INDEX(Lookup!$BH$9:$BH$3000,MATCH($A30,Lookup!$A$9:$A$3000,0)),0)</f>
        <v>0</v>
      </c>
      <c r="L30" s="204">
        <f t="shared" si="2"/>
        <v>0</v>
      </c>
      <c r="O30" s="182">
        <f t="shared" si="3"/>
        <v>0</v>
      </c>
    </row>
    <row r="31" spans="1:15" hidden="1" x14ac:dyDescent="0.2">
      <c r="A31" s="182">
        <f>'IS Acct 01'!A10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4">
        <f>IFERROR(INDEX(Lookup!$BG$9:$BG$3000,MATCH($A31,Lookup!$A$9:$A$3000,0)),0)</f>
        <v>0</v>
      </c>
      <c r="E31" s="204">
        <f>IFERROR(INDEX(Lookup!$BF$9:$BF$3000,MATCH($A31,Lookup!$A$9:$A$3000,0)),0)</f>
        <v>0</v>
      </c>
      <c r="F31" s="204">
        <f>IFERROR(INDEX(Lookup!$BE$9:$BE$3000,MATCH($A31,Lookup!$A$9:$A$3000,0)),0)</f>
        <v>0</v>
      </c>
      <c r="G31" s="205"/>
      <c r="H31" s="205"/>
      <c r="I31" s="204">
        <f>IFERROR(INDEX(Lookup!$BJ$9:$BJ$3000,MATCH($A31,Lookup!$A$9:$A$3000,0)),0)</f>
        <v>0</v>
      </c>
      <c r="J31" s="204">
        <f>IFERROR(INDEX(Lookup!$BI$9:$BI$3000,MATCH($A31,Lookup!$A$9:$A$3000,0)),0)</f>
        <v>0</v>
      </c>
      <c r="K31" s="204">
        <f>IFERROR(INDEX(Lookup!$BH$9:$BH$3000,MATCH($A31,Lookup!$A$9:$A$3000,0)),0)</f>
        <v>0</v>
      </c>
      <c r="L31" s="204">
        <f t="shared" si="2"/>
        <v>0</v>
      </c>
      <c r="O31" s="182">
        <f t="shared" si="3"/>
        <v>0</v>
      </c>
    </row>
    <row r="32" spans="1:15" hidden="1" x14ac:dyDescent="0.2">
      <c r="A32" s="182">
        <f>'IS Acct 01'!A11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4">
        <f>IFERROR(INDEX(Lookup!$BG$9:$BG$3000,MATCH($A32,Lookup!$A$9:$A$3000,0)),0)</f>
        <v>0</v>
      </c>
      <c r="E32" s="204">
        <f>IFERROR(INDEX(Lookup!$BF$9:$BF$3000,MATCH($A32,Lookup!$A$9:$A$3000,0)),0)</f>
        <v>0</v>
      </c>
      <c r="F32" s="204">
        <f>IFERROR(INDEX(Lookup!$BE$9:$BE$3000,MATCH($A32,Lookup!$A$9:$A$3000,0)),0)</f>
        <v>0</v>
      </c>
      <c r="G32" s="205"/>
      <c r="H32" s="205"/>
      <c r="I32" s="204">
        <f>IFERROR(INDEX(Lookup!$BJ$9:$BJ$3000,MATCH($A32,Lookup!$A$9:$A$3000,0)),0)</f>
        <v>0</v>
      </c>
      <c r="J32" s="204">
        <f>IFERROR(INDEX(Lookup!$BI$9:$BI$3000,MATCH($A32,Lookup!$A$9:$A$3000,0)),0)</f>
        <v>0</v>
      </c>
      <c r="K32" s="204">
        <f>IFERROR(INDEX(Lookup!$BH$9:$BH$3000,MATCH($A32,Lookup!$A$9:$A$3000,0)),0)</f>
        <v>0</v>
      </c>
      <c r="L32" s="204">
        <f t="shared" si="2"/>
        <v>0</v>
      </c>
      <c r="O32" s="182">
        <f t="shared" si="3"/>
        <v>0</v>
      </c>
    </row>
    <row r="33" spans="1:15" hidden="1" x14ac:dyDescent="0.2">
      <c r="A33" s="182">
        <f>'IS Acct 01'!A12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4">
        <f>IFERROR(INDEX(Lookup!$BG$9:$BG$3000,MATCH($A33,Lookup!$A$9:$A$3000,0)),0)</f>
        <v>0</v>
      </c>
      <c r="E33" s="204">
        <f>IFERROR(INDEX(Lookup!$BF$9:$BF$3000,MATCH($A33,Lookup!$A$9:$A$3000,0)),0)</f>
        <v>0</v>
      </c>
      <c r="F33" s="204">
        <f>IFERROR(INDEX(Lookup!$BE$9:$BE$3000,MATCH($A33,Lookup!$A$9:$A$3000,0)),0)</f>
        <v>0</v>
      </c>
      <c r="G33" s="205"/>
      <c r="H33" s="205"/>
      <c r="I33" s="204">
        <f>IFERROR(INDEX(Lookup!$BJ$9:$BJ$3000,MATCH($A33,Lookup!$A$9:$A$3000,0)),0)</f>
        <v>0</v>
      </c>
      <c r="J33" s="204">
        <f>IFERROR(INDEX(Lookup!$BI$9:$BI$3000,MATCH($A33,Lookup!$A$9:$A$3000,0)),0)</f>
        <v>0</v>
      </c>
      <c r="K33" s="204">
        <f>IFERROR(INDEX(Lookup!$BH$9:$BH$3000,MATCH($A33,Lookup!$A$9:$A$3000,0)),0)</f>
        <v>0</v>
      </c>
      <c r="L33" s="204">
        <f t="shared" si="2"/>
        <v>0</v>
      </c>
      <c r="O33" s="182">
        <f t="shared" si="3"/>
        <v>0</v>
      </c>
    </row>
    <row r="34" spans="1:15" hidden="1" x14ac:dyDescent="0.2">
      <c r="A34" s="182">
        <f>'IS Acct 01'!A13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4">
        <f>IFERROR(INDEX(Lookup!$BG$9:$BG$3000,MATCH($A34,Lookup!$A$9:$A$3000,0)),0)</f>
        <v>0</v>
      </c>
      <c r="E34" s="204">
        <f>IFERROR(INDEX(Lookup!$BF$9:$BF$3000,MATCH($A34,Lookup!$A$9:$A$3000,0)),0)</f>
        <v>0</v>
      </c>
      <c r="F34" s="204">
        <f>IFERROR(INDEX(Lookup!$BE$9:$BE$3000,MATCH($A34,Lookup!$A$9:$A$3000,0)),0)</f>
        <v>0</v>
      </c>
      <c r="G34" s="205"/>
      <c r="H34" s="205"/>
      <c r="I34" s="204">
        <f>IFERROR(INDEX(Lookup!$BJ$9:$BJ$3000,MATCH($A34,Lookup!$A$9:$A$3000,0)),0)</f>
        <v>0</v>
      </c>
      <c r="J34" s="204">
        <f>IFERROR(INDEX(Lookup!$BI$9:$BI$3000,MATCH($A34,Lookup!$A$9:$A$3000,0)),0)</f>
        <v>0</v>
      </c>
      <c r="K34" s="204">
        <f>IFERROR(INDEX(Lookup!$BH$9:$BH$3000,MATCH($A34,Lookup!$A$9:$A$3000,0)),0)</f>
        <v>0</v>
      </c>
      <c r="L34" s="204">
        <f t="shared" si="2"/>
        <v>0</v>
      </c>
      <c r="O34" s="182">
        <f t="shared" si="3"/>
        <v>0</v>
      </c>
    </row>
    <row r="35" spans="1:15" hidden="1" x14ac:dyDescent="0.2">
      <c r="A35" s="182">
        <f>'IS Acct 01'!A14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4">
        <f>IFERROR(INDEX(Lookup!$BG$9:$BG$3000,MATCH($A35,Lookup!$A$9:$A$3000,0)),0)</f>
        <v>0</v>
      </c>
      <c r="E35" s="204">
        <f>IFERROR(INDEX(Lookup!$BF$9:$BF$3000,MATCH($A35,Lookup!$A$9:$A$3000,0)),0)</f>
        <v>0</v>
      </c>
      <c r="F35" s="204">
        <f>IFERROR(INDEX(Lookup!$BE$9:$BE$3000,MATCH($A35,Lookup!$A$9:$A$3000,0)),0)</f>
        <v>0</v>
      </c>
      <c r="G35" s="205"/>
      <c r="H35" s="205"/>
      <c r="I35" s="204">
        <f>IFERROR(INDEX(Lookup!$BJ$9:$BJ$3000,MATCH($A35,Lookup!$A$9:$A$3000,0)),0)</f>
        <v>0</v>
      </c>
      <c r="J35" s="204">
        <f>IFERROR(INDEX(Lookup!$BI$9:$BI$3000,MATCH($A35,Lookup!$A$9:$A$3000,0)),0)</f>
        <v>0</v>
      </c>
      <c r="K35" s="204">
        <f>IFERROR(INDEX(Lookup!$BH$9:$BH$3000,MATCH($A35,Lookup!$A$9:$A$3000,0)),0)</f>
        <v>0</v>
      </c>
      <c r="L35" s="204">
        <f t="shared" si="2"/>
        <v>0</v>
      </c>
      <c r="O35" s="182">
        <f t="shared" si="3"/>
        <v>0</v>
      </c>
    </row>
    <row r="36" spans="1:15" hidden="1" x14ac:dyDescent="0.2">
      <c r="A36" s="182">
        <f>'IS Acct 01'!A15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4">
        <f>IFERROR(INDEX(Lookup!$BG$9:$BG$3000,MATCH($A36,Lookup!$A$9:$A$3000,0)),0)</f>
        <v>0</v>
      </c>
      <c r="E36" s="204">
        <f>IFERROR(INDEX(Lookup!$BF$9:$BF$3000,MATCH($A36,Lookup!$A$9:$A$3000,0)),0)</f>
        <v>0</v>
      </c>
      <c r="F36" s="204">
        <f>IFERROR(INDEX(Lookup!$BE$9:$BE$3000,MATCH($A36,Lookup!$A$9:$A$3000,0)),0)</f>
        <v>0</v>
      </c>
      <c r="G36" s="205"/>
      <c r="H36" s="205"/>
      <c r="I36" s="204">
        <f>IFERROR(INDEX(Lookup!$BJ$9:$BJ$3000,MATCH($A36,Lookup!$A$9:$A$3000,0)),0)</f>
        <v>0</v>
      </c>
      <c r="J36" s="204">
        <f>IFERROR(INDEX(Lookup!$BI$9:$BI$3000,MATCH($A36,Lookup!$A$9:$A$3000,0)),0)</f>
        <v>0</v>
      </c>
      <c r="K36" s="204">
        <f>IFERROR(INDEX(Lookup!$BH$9:$BH$3000,MATCH($A36,Lookup!$A$9:$A$3000,0)),0)</f>
        <v>0</v>
      </c>
      <c r="L36" s="204">
        <f t="shared" si="2"/>
        <v>0</v>
      </c>
      <c r="O36" s="182">
        <f t="shared" si="3"/>
        <v>0</v>
      </c>
    </row>
    <row r="37" spans="1:15" hidden="1" x14ac:dyDescent="0.2">
      <c r="A37" s="182">
        <f>'IS Acct 01'!A16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4">
        <f>IFERROR(INDEX(Lookup!$BG$9:$BG$3000,MATCH($A37,Lookup!$A$9:$A$3000,0)),0)</f>
        <v>0</v>
      </c>
      <c r="E37" s="204">
        <f>IFERROR(INDEX(Lookup!$BF$9:$BF$3000,MATCH($A37,Lookup!$A$9:$A$3000,0)),0)</f>
        <v>0</v>
      </c>
      <c r="F37" s="204">
        <f>IFERROR(INDEX(Lookup!$BE$9:$BE$3000,MATCH($A37,Lookup!$A$9:$A$3000,0)),0)</f>
        <v>0</v>
      </c>
      <c r="G37" s="205"/>
      <c r="H37" s="205"/>
      <c r="I37" s="204">
        <f>IFERROR(INDEX(Lookup!$BJ$9:$BJ$3000,MATCH($A37,Lookup!$A$9:$A$3000,0)),0)</f>
        <v>0</v>
      </c>
      <c r="J37" s="204">
        <f>IFERROR(INDEX(Lookup!$BI$9:$BI$3000,MATCH($A37,Lookup!$A$9:$A$3000,0)),0)</f>
        <v>0</v>
      </c>
      <c r="K37" s="204">
        <f>IFERROR(INDEX(Lookup!$BH$9:$BH$3000,MATCH($A37,Lookup!$A$9:$A$3000,0)),0)</f>
        <v>0</v>
      </c>
      <c r="L37" s="204">
        <f t="shared" si="2"/>
        <v>0</v>
      </c>
      <c r="O37" s="182">
        <f t="shared" si="3"/>
        <v>0</v>
      </c>
    </row>
    <row r="38" spans="1:15" hidden="1" x14ac:dyDescent="0.2">
      <c r="A38" s="182">
        <f>'IS Acct 01'!A17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IFERROR(INDEX(Lookup!$BG$9:$BG$3000,MATCH($A38,Lookup!$A$9:$A$3000,0)),0)</f>
        <v>0</v>
      </c>
      <c r="E38" s="204">
        <f>IFERROR(INDEX(Lookup!$BF$9:$BF$3000,MATCH($A38,Lookup!$A$9:$A$3000,0)),0)</f>
        <v>0</v>
      </c>
      <c r="F38" s="204">
        <f>IFERROR(INDEX(Lookup!$BE$9:$BE$3000,MATCH($A38,Lookup!$A$9:$A$3000,0)),0)</f>
        <v>0</v>
      </c>
      <c r="G38" s="205"/>
      <c r="H38" s="205"/>
      <c r="I38" s="204">
        <f>IFERROR(INDEX(Lookup!$BJ$9:$BJ$3000,MATCH($A38,Lookup!$A$9:$A$3000,0)),0)</f>
        <v>0</v>
      </c>
      <c r="J38" s="204">
        <f>IFERROR(INDEX(Lookup!$BI$9:$BI$3000,MATCH($A38,Lookup!$A$9:$A$3000,0)),0)</f>
        <v>0</v>
      </c>
      <c r="K38" s="204">
        <f>IFERROR(INDEX(Lookup!$BH$9:$BH$3000,MATCH($A38,Lookup!$A$9:$A$3000,0)),0)</f>
        <v>0</v>
      </c>
      <c r="L38" s="204">
        <f t="shared" si="2"/>
        <v>0</v>
      </c>
      <c r="O38" s="182">
        <f t="shared" si="3"/>
        <v>0</v>
      </c>
    </row>
    <row r="39" spans="1:15" hidden="1" x14ac:dyDescent="0.2">
      <c r="A39" s="182">
        <f>'IS Acct 01'!A18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IFERROR(INDEX(Lookup!$BG$9:$BG$3000,MATCH($A39,Lookup!$A$9:$A$3000,0)),0)</f>
        <v>0</v>
      </c>
      <c r="E39" s="204">
        <f>IFERROR(INDEX(Lookup!$BF$9:$BF$3000,MATCH($A39,Lookup!$A$9:$A$3000,0)),0)</f>
        <v>0</v>
      </c>
      <c r="F39" s="204">
        <f>IFERROR(INDEX(Lookup!$BE$9:$BE$3000,MATCH($A39,Lookup!$A$9:$A$3000,0)),0)</f>
        <v>0</v>
      </c>
      <c r="G39" s="205"/>
      <c r="H39" s="205"/>
      <c r="I39" s="204">
        <f>IFERROR(INDEX(Lookup!$BJ$9:$BJ$3000,MATCH($A39,Lookup!$A$9:$A$3000,0)),0)</f>
        <v>0</v>
      </c>
      <c r="J39" s="204">
        <f>IFERROR(INDEX(Lookup!$BI$9:$BI$3000,MATCH($A39,Lookup!$A$9:$A$3000,0)),0)</f>
        <v>0</v>
      </c>
      <c r="K39" s="204">
        <f>IFERROR(INDEX(Lookup!$BH$9:$BH$3000,MATCH($A39,Lookup!$A$9:$A$3000,0)),0)</f>
        <v>0</v>
      </c>
      <c r="L39" s="204">
        <f t="shared" si="2"/>
        <v>0</v>
      </c>
      <c r="O39" s="182">
        <f t="shared" si="3"/>
        <v>0</v>
      </c>
    </row>
    <row r="40" spans="1:15" hidden="1" x14ac:dyDescent="0.2">
      <c r="A40" s="182">
        <f>'IS Acct 01'!A19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IFERROR(INDEX(Lookup!$BG$9:$BG$3000,MATCH($A40,Lookup!$A$9:$A$3000,0)),0)</f>
        <v>0</v>
      </c>
      <c r="E40" s="204">
        <f>IFERROR(INDEX(Lookup!$BF$9:$BF$3000,MATCH($A40,Lookup!$A$9:$A$3000,0)),0)</f>
        <v>0</v>
      </c>
      <c r="F40" s="204">
        <f>IFERROR(INDEX(Lookup!$BE$9:$BE$3000,MATCH($A40,Lookup!$A$9:$A$3000,0)),0)</f>
        <v>0</v>
      </c>
      <c r="G40" s="205"/>
      <c r="H40" s="205"/>
      <c r="I40" s="204">
        <f>IFERROR(INDEX(Lookup!$BJ$9:$BJ$3000,MATCH($A40,Lookup!$A$9:$A$3000,0)),0)</f>
        <v>0</v>
      </c>
      <c r="J40" s="204">
        <f>IFERROR(INDEX(Lookup!$BI$9:$BI$3000,MATCH($A40,Lookup!$A$9:$A$3000,0)),0)</f>
        <v>0</v>
      </c>
      <c r="K40" s="204">
        <f>IFERROR(INDEX(Lookup!$BH$9:$BH$3000,MATCH($A40,Lookup!$A$9:$A$3000,0)),0)</f>
        <v>0</v>
      </c>
      <c r="L40" s="204">
        <f t="shared" si="2"/>
        <v>0</v>
      </c>
      <c r="O40" s="182">
        <f t="shared" si="3"/>
        <v>0</v>
      </c>
    </row>
    <row r="41" spans="1:15" hidden="1" x14ac:dyDescent="0.2">
      <c r="A41" s="182">
        <f>'IS Acct 01'!A20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IFERROR(INDEX(Lookup!$BG$9:$BG$3000,MATCH($A41,Lookup!$A$9:$A$3000,0)),0)</f>
        <v>0</v>
      </c>
      <c r="E41" s="204">
        <f>IFERROR(INDEX(Lookup!$BF$9:$BF$3000,MATCH($A41,Lookup!$A$9:$A$3000,0)),0)</f>
        <v>0</v>
      </c>
      <c r="F41" s="204">
        <f>IFERROR(INDEX(Lookup!$BE$9:$BE$3000,MATCH($A41,Lookup!$A$9:$A$3000,0)),0)</f>
        <v>0</v>
      </c>
      <c r="G41" s="205"/>
      <c r="H41" s="205"/>
      <c r="I41" s="204">
        <f>IFERROR(INDEX(Lookup!$BJ$9:$BJ$3000,MATCH($A41,Lookup!$A$9:$A$3000,0)),0)</f>
        <v>0</v>
      </c>
      <c r="J41" s="204">
        <f>IFERROR(INDEX(Lookup!$BI$9:$BI$3000,MATCH($A41,Lookup!$A$9:$A$3000,0)),0)</f>
        <v>0</v>
      </c>
      <c r="K41" s="204">
        <f>IFERROR(INDEX(Lookup!$BH$9:$BH$3000,MATCH($A41,Lookup!$A$9:$A$3000,0)),0)</f>
        <v>0</v>
      </c>
      <c r="L41" s="204">
        <f t="shared" si="2"/>
        <v>0</v>
      </c>
      <c r="O41" s="182">
        <f t="shared" si="3"/>
        <v>0</v>
      </c>
    </row>
    <row r="42" spans="1:15" hidden="1" x14ac:dyDescent="0.2">
      <c r="A42" s="182">
        <f>'IS Acct 01'!A21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IFERROR(INDEX(Lookup!$BG$9:$BG$3000,MATCH($A42,Lookup!$A$9:$A$3000,0)),0)</f>
        <v>0</v>
      </c>
      <c r="E42" s="204">
        <f>IFERROR(INDEX(Lookup!$BF$9:$BF$3000,MATCH($A42,Lookup!$A$9:$A$3000,0)),0)</f>
        <v>0</v>
      </c>
      <c r="F42" s="204">
        <f>IFERROR(INDEX(Lookup!$BE$9:$BE$3000,MATCH($A42,Lookup!$A$9:$A$3000,0)),0)</f>
        <v>0</v>
      </c>
      <c r="G42" s="205"/>
      <c r="H42" s="205"/>
      <c r="I42" s="204">
        <f>IFERROR(INDEX(Lookup!$BJ$9:$BJ$3000,MATCH($A42,Lookup!$A$9:$A$3000,0)),0)</f>
        <v>0</v>
      </c>
      <c r="J42" s="204">
        <f>IFERROR(INDEX(Lookup!$BI$9:$BI$3000,MATCH($A42,Lookup!$A$9:$A$3000,0)),0)</f>
        <v>0</v>
      </c>
      <c r="K42" s="204">
        <f>IFERROR(INDEX(Lookup!$BH$9:$BH$3000,MATCH($A42,Lookup!$A$9:$A$3000,0)),0)</f>
        <v>0</v>
      </c>
      <c r="L42" s="204">
        <f t="shared" si="2"/>
        <v>0</v>
      </c>
      <c r="O42" s="182">
        <f t="shared" si="3"/>
        <v>0</v>
      </c>
    </row>
    <row r="43" spans="1:15" hidden="1" x14ac:dyDescent="0.2">
      <c r="A43" s="182">
        <f>'IS Acct 01'!A22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IFERROR(INDEX(Lookup!$BG$9:$BG$3000,MATCH($A43,Lookup!$A$9:$A$3000,0)),0)</f>
        <v>0</v>
      </c>
      <c r="E43" s="204">
        <f>IFERROR(INDEX(Lookup!$BF$9:$BF$3000,MATCH($A43,Lookup!$A$9:$A$3000,0)),0)</f>
        <v>0</v>
      </c>
      <c r="F43" s="204">
        <f>IFERROR(INDEX(Lookup!$BE$9:$BE$3000,MATCH($A43,Lookup!$A$9:$A$3000,0)),0)</f>
        <v>0</v>
      </c>
      <c r="G43" s="205"/>
      <c r="H43" s="205"/>
      <c r="I43" s="204">
        <f>IFERROR(INDEX(Lookup!$BJ$9:$BJ$3000,MATCH($A43,Lookup!$A$9:$A$3000,0)),0)</f>
        <v>0</v>
      </c>
      <c r="J43" s="204">
        <f>IFERROR(INDEX(Lookup!$BI$9:$BI$3000,MATCH($A43,Lookup!$A$9:$A$3000,0)),0)</f>
        <v>0</v>
      </c>
      <c r="K43" s="204">
        <f>IFERROR(INDEX(Lookup!$BH$9:$BH$3000,MATCH($A43,Lookup!$A$9:$A$3000,0)),0)</f>
        <v>0</v>
      </c>
      <c r="L43" s="204">
        <f t="shared" si="2"/>
        <v>0</v>
      </c>
      <c r="O43" s="182">
        <f t="shared" si="3"/>
        <v>0</v>
      </c>
    </row>
    <row r="44" spans="1:15" hidden="1" x14ac:dyDescent="0.2">
      <c r="A44" s="182">
        <f>'IS Acct 01'!A23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IFERROR(INDEX(Lookup!$BG$9:$BG$3000,MATCH($A44,Lookup!$A$9:$A$3000,0)),0)</f>
        <v>0</v>
      </c>
      <c r="E44" s="204">
        <f>IFERROR(INDEX(Lookup!$BF$9:$BF$3000,MATCH($A44,Lookup!$A$9:$A$3000,0)),0)</f>
        <v>0</v>
      </c>
      <c r="F44" s="204">
        <f>IFERROR(INDEX(Lookup!$BE$9:$BE$3000,MATCH($A44,Lookup!$A$9:$A$3000,0)),0)</f>
        <v>0</v>
      </c>
      <c r="G44" s="205"/>
      <c r="H44" s="205"/>
      <c r="I44" s="204">
        <f>IFERROR(INDEX(Lookup!$BJ$9:$BJ$3000,MATCH($A44,Lookup!$A$9:$A$3000,0)),0)</f>
        <v>0</v>
      </c>
      <c r="J44" s="204">
        <f>IFERROR(INDEX(Lookup!$BI$9:$BI$3000,MATCH($A44,Lookup!$A$9:$A$3000,0)),0)</f>
        <v>0</v>
      </c>
      <c r="K44" s="204">
        <f>IFERROR(INDEX(Lookup!$BH$9:$BH$3000,MATCH($A44,Lookup!$A$9:$A$3000,0)),0)</f>
        <v>0</v>
      </c>
      <c r="L44" s="204">
        <f t="shared" si="2"/>
        <v>0</v>
      </c>
      <c r="O44" s="182">
        <f t="shared" si="3"/>
        <v>0</v>
      </c>
    </row>
    <row r="45" spans="1:15" hidden="1" x14ac:dyDescent="0.2">
      <c r="A45" s="182">
        <f>'IS Acct 01'!A24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IFERROR(INDEX(Lookup!$BG$9:$BG$3000,MATCH($A45,Lookup!$A$9:$A$3000,0)),0)</f>
        <v>0</v>
      </c>
      <c r="E45" s="204">
        <f>IFERROR(INDEX(Lookup!$BF$9:$BF$3000,MATCH($A45,Lookup!$A$9:$A$3000,0)),0)</f>
        <v>0</v>
      </c>
      <c r="F45" s="204">
        <f>IFERROR(INDEX(Lookup!$BE$9:$BE$3000,MATCH($A45,Lookup!$A$9:$A$3000,0)),0)</f>
        <v>0</v>
      </c>
      <c r="G45" s="205"/>
      <c r="H45" s="205"/>
      <c r="I45" s="204">
        <f>IFERROR(INDEX(Lookup!$BJ$9:$BJ$3000,MATCH($A45,Lookup!$A$9:$A$3000,0)),0)</f>
        <v>0</v>
      </c>
      <c r="J45" s="204">
        <f>IFERROR(INDEX(Lookup!$BI$9:$BI$3000,MATCH($A45,Lookup!$A$9:$A$3000,0)),0)</f>
        <v>0</v>
      </c>
      <c r="K45" s="204">
        <f>IFERROR(INDEX(Lookup!$BH$9:$BH$3000,MATCH($A45,Lookup!$A$9:$A$3000,0)),0)</f>
        <v>0</v>
      </c>
      <c r="L45" s="204">
        <f t="shared" si="2"/>
        <v>0</v>
      </c>
      <c r="O45" s="182">
        <f t="shared" si="3"/>
        <v>0</v>
      </c>
    </row>
    <row r="46" spans="1:15" hidden="1" x14ac:dyDescent="0.2">
      <c r="A46" s="182">
        <f>'IS Acct 01'!A25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IFERROR(INDEX(Lookup!$BG$9:$BG$3000,MATCH($A46,Lookup!$A$9:$A$3000,0)),0)</f>
        <v>0</v>
      </c>
      <c r="E46" s="204">
        <f>IFERROR(INDEX(Lookup!$BF$9:$BF$3000,MATCH($A46,Lookup!$A$9:$A$3000,0)),0)</f>
        <v>0</v>
      </c>
      <c r="F46" s="204">
        <f>IFERROR(INDEX(Lookup!$BE$9:$BE$3000,MATCH($A46,Lookup!$A$9:$A$3000,0)),0)</f>
        <v>0</v>
      </c>
      <c r="G46" s="205"/>
      <c r="H46" s="205"/>
      <c r="I46" s="204">
        <f>IFERROR(INDEX(Lookup!$BJ$9:$BJ$3000,MATCH($A46,Lookup!$A$9:$A$3000,0)),0)</f>
        <v>0</v>
      </c>
      <c r="J46" s="204">
        <f>IFERROR(INDEX(Lookup!$BI$9:$BI$3000,MATCH($A46,Lookup!$A$9:$A$3000,0)),0)</f>
        <v>0</v>
      </c>
      <c r="K46" s="204">
        <f>IFERROR(INDEX(Lookup!$BH$9:$BH$3000,MATCH($A46,Lookup!$A$9:$A$3000,0)),0)</f>
        <v>0</v>
      </c>
      <c r="L46" s="204">
        <f t="shared" si="2"/>
        <v>0</v>
      </c>
      <c r="O46" s="182">
        <f t="shared" si="3"/>
        <v>0</v>
      </c>
    </row>
    <row r="47" spans="1:15" x14ac:dyDescent="0.2">
      <c r="G47" s="205"/>
      <c r="H47" s="205"/>
      <c r="L47" s="204"/>
      <c r="O47" s="182">
        <v>1</v>
      </c>
    </row>
    <row r="48" spans="1:15" x14ac:dyDescent="0.2">
      <c r="A48" s="219"/>
      <c r="B48" s="219"/>
      <c r="C48" s="212" t="s">
        <v>451</v>
      </c>
      <c r="D48" s="210">
        <f>SUM(D23:D46)</f>
        <v>45447.8</v>
      </c>
      <c r="E48" s="210">
        <f>SUM(E23:E46)</f>
        <v>0</v>
      </c>
      <c r="F48" s="210">
        <f>SUM(F23:F46)</f>
        <v>0</v>
      </c>
      <c r="G48" s="218"/>
      <c r="H48" s="218"/>
      <c r="I48" s="210">
        <f>SUM(I23:I46)</f>
        <v>183091.74</v>
      </c>
      <c r="J48" s="210">
        <f>SUM(J23:J46)</f>
        <v>17426.509999999998</v>
      </c>
      <c r="K48" s="210">
        <f>SUM(K23:K46)</f>
        <v>17426.509999999998</v>
      </c>
      <c r="L48" s="210">
        <f>SUM(L23:L46)</f>
        <v>0</v>
      </c>
      <c r="O48" s="182">
        <v>1</v>
      </c>
    </row>
    <row r="49" spans="1:15" x14ac:dyDescent="0.2">
      <c r="A49" s="219"/>
      <c r="B49" s="219"/>
      <c r="C49" s="212" t="s">
        <v>517</v>
      </c>
      <c r="D49" s="210">
        <f t="shared" ref="D49:J49" si="4">D21-D48</f>
        <v>-45447.8</v>
      </c>
      <c r="E49" s="210">
        <f t="shared" si="4"/>
        <v>0</v>
      </c>
      <c r="F49" s="210">
        <f t="shared" si="4"/>
        <v>0</v>
      </c>
      <c r="G49" s="210"/>
      <c r="H49" s="210"/>
      <c r="I49" s="210">
        <f t="shared" si="4"/>
        <v>-183091.74</v>
      </c>
      <c r="J49" s="210">
        <f t="shared" si="4"/>
        <v>-17426.509999999998</v>
      </c>
      <c r="K49" s="210">
        <f>K21-K48</f>
        <v>-17426.509999999998</v>
      </c>
      <c r="L49" s="210">
        <f>L21-L48</f>
        <v>0</v>
      </c>
      <c r="O49" s="182">
        <v>1</v>
      </c>
    </row>
    <row r="50" spans="1:15" x14ac:dyDescent="0.2">
      <c r="C50" s="206"/>
      <c r="D50" s="216"/>
      <c r="E50" s="216"/>
      <c r="F50" s="216"/>
      <c r="G50" s="217"/>
      <c r="H50" s="217"/>
      <c r="I50" s="216"/>
      <c r="J50" s="216"/>
      <c r="K50" s="216"/>
      <c r="L50" s="216"/>
      <c r="O50" s="182">
        <v>1</v>
      </c>
    </row>
    <row r="51" spans="1:15" x14ac:dyDescent="0.2">
      <c r="A51" s="182" t="str">
        <f>'IS Acct 02'!A2</f>
        <v>10100-C02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 xml:space="preserve">Bulk Wine Sales                                             </v>
      </c>
      <c r="D51" s="204">
        <f>IFERROR(INDEX(Lookup!$BG$9:$BG$3000,MATCH($A51,Lookup!$A$9:$A$3000,0)),0)</f>
        <v>37522.730000000003</v>
      </c>
      <c r="E51" s="204">
        <f>IFERROR(INDEX(Lookup!$BF$9:$BF$3000,MATCH($A51,Lookup!$A$9:$A$3000,0)),0)</f>
        <v>0</v>
      </c>
      <c r="F51" s="204">
        <f>IFERROR(INDEX(Lookup!$BE$9:$BE$3000,MATCH($A51,Lookup!$A$9:$A$3000,0)),0)</f>
        <v>0</v>
      </c>
      <c r="G51" s="205"/>
      <c r="H51" s="205"/>
      <c r="I51" s="204">
        <f>IFERROR(INDEX(Lookup!$BJ$9:$BJ$3000,MATCH($A51,Lookup!$A$9:$A$3000,0)),0)</f>
        <v>164262.73000000001</v>
      </c>
      <c r="J51" s="204">
        <f>IFERROR(INDEX(Lookup!$BI$9:$BI$3000,MATCH($A51,Lookup!$A$9:$A$3000,0)),0)</f>
        <v>11773</v>
      </c>
      <c r="K51" s="204">
        <f>IFERROR(INDEX(Lookup!$BH$9:$BH$3000,MATCH($A51,Lookup!$A$9:$A$3000,0)),0)</f>
        <v>10703</v>
      </c>
      <c r="L51" s="204">
        <f t="shared" ref="L51:L61" si="5">K51-J51</f>
        <v>-1070</v>
      </c>
      <c r="O51" s="182">
        <f t="shared" ref="O51:O80" si="6">+IF(A51&gt;0,1,0)</f>
        <v>1</v>
      </c>
    </row>
    <row r="52" spans="1:15" hidden="1" x14ac:dyDescent="0.2">
      <c r="A52" s="182">
        <f>'IS Acct 02'!A3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4">
        <f>IFERROR(INDEX(Lookup!$BG$9:$BG$3000,MATCH($A52,Lookup!$A$9:$A$3000,0)),0)</f>
        <v>0</v>
      </c>
      <c r="E52" s="204">
        <f>IFERROR(INDEX(Lookup!$BF$9:$BF$3000,MATCH($A52,Lookup!$A$9:$A$3000,0)),0)</f>
        <v>0</v>
      </c>
      <c r="F52" s="204">
        <f>IFERROR(INDEX(Lookup!$BE$9:$BE$3000,MATCH($A52,Lookup!$A$9:$A$3000,0)),0)</f>
        <v>0</v>
      </c>
      <c r="G52" s="205"/>
      <c r="H52" s="205"/>
      <c r="I52" s="204">
        <f>IFERROR(INDEX(Lookup!$BJ$9:$BJ$3000,MATCH($A52,Lookup!$A$9:$A$3000,0)),0)</f>
        <v>0</v>
      </c>
      <c r="J52" s="204">
        <f>IFERROR(INDEX(Lookup!$BI$9:$BI$3000,MATCH($A52,Lookup!$A$9:$A$3000,0)),0)</f>
        <v>0</v>
      </c>
      <c r="K52" s="204">
        <f>IFERROR(INDEX(Lookup!$BH$9:$BH$3000,MATCH($A52,Lookup!$A$9:$A$3000,0)),0)</f>
        <v>0</v>
      </c>
      <c r="L52" s="204">
        <f t="shared" si="5"/>
        <v>0</v>
      </c>
      <c r="O52" s="182">
        <f t="shared" si="6"/>
        <v>0</v>
      </c>
    </row>
    <row r="53" spans="1:15" hidden="1" x14ac:dyDescent="0.2">
      <c r="A53" s="182">
        <f>'IS Acct 02'!A4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IFERROR(INDEX(Lookup!$BG$9:$BG$3000,MATCH($A53,Lookup!$A$9:$A$3000,0)),0)</f>
        <v>0</v>
      </c>
      <c r="E53" s="204">
        <f>IFERROR(INDEX(Lookup!$BF$9:$BF$3000,MATCH($A53,Lookup!$A$9:$A$3000,0)),0)</f>
        <v>0</v>
      </c>
      <c r="F53" s="204">
        <f>IFERROR(INDEX(Lookup!$BE$9:$BE$3000,MATCH($A53,Lookup!$A$9:$A$3000,0)),0)</f>
        <v>0</v>
      </c>
      <c r="G53" s="205"/>
      <c r="H53" s="205"/>
      <c r="I53" s="204">
        <f>IFERROR(INDEX(Lookup!$BJ$9:$BJ$3000,MATCH($A53,Lookup!$A$9:$A$3000,0)),0)</f>
        <v>0</v>
      </c>
      <c r="J53" s="204">
        <f>IFERROR(INDEX(Lookup!$BI$9:$BI$3000,MATCH($A53,Lookup!$A$9:$A$3000,0)),0)</f>
        <v>0</v>
      </c>
      <c r="K53" s="204">
        <f>IFERROR(INDEX(Lookup!$BH$9:$BH$3000,MATCH($A53,Lookup!$A$9:$A$3000,0)),0)</f>
        <v>0</v>
      </c>
      <c r="L53" s="204">
        <f t="shared" si="5"/>
        <v>0</v>
      </c>
      <c r="O53" s="182">
        <f t="shared" si="6"/>
        <v>0</v>
      </c>
    </row>
    <row r="54" spans="1:15" hidden="1" x14ac:dyDescent="0.2">
      <c r="A54" s="182">
        <f>'IS Acct 02'!A5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IFERROR(INDEX(Lookup!$BG$9:$BG$3000,MATCH($A54,Lookup!$A$9:$A$3000,0)),0)</f>
        <v>0</v>
      </c>
      <c r="E54" s="204">
        <f>IFERROR(INDEX(Lookup!$BF$9:$BF$3000,MATCH($A54,Lookup!$A$9:$A$3000,0)),0)</f>
        <v>0</v>
      </c>
      <c r="F54" s="204">
        <f>IFERROR(INDEX(Lookup!$BE$9:$BE$3000,MATCH($A54,Lookup!$A$9:$A$3000,0)),0)</f>
        <v>0</v>
      </c>
      <c r="G54" s="205"/>
      <c r="H54" s="205"/>
      <c r="I54" s="204">
        <f>IFERROR(INDEX(Lookup!$BJ$9:$BJ$3000,MATCH($A54,Lookup!$A$9:$A$3000,0)),0)</f>
        <v>0</v>
      </c>
      <c r="J54" s="204">
        <f>IFERROR(INDEX(Lookup!$BI$9:$BI$3000,MATCH($A54,Lookup!$A$9:$A$3000,0)),0)</f>
        <v>0</v>
      </c>
      <c r="K54" s="204">
        <f>IFERROR(INDEX(Lookup!$BH$9:$BH$3000,MATCH($A54,Lookup!$A$9:$A$3000,0)),0)</f>
        <v>0</v>
      </c>
      <c r="L54" s="204">
        <f t="shared" si="5"/>
        <v>0</v>
      </c>
      <c r="O54" s="182">
        <f t="shared" si="6"/>
        <v>0</v>
      </c>
    </row>
    <row r="55" spans="1:15" hidden="1" x14ac:dyDescent="0.2">
      <c r="A55" s="182">
        <f>'IS Acct 02'!A6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IFERROR(INDEX(Lookup!$BG$9:$BG$3000,MATCH($A55,Lookup!$A$9:$A$3000,0)),0)</f>
        <v>0</v>
      </c>
      <c r="E55" s="204">
        <f>IFERROR(INDEX(Lookup!$BF$9:$BF$3000,MATCH($A55,Lookup!$A$9:$A$3000,0)),0)</f>
        <v>0</v>
      </c>
      <c r="F55" s="204">
        <f>IFERROR(INDEX(Lookup!$BE$9:$BE$3000,MATCH($A55,Lookup!$A$9:$A$3000,0)),0)</f>
        <v>0</v>
      </c>
      <c r="G55" s="205"/>
      <c r="H55" s="205"/>
      <c r="I55" s="204">
        <f>IFERROR(INDEX(Lookup!$BJ$9:$BJ$3000,MATCH($A55,Lookup!$A$9:$A$3000,0)),0)</f>
        <v>0</v>
      </c>
      <c r="J55" s="204">
        <f>IFERROR(INDEX(Lookup!$BI$9:$BI$3000,MATCH($A55,Lookup!$A$9:$A$3000,0)),0)</f>
        <v>0</v>
      </c>
      <c r="K55" s="204">
        <f>IFERROR(INDEX(Lookup!$BH$9:$BH$3000,MATCH($A55,Lookup!$A$9:$A$3000,0)),0)</f>
        <v>0</v>
      </c>
      <c r="L55" s="204">
        <f t="shared" si="5"/>
        <v>0</v>
      </c>
      <c r="O55" s="182">
        <f t="shared" si="6"/>
        <v>0</v>
      </c>
    </row>
    <row r="56" spans="1:15" hidden="1" x14ac:dyDescent="0.2">
      <c r="A56" s="182">
        <f>'IS Acct 02'!A7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4">
        <f>IFERROR(INDEX(Lookup!$BG$9:$BG$3000,MATCH($A56,Lookup!$A$9:$A$3000,0)),0)</f>
        <v>0</v>
      </c>
      <c r="E56" s="204">
        <f>IFERROR(INDEX(Lookup!$BF$9:$BF$3000,MATCH($A56,Lookup!$A$9:$A$3000,0)),0)</f>
        <v>0</v>
      </c>
      <c r="F56" s="204">
        <f>IFERROR(INDEX(Lookup!$BE$9:$BE$3000,MATCH($A56,Lookup!$A$9:$A$3000,0)),0)</f>
        <v>0</v>
      </c>
      <c r="G56" s="205"/>
      <c r="H56" s="205"/>
      <c r="I56" s="204">
        <f>IFERROR(INDEX(Lookup!$BJ$9:$BJ$3000,MATCH($A56,Lookup!$A$9:$A$3000,0)),0)</f>
        <v>0</v>
      </c>
      <c r="J56" s="204">
        <f>IFERROR(INDEX(Lookup!$BI$9:$BI$3000,MATCH($A56,Lookup!$A$9:$A$3000,0)),0)</f>
        <v>0</v>
      </c>
      <c r="K56" s="204">
        <f>IFERROR(INDEX(Lookup!$BH$9:$BH$3000,MATCH($A56,Lookup!$A$9:$A$3000,0)),0)</f>
        <v>0</v>
      </c>
      <c r="L56" s="204">
        <f t="shared" si="5"/>
        <v>0</v>
      </c>
      <c r="O56" s="182">
        <f t="shared" si="6"/>
        <v>0</v>
      </c>
    </row>
    <row r="57" spans="1:15" hidden="1" x14ac:dyDescent="0.2">
      <c r="A57" s="182">
        <f>'IS Acct 02'!A8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4">
        <f>IFERROR(INDEX(Lookup!$BG$9:$BG$3000,MATCH($A57,Lookup!$A$9:$A$3000,0)),0)</f>
        <v>0</v>
      </c>
      <c r="E57" s="204">
        <f>IFERROR(INDEX(Lookup!$BF$9:$BF$3000,MATCH($A57,Lookup!$A$9:$A$3000,0)),0)</f>
        <v>0</v>
      </c>
      <c r="F57" s="204">
        <f>IFERROR(INDEX(Lookup!$BE$9:$BE$3000,MATCH($A57,Lookup!$A$9:$A$3000,0)),0)</f>
        <v>0</v>
      </c>
      <c r="G57" s="205"/>
      <c r="H57" s="205"/>
      <c r="I57" s="204">
        <f>IFERROR(INDEX(Lookup!$BJ$9:$BJ$3000,MATCH($A57,Lookup!$A$9:$A$3000,0)),0)</f>
        <v>0</v>
      </c>
      <c r="J57" s="204">
        <f>IFERROR(INDEX(Lookup!$BI$9:$BI$3000,MATCH($A57,Lookup!$A$9:$A$3000,0)),0)</f>
        <v>0</v>
      </c>
      <c r="K57" s="204">
        <f>IFERROR(INDEX(Lookup!$BH$9:$BH$3000,MATCH($A57,Lookup!$A$9:$A$3000,0)),0)</f>
        <v>0</v>
      </c>
      <c r="L57" s="204">
        <f t="shared" si="5"/>
        <v>0</v>
      </c>
      <c r="O57" s="182">
        <f t="shared" si="6"/>
        <v>0</v>
      </c>
    </row>
    <row r="58" spans="1:15" hidden="1" x14ac:dyDescent="0.2">
      <c r="A58" s="182">
        <f>'IS Acct 02'!A9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4">
        <f>IFERROR(INDEX(Lookup!$BG$9:$BG$3000,MATCH($A58,Lookup!$A$9:$A$3000,0)),0)</f>
        <v>0</v>
      </c>
      <c r="E58" s="204">
        <f>IFERROR(INDEX(Lookup!$BF$9:$BF$3000,MATCH($A58,Lookup!$A$9:$A$3000,0)),0)</f>
        <v>0</v>
      </c>
      <c r="F58" s="204">
        <f>IFERROR(INDEX(Lookup!$BE$9:$BE$3000,MATCH($A58,Lookup!$A$9:$A$3000,0)),0)</f>
        <v>0</v>
      </c>
      <c r="G58" s="205"/>
      <c r="H58" s="205"/>
      <c r="I58" s="204">
        <f>IFERROR(INDEX(Lookup!$BJ$9:$BJ$3000,MATCH($A58,Lookup!$A$9:$A$3000,0)),0)</f>
        <v>0</v>
      </c>
      <c r="J58" s="204">
        <f>IFERROR(INDEX(Lookup!$BI$9:$BI$3000,MATCH($A58,Lookup!$A$9:$A$3000,0)),0)</f>
        <v>0</v>
      </c>
      <c r="K58" s="204">
        <f>IFERROR(INDEX(Lookup!$BH$9:$BH$3000,MATCH($A58,Lookup!$A$9:$A$3000,0)),0)</f>
        <v>0</v>
      </c>
      <c r="L58" s="204">
        <f t="shared" si="5"/>
        <v>0</v>
      </c>
      <c r="O58" s="182">
        <f t="shared" si="6"/>
        <v>0</v>
      </c>
    </row>
    <row r="59" spans="1:15" hidden="1" x14ac:dyDescent="0.2">
      <c r="A59" s="182">
        <f>'IS Acct 02'!A10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4">
        <f>IFERROR(INDEX(Lookup!$BG$9:$BG$3000,MATCH($A59,Lookup!$A$9:$A$3000,0)),0)</f>
        <v>0</v>
      </c>
      <c r="E59" s="204">
        <f>IFERROR(INDEX(Lookup!$BF$9:$BF$3000,MATCH($A59,Lookup!$A$9:$A$3000,0)),0)</f>
        <v>0</v>
      </c>
      <c r="F59" s="204">
        <f>IFERROR(INDEX(Lookup!$BE$9:$BE$3000,MATCH($A59,Lookup!$A$9:$A$3000,0)),0)</f>
        <v>0</v>
      </c>
      <c r="G59" s="205"/>
      <c r="H59" s="205"/>
      <c r="I59" s="204">
        <f>IFERROR(INDEX(Lookup!$BJ$9:$BJ$3000,MATCH($A59,Lookup!$A$9:$A$3000,0)),0)</f>
        <v>0</v>
      </c>
      <c r="J59" s="204">
        <f>IFERROR(INDEX(Lookup!$BI$9:$BI$3000,MATCH($A59,Lookup!$A$9:$A$3000,0)),0)</f>
        <v>0</v>
      </c>
      <c r="K59" s="204">
        <f>IFERROR(INDEX(Lookup!$BH$9:$BH$3000,MATCH($A59,Lookup!$A$9:$A$3000,0)),0)</f>
        <v>0</v>
      </c>
      <c r="L59" s="204">
        <f t="shared" si="5"/>
        <v>0</v>
      </c>
      <c r="O59" s="182">
        <f t="shared" si="6"/>
        <v>0</v>
      </c>
    </row>
    <row r="60" spans="1:15" hidden="1" x14ac:dyDescent="0.2">
      <c r="A60" s="182">
        <f>'IS Acct 02'!A11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IFERROR(INDEX(Lookup!$BG$9:$BG$3000,MATCH($A60,Lookup!$A$9:$A$3000,0)),0)</f>
        <v>0</v>
      </c>
      <c r="E60" s="204">
        <f>IFERROR(INDEX(Lookup!$BF$9:$BF$3000,MATCH($A60,Lookup!$A$9:$A$3000,0)),0)</f>
        <v>0</v>
      </c>
      <c r="F60" s="204">
        <f>IFERROR(INDEX(Lookup!$BE$9:$BE$3000,MATCH($A60,Lookup!$A$9:$A$3000,0)),0)</f>
        <v>0</v>
      </c>
      <c r="G60" s="205"/>
      <c r="H60" s="205"/>
      <c r="I60" s="204">
        <f>IFERROR(INDEX(Lookup!$BJ$9:$BJ$3000,MATCH($A60,Lookup!$A$9:$A$3000,0)),0)</f>
        <v>0</v>
      </c>
      <c r="J60" s="204">
        <f>IFERROR(INDEX(Lookup!$BI$9:$BI$3000,MATCH($A60,Lookup!$A$9:$A$3000,0)),0)</f>
        <v>0</v>
      </c>
      <c r="K60" s="204">
        <f>IFERROR(INDEX(Lookup!$BH$9:$BH$3000,MATCH($A60,Lookup!$A$9:$A$3000,0)),0)</f>
        <v>0</v>
      </c>
      <c r="L60" s="204">
        <f t="shared" si="5"/>
        <v>0</v>
      </c>
      <c r="O60" s="182">
        <f t="shared" si="6"/>
        <v>0</v>
      </c>
    </row>
    <row r="61" spans="1:15" hidden="1" x14ac:dyDescent="0.2">
      <c r="A61" s="182">
        <f>'IS Acct 02'!A12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IFERROR(INDEX(Lookup!$BG$9:$BG$3000,MATCH($A61,Lookup!$A$9:$A$3000,0)),0)</f>
        <v>0</v>
      </c>
      <c r="E61" s="204">
        <f>IFERROR(INDEX(Lookup!$BF$9:$BF$3000,MATCH($A61,Lookup!$A$9:$A$3000,0)),0)</f>
        <v>0</v>
      </c>
      <c r="F61" s="204">
        <f>IFERROR(INDEX(Lookup!$BE$9:$BE$3000,MATCH($A61,Lookup!$A$9:$A$3000,0)),0)</f>
        <v>0</v>
      </c>
      <c r="G61" s="205"/>
      <c r="H61" s="205"/>
      <c r="I61" s="204">
        <f>IFERROR(INDEX(Lookup!$BJ$9:$BJ$3000,MATCH($A61,Lookup!$A$9:$A$3000,0)),0)</f>
        <v>0</v>
      </c>
      <c r="J61" s="204">
        <f>IFERROR(INDEX(Lookup!$BI$9:$BI$3000,MATCH($A61,Lookup!$A$9:$A$3000,0)),0)</f>
        <v>0</v>
      </c>
      <c r="K61" s="204">
        <f>IFERROR(INDEX(Lookup!$BH$9:$BH$3000,MATCH($A61,Lookup!$A$9:$A$3000,0)),0)</f>
        <v>0</v>
      </c>
      <c r="L61" s="204">
        <f t="shared" si="5"/>
        <v>0</v>
      </c>
      <c r="O61" s="182">
        <f t="shared" si="6"/>
        <v>0</v>
      </c>
    </row>
    <row r="62" spans="1:15" hidden="1" x14ac:dyDescent="0.2">
      <c r="G62" s="205"/>
      <c r="H62" s="205"/>
      <c r="L62" s="204"/>
      <c r="O62" s="182">
        <f t="shared" si="6"/>
        <v>0</v>
      </c>
    </row>
    <row r="63" spans="1:15" x14ac:dyDescent="0.2">
      <c r="A63" s="246"/>
      <c r="B63" s="246"/>
      <c r="C63" s="244" t="s">
        <v>442</v>
      </c>
      <c r="D63" s="245">
        <f>SUM(D51:D61)</f>
        <v>37522.730000000003</v>
      </c>
      <c r="E63" s="245">
        <f>SUM(E51:E61)</f>
        <v>0</v>
      </c>
      <c r="F63" s="245">
        <f>SUM(F51:F61)</f>
        <v>0</v>
      </c>
      <c r="G63" s="247"/>
      <c r="H63" s="247"/>
      <c r="I63" s="245">
        <f>SUM(I51:I61)</f>
        <v>164262.73000000001</v>
      </c>
      <c r="J63" s="245">
        <f>SUM(J51:J61)</f>
        <v>11773</v>
      </c>
      <c r="K63" s="245">
        <f>SUM(K51:K61)</f>
        <v>10703</v>
      </c>
      <c r="L63" s="245">
        <f>SUM(L51:L61)</f>
        <v>-1070</v>
      </c>
      <c r="M63" s="206"/>
      <c r="N63" s="206"/>
      <c r="O63" s="182">
        <v>1</v>
      </c>
    </row>
    <row r="64" spans="1:15" x14ac:dyDescent="0.2">
      <c r="C64" s="206"/>
      <c r="D64" s="207"/>
      <c r="E64" s="207"/>
      <c r="F64" s="207"/>
      <c r="G64" s="209"/>
      <c r="H64" s="209"/>
      <c r="I64" s="207"/>
      <c r="J64" s="207"/>
      <c r="K64" s="207"/>
      <c r="L64" s="207"/>
      <c r="M64" s="206"/>
      <c r="N64" s="206"/>
      <c r="O64" s="182">
        <v>1</v>
      </c>
    </row>
    <row r="65" spans="1:15" x14ac:dyDescent="0.2">
      <c r="A65" s="182" t="str">
        <f>'IS Acct 03'!A2</f>
        <v>15200-C01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 xml:space="preserve">Other Income-WET Rebate                                     </v>
      </c>
      <c r="D65" s="204">
        <f>IFERROR(INDEX(Lookup!$BG$9:$BG$3000,MATCH($A65,Lookup!$A$9:$A$3000,0)),0)</f>
        <v>0</v>
      </c>
      <c r="E65" s="204">
        <f>IFERROR(INDEX(Lookup!$BF$9:$BF$3000,MATCH($A65,Lookup!$A$9:$A$3000,0)),0)</f>
        <v>0</v>
      </c>
      <c r="F65" s="204">
        <f>IFERROR(INDEX(Lookup!$BE$9:$BE$3000,MATCH($A65,Lookup!$A$9:$A$3000,0)),0)</f>
        <v>0</v>
      </c>
      <c r="G65" s="205"/>
      <c r="H65" s="205"/>
      <c r="I65" s="204">
        <f>IFERROR(INDEX(Lookup!$BJ$9:$BJ$3000,MATCH($A65,Lookup!$A$9:$A$3000,0)),0)</f>
        <v>0</v>
      </c>
      <c r="J65" s="204">
        <f>IFERROR(INDEX(Lookup!$BI$9:$BI$3000,MATCH($A65,Lookup!$A$9:$A$3000,0)),0)</f>
        <v>0</v>
      </c>
      <c r="K65" s="204">
        <f>IFERROR(INDEX(Lookup!$BH$9:$BH$3000,MATCH($A65,Lookup!$A$9:$A$3000,0)),0)</f>
        <v>0</v>
      </c>
      <c r="L65" s="204">
        <f t="shared" ref="L65:L88" si="7">K65-J65</f>
        <v>0</v>
      </c>
      <c r="O65" s="182">
        <f t="shared" si="6"/>
        <v>1</v>
      </c>
    </row>
    <row r="66" spans="1:15" x14ac:dyDescent="0.2">
      <c r="A66" s="182" t="str">
        <f>'IS Acct 03'!A3</f>
        <v>16100-C01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 xml:space="preserve">Interest Received -TWC                                      </v>
      </c>
      <c r="D66" s="204">
        <f>IFERROR(INDEX(Lookup!$BG$9:$BG$3000,MATCH($A66,Lookup!$A$9:$A$3000,0)),0)</f>
        <v>0</v>
      </c>
      <c r="E66" s="204">
        <f>IFERROR(INDEX(Lookup!$BF$9:$BF$3000,MATCH($A66,Lookup!$A$9:$A$3000,0)),0)</f>
        <v>0</v>
      </c>
      <c r="F66" s="204">
        <f>IFERROR(INDEX(Lookup!$BE$9:$BE$3000,MATCH($A66,Lookup!$A$9:$A$3000,0)),0)</f>
        <v>0</v>
      </c>
      <c r="G66" s="205"/>
      <c r="H66" s="205"/>
      <c r="I66" s="204">
        <f>IFERROR(INDEX(Lookup!$BJ$9:$BJ$3000,MATCH($A66,Lookup!$A$9:$A$3000,0)),0)</f>
        <v>0</v>
      </c>
      <c r="J66" s="204">
        <f>IFERROR(INDEX(Lookup!$BI$9:$BI$3000,MATCH($A66,Lookup!$A$9:$A$3000,0)),0)</f>
        <v>0</v>
      </c>
      <c r="K66" s="204">
        <f>IFERROR(INDEX(Lookup!$BH$9:$BH$3000,MATCH($A66,Lookup!$A$9:$A$3000,0)),0)</f>
        <v>0</v>
      </c>
      <c r="L66" s="204">
        <f t="shared" si="7"/>
        <v>0</v>
      </c>
      <c r="O66" s="182">
        <f t="shared" si="6"/>
        <v>1</v>
      </c>
    </row>
    <row r="67" spans="1:15" hidden="1" x14ac:dyDescent="0.2">
      <c r="A67" s="182">
        <f>'IS Acct 03'!A4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4">
        <f>IFERROR(INDEX(Lookup!$BG$9:$BG$3000,MATCH($A67,Lookup!$A$9:$A$3000,0)),0)</f>
        <v>0</v>
      </c>
      <c r="E67" s="204">
        <f>IFERROR(INDEX(Lookup!$BF$9:$BF$3000,MATCH($A67,Lookup!$A$9:$A$3000,0)),0)</f>
        <v>0</v>
      </c>
      <c r="F67" s="204">
        <f>IFERROR(INDEX(Lookup!$BE$9:$BE$3000,MATCH($A67,Lookup!$A$9:$A$3000,0)),0)</f>
        <v>0</v>
      </c>
      <c r="G67" s="205"/>
      <c r="H67" s="205"/>
      <c r="I67" s="204">
        <f>IFERROR(INDEX(Lookup!$BJ$9:$BJ$3000,MATCH($A67,Lookup!$A$9:$A$3000,0)),0)</f>
        <v>0</v>
      </c>
      <c r="J67" s="204">
        <f>IFERROR(INDEX(Lookup!$BI$9:$BI$3000,MATCH($A67,Lookup!$A$9:$A$3000,0)),0)</f>
        <v>0</v>
      </c>
      <c r="K67" s="204">
        <f>IFERROR(INDEX(Lookup!$BH$9:$BH$3000,MATCH($A67,Lookup!$A$9:$A$3000,0)),0)</f>
        <v>0</v>
      </c>
      <c r="L67" s="204">
        <f t="shared" si="7"/>
        <v>0</v>
      </c>
      <c r="O67" s="182">
        <f t="shared" si="6"/>
        <v>0</v>
      </c>
    </row>
    <row r="68" spans="1:15" hidden="1" x14ac:dyDescent="0.2">
      <c r="A68" s="182">
        <f>'IS Acct 03'!A5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4">
        <f>IFERROR(INDEX(Lookup!$BG$9:$BG$3000,MATCH($A68,Lookup!$A$9:$A$3000,0)),0)</f>
        <v>0</v>
      </c>
      <c r="E68" s="204">
        <f>IFERROR(INDEX(Lookup!$BF$9:$BF$3000,MATCH($A68,Lookup!$A$9:$A$3000,0)),0)</f>
        <v>0</v>
      </c>
      <c r="F68" s="204">
        <f>IFERROR(INDEX(Lookup!$BE$9:$BE$3000,MATCH($A68,Lookup!$A$9:$A$3000,0)),0)</f>
        <v>0</v>
      </c>
      <c r="G68" s="205"/>
      <c r="H68" s="205"/>
      <c r="I68" s="204">
        <f>IFERROR(INDEX(Lookup!$BJ$9:$BJ$3000,MATCH($A68,Lookup!$A$9:$A$3000,0)),0)</f>
        <v>0</v>
      </c>
      <c r="J68" s="204">
        <f>IFERROR(INDEX(Lookup!$BI$9:$BI$3000,MATCH($A68,Lookup!$A$9:$A$3000,0)),0)</f>
        <v>0</v>
      </c>
      <c r="K68" s="204">
        <f>IFERROR(INDEX(Lookup!$BH$9:$BH$3000,MATCH($A68,Lookup!$A$9:$A$3000,0)),0)</f>
        <v>0</v>
      </c>
      <c r="L68" s="204">
        <f t="shared" si="7"/>
        <v>0</v>
      </c>
      <c r="O68" s="182">
        <f t="shared" si="6"/>
        <v>0</v>
      </c>
    </row>
    <row r="69" spans="1:15" hidden="1" x14ac:dyDescent="0.2">
      <c r="A69" s="182">
        <f>'IS Acct 03'!A6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4">
        <f>IFERROR(INDEX(Lookup!$BG$9:$BG$3000,MATCH($A69,Lookup!$A$9:$A$3000,0)),0)</f>
        <v>0</v>
      </c>
      <c r="E69" s="204">
        <f>IFERROR(INDEX(Lookup!$BF$9:$BF$3000,MATCH($A69,Lookup!$A$9:$A$3000,0)),0)</f>
        <v>0</v>
      </c>
      <c r="F69" s="204">
        <f>IFERROR(INDEX(Lookup!$BE$9:$BE$3000,MATCH($A69,Lookup!$A$9:$A$3000,0)),0)</f>
        <v>0</v>
      </c>
      <c r="G69" s="205"/>
      <c r="H69" s="205"/>
      <c r="I69" s="204">
        <f>IFERROR(INDEX(Lookup!$BJ$9:$BJ$3000,MATCH($A69,Lookup!$A$9:$A$3000,0)),0)</f>
        <v>0</v>
      </c>
      <c r="J69" s="204">
        <f>IFERROR(INDEX(Lookup!$BI$9:$BI$3000,MATCH($A69,Lookup!$A$9:$A$3000,0)),0)</f>
        <v>0</v>
      </c>
      <c r="K69" s="204">
        <f>IFERROR(INDEX(Lookup!$BH$9:$BH$3000,MATCH($A69,Lookup!$A$9:$A$3000,0)),0)</f>
        <v>0</v>
      </c>
      <c r="L69" s="204">
        <f t="shared" si="7"/>
        <v>0</v>
      </c>
      <c r="O69" s="182">
        <f t="shared" si="6"/>
        <v>0</v>
      </c>
    </row>
    <row r="70" spans="1:15" hidden="1" x14ac:dyDescent="0.2">
      <c r="A70" s="182">
        <f>'IS Acct 03'!A7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4">
        <f>IFERROR(INDEX(Lookup!$BG$9:$BG$3000,MATCH($A70,Lookup!$A$9:$A$3000,0)),0)</f>
        <v>0</v>
      </c>
      <c r="E70" s="204">
        <f>IFERROR(INDEX(Lookup!$BF$9:$BF$3000,MATCH($A70,Lookup!$A$9:$A$3000,0)),0)</f>
        <v>0</v>
      </c>
      <c r="F70" s="204">
        <f>IFERROR(INDEX(Lookup!$BE$9:$BE$3000,MATCH($A70,Lookup!$A$9:$A$3000,0)),0)</f>
        <v>0</v>
      </c>
      <c r="G70" s="205"/>
      <c r="H70" s="205"/>
      <c r="I70" s="204">
        <f>IFERROR(INDEX(Lookup!$BJ$9:$BJ$3000,MATCH($A70,Lookup!$A$9:$A$3000,0)),0)</f>
        <v>0</v>
      </c>
      <c r="J70" s="204">
        <f>IFERROR(INDEX(Lookup!$BI$9:$BI$3000,MATCH($A70,Lookup!$A$9:$A$3000,0)),0)</f>
        <v>0</v>
      </c>
      <c r="K70" s="204">
        <f>IFERROR(INDEX(Lookup!$BH$9:$BH$3000,MATCH($A70,Lookup!$A$9:$A$3000,0)),0)</f>
        <v>0</v>
      </c>
      <c r="L70" s="204">
        <f t="shared" si="7"/>
        <v>0</v>
      </c>
      <c r="O70" s="182">
        <f t="shared" si="6"/>
        <v>0</v>
      </c>
    </row>
    <row r="71" spans="1:15" hidden="1" x14ac:dyDescent="0.2">
      <c r="A71" s="182">
        <f>'IS Acct 03'!A8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4">
        <f>IFERROR(INDEX(Lookup!$BG$9:$BG$3000,MATCH($A71,Lookup!$A$9:$A$3000,0)),0)</f>
        <v>0</v>
      </c>
      <c r="E71" s="204">
        <f>IFERROR(INDEX(Lookup!$BF$9:$BF$3000,MATCH($A71,Lookup!$A$9:$A$3000,0)),0)</f>
        <v>0</v>
      </c>
      <c r="F71" s="204">
        <f>IFERROR(INDEX(Lookup!$BE$9:$BE$3000,MATCH($A71,Lookup!$A$9:$A$3000,0)),0)</f>
        <v>0</v>
      </c>
      <c r="G71" s="205"/>
      <c r="H71" s="205"/>
      <c r="I71" s="204">
        <f>IFERROR(INDEX(Lookup!$BJ$9:$BJ$3000,MATCH($A71,Lookup!$A$9:$A$3000,0)),0)</f>
        <v>0</v>
      </c>
      <c r="J71" s="204">
        <f>IFERROR(INDEX(Lookup!$BI$9:$BI$3000,MATCH($A71,Lookup!$A$9:$A$3000,0)),0)</f>
        <v>0</v>
      </c>
      <c r="K71" s="204">
        <f>IFERROR(INDEX(Lookup!$BH$9:$BH$3000,MATCH($A71,Lookup!$A$9:$A$3000,0)),0)</f>
        <v>0</v>
      </c>
      <c r="L71" s="204">
        <f t="shared" si="7"/>
        <v>0</v>
      </c>
      <c r="O71" s="182">
        <f t="shared" si="6"/>
        <v>0</v>
      </c>
    </row>
    <row r="72" spans="1:15" hidden="1" x14ac:dyDescent="0.2">
      <c r="A72" s="182">
        <f>'IS Acct 03'!A9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4">
        <f>IFERROR(INDEX(Lookup!$BG$9:$BG$3000,MATCH($A72,Lookup!$A$9:$A$3000,0)),0)</f>
        <v>0</v>
      </c>
      <c r="E72" s="204">
        <f>IFERROR(INDEX(Lookup!$BF$9:$BF$3000,MATCH($A72,Lookup!$A$9:$A$3000,0)),0)</f>
        <v>0</v>
      </c>
      <c r="F72" s="204">
        <f>IFERROR(INDEX(Lookup!$BE$9:$BE$3000,MATCH($A72,Lookup!$A$9:$A$3000,0)),0)</f>
        <v>0</v>
      </c>
      <c r="G72" s="205"/>
      <c r="H72" s="205"/>
      <c r="I72" s="204">
        <f>IFERROR(INDEX(Lookup!$BJ$9:$BJ$3000,MATCH($A72,Lookup!$A$9:$A$3000,0)),0)</f>
        <v>0</v>
      </c>
      <c r="J72" s="204">
        <f>IFERROR(INDEX(Lookup!$BI$9:$BI$3000,MATCH($A72,Lookup!$A$9:$A$3000,0)),0)</f>
        <v>0</v>
      </c>
      <c r="K72" s="204">
        <f>IFERROR(INDEX(Lookup!$BH$9:$BH$3000,MATCH($A72,Lookup!$A$9:$A$3000,0)),0)</f>
        <v>0</v>
      </c>
      <c r="L72" s="204">
        <f t="shared" si="7"/>
        <v>0</v>
      </c>
      <c r="O72" s="182">
        <f t="shared" si="6"/>
        <v>0</v>
      </c>
    </row>
    <row r="73" spans="1:15" hidden="1" x14ac:dyDescent="0.2">
      <c r="A73" s="182">
        <f>'IS Acct 03'!A10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4">
        <f>IFERROR(INDEX(Lookup!$BG$9:$BG$3000,MATCH($A73,Lookup!$A$9:$A$3000,0)),0)</f>
        <v>0</v>
      </c>
      <c r="E73" s="204">
        <f>IFERROR(INDEX(Lookup!$BF$9:$BF$3000,MATCH($A73,Lookup!$A$9:$A$3000,0)),0)</f>
        <v>0</v>
      </c>
      <c r="F73" s="204">
        <f>IFERROR(INDEX(Lookup!$BE$9:$BE$3000,MATCH($A73,Lookup!$A$9:$A$3000,0)),0)</f>
        <v>0</v>
      </c>
      <c r="G73" s="205"/>
      <c r="H73" s="205"/>
      <c r="I73" s="204">
        <f>IFERROR(INDEX(Lookup!$BJ$9:$BJ$3000,MATCH($A73,Lookup!$A$9:$A$3000,0)),0)</f>
        <v>0</v>
      </c>
      <c r="J73" s="204">
        <f>IFERROR(INDEX(Lookup!$BI$9:$BI$3000,MATCH($A73,Lookup!$A$9:$A$3000,0)),0)</f>
        <v>0</v>
      </c>
      <c r="K73" s="204">
        <f>IFERROR(INDEX(Lookup!$BH$9:$BH$3000,MATCH($A73,Lookup!$A$9:$A$3000,0)),0)</f>
        <v>0</v>
      </c>
      <c r="L73" s="204">
        <f t="shared" si="7"/>
        <v>0</v>
      </c>
      <c r="O73" s="182">
        <f t="shared" si="6"/>
        <v>0</v>
      </c>
    </row>
    <row r="74" spans="1:15" hidden="1" x14ac:dyDescent="0.2">
      <c r="A74" s="182">
        <f>'IS Acct 03'!A11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4">
        <f>IFERROR(INDEX(Lookup!$BG$9:$BG$3000,MATCH($A74,Lookup!$A$9:$A$3000,0)),0)</f>
        <v>0</v>
      </c>
      <c r="E74" s="204">
        <f>IFERROR(INDEX(Lookup!$BF$9:$BF$3000,MATCH($A74,Lookup!$A$9:$A$3000,0)),0)</f>
        <v>0</v>
      </c>
      <c r="F74" s="204">
        <f>IFERROR(INDEX(Lookup!$BE$9:$BE$3000,MATCH($A74,Lookup!$A$9:$A$3000,0)),0)</f>
        <v>0</v>
      </c>
      <c r="G74" s="205"/>
      <c r="H74" s="205"/>
      <c r="I74" s="204">
        <f>IFERROR(INDEX(Lookup!$BJ$9:$BJ$3000,MATCH($A74,Lookup!$A$9:$A$3000,0)),0)</f>
        <v>0</v>
      </c>
      <c r="J74" s="204">
        <f>IFERROR(INDEX(Lookup!$BI$9:$BI$3000,MATCH($A74,Lookup!$A$9:$A$3000,0)),0)</f>
        <v>0</v>
      </c>
      <c r="K74" s="204">
        <f>IFERROR(INDEX(Lookup!$BH$9:$BH$3000,MATCH($A74,Lookup!$A$9:$A$3000,0)),0)</f>
        <v>0</v>
      </c>
      <c r="L74" s="204">
        <f t="shared" si="7"/>
        <v>0</v>
      </c>
      <c r="O74" s="182">
        <f t="shared" si="6"/>
        <v>0</v>
      </c>
    </row>
    <row r="75" spans="1:15" hidden="1" x14ac:dyDescent="0.2">
      <c r="A75" s="182">
        <f>'IS Acct 03'!A12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IFERROR(INDEX(Lookup!$BG$9:$BG$3000,MATCH($A75,Lookup!$A$9:$A$3000,0)),0)</f>
        <v>0</v>
      </c>
      <c r="E75" s="204">
        <f>IFERROR(INDEX(Lookup!$BF$9:$BF$3000,MATCH($A75,Lookup!$A$9:$A$3000,0)),0)</f>
        <v>0</v>
      </c>
      <c r="F75" s="204">
        <f>IFERROR(INDEX(Lookup!$BE$9:$BE$3000,MATCH($A75,Lookup!$A$9:$A$3000,0)),0)</f>
        <v>0</v>
      </c>
      <c r="G75" s="205"/>
      <c r="H75" s="205"/>
      <c r="I75" s="204">
        <f>IFERROR(INDEX(Lookup!$BJ$9:$BJ$3000,MATCH($A75,Lookup!$A$9:$A$3000,0)),0)</f>
        <v>0</v>
      </c>
      <c r="J75" s="204">
        <f>IFERROR(INDEX(Lookup!$BI$9:$BI$3000,MATCH($A75,Lookup!$A$9:$A$3000,0)),0)</f>
        <v>0</v>
      </c>
      <c r="K75" s="204">
        <f>IFERROR(INDEX(Lookup!$BH$9:$BH$3000,MATCH($A75,Lookup!$A$9:$A$3000,0)),0)</f>
        <v>0</v>
      </c>
      <c r="L75" s="204">
        <f t="shared" si="7"/>
        <v>0</v>
      </c>
      <c r="O75" s="182">
        <f t="shared" si="6"/>
        <v>0</v>
      </c>
    </row>
    <row r="76" spans="1:15" hidden="1" x14ac:dyDescent="0.2">
      <c r="A76" s="182">
        <f>'IS Acct 03'!A13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IFERROR(INDEX(Lookup!$BG$9:$BG$3000,MATCH($A76,Lookup!$A$9:$A$3000,0)),0)</f>
        <v>0</v>
      </c>
      <c r="E76" s="204">
        <f>IFERROR(INDEX(Lookup!$BF$9:$BF$3000,MATCH($A76,Lookup!$A$9:$A$3000,0)),0)</f>
        <v>0</v>
      </c>
      <c r="F76" s="204">
        <f>IFERROR(INDEX(Lookup!$BE$9:$BE$3000,MATCH($A76,Lookup!$A$9:$A$3000,0)),0)</f>
        <v>0</v>
      </c>
      <c r="G76" s="205"/>
      <c r="H76" s="205"/>
      <c r="I76" s="204">
        <f>IFERROR(INDEX(Lookup!$BJ$9:$BJ$3000,MATCH($A76,Lookup!$A$9:$A$3000,0)),0)</f>
        <v>0</v>
      </c>
      <c r="J76" s="204">
        <f>IFERROR(INDEX(Lookup!$BI$9:$BI$3000,MATCH($A76,Lookup!$A$9:$A$3000,0)),0)</f>
        <v>0</v>
      </c>
      <c r="K76" s="204">
        <f>IFERROR(INDEX(Lookup!$BH$9:$BH$3000,MATCH($A76,Lookup!$A$9:$A$3000,0)),0)</f>
        <v>0</v>
      </c>
      <c r="L76" s="204">
        <f t="shared" si="7"/>
        <v>0</v>
      </c>
      <c r="O76" s="182">
        <f t="shared" si="6"/>
        <v>0</v>
      </c>
    </row>
    <row r="77" spans="1:15" hidden="1" x14ac:dyDescent="0.2">
      <c r="A77" s="182">
        <f>'IS Acct 03'!A14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IFERROR(INDEX(Lookup!$BG$9:$BG$3000,MATCH($A77,Lookup!$A$9:$A$3000,0)),0)</f>
        <v>0</v>
      </c>
      <c r="E77" s="204">
        <f>IFERROR(INDEX(Lookup!$BF$9:$BF$3000,MATCH($A77,Lookup!$A$9:$A$3000,0)),0)</f>
        <v>0</v>
      </c>
      <c r="F77" s="204">
        <f>IFERROR(INDEX(Lookup!$BE$9:$BE$3000,MATCH($A77,Lookup!$A$9:$A$3000,0)),0)</f>
        <v>0</v>
      </c>
      <c r="G77" s="205"/>
      <c r="H77" s="205"/>
      <c r="I77" s="204">
        <f>IFERROR(INDEX(Lookup!$BJ$9:$BJ$3000,MATCH($A77,Lookup!$A$9:$A$3000,0)),0)</f>
        <v>0</v>
      </c>
      <c r="J77" s="204">
        <f>IFERROR(INDEX(Lookup!$BI$9:$BI$3000,MATCH($A77,Lookup!$A$9:$A$3000,0)),0)</f>
        <v>0</v>
      </c>
      <c r="K77" s="204">
        <f>IFERROR(INDEX(Lookup!$BH$9:$BH$3000,MATCH($A77,Lookup!$A$9:$A$3000,0)),0)</f>
        <v>0</v>
      </c>
      <c r="L77" s="204">
        <f t="shared" si="7"/>
        <v>0</v>
      </c>
      <c r="O77" s="182">
        <f t="shared" si="6"/>
        <v>0</v>
      </c>
    </row>
    <row r="78" spans="1:15" hidden="1" x14ac:dyDescent="0.2">
      <c r="A78" s="182">
        <f>'IS Acct 03'!A15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IFERROR(INDEX(Lookup!$BG$9:$BG$3000,MATCH($A78,Lookup!$A$9:$A$3000,0)),0)</f>
        <v>0</v>
      </c>
      <c r="E78" s="204">
        <f>IFERROR(INDEX(Lookup!$BF$9:$BF$3000,MATCH($A78,Lookup!$A$9:$A$3000,0)),0)</f>
        <v>0</v>
      </c>
      <c r="F78" s="204">
        <f>IFERROR(INDEX(Lookup!$BE$9:$BE$3000,MATCH($A78,Lookup!$A$9:$A$3000,0)),0)</f>
        <v>0</v>
      </c>
      <c r="G78" s="205"/>
      <c r="H78" s="205"/>
      <c r="I78" s="204">
        <f>IFERROR(INDEX(Lookup!$BJ$9:$BJ$3000,MATCH($A78,Lookup!$A$9:$A$3000,0)),0)</f>
        <v>0</v>
      </c>
      <c r="J78" s="204">
        <f>IFERROR(INDEX(Lookup!$BI$9:$BI$3000,MATCH($A78,Lookup!$A$9:$A$3000,0)),0)</f>
        <v>0</v>
      </c>
      <c r="K78" s="204">
        <f>IFERROR(INDEX(Lookup!$BH$9:$BH$3000,MATCH($A78,Lookup!$A$9:$A$3000,0)),0)</f>
        <v>0</v>
      </c>
      <c r="L78" s="204">
        <f t="shared" si="7"/>
        <v>0</v>
      </c>
      <c r="O78" s="182">
        <f t="shared" si="6"/>
        <v>0</v>
      </c>
    </row>
    <row r="79" spans="1:15" hidden="1" x14ac:dyDescent="0.2">
      <c r="A79" s="182">
        <f>'IS Acct 03'!A16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IFERROR(INDEX(Lookup!$BG$9:$BG$3000,MATCH($A79,Lookup!$A$9:$A$3000,0)),0)</f>
        <v>0</v>
      </c>
      <c r="E79" s="204">
        <f>IFERROR(INDEX(Lookup!$BF$9:$BF$3000,MATCH($A79,Lookup!$A$9:$A$3000,0)),0)</f>
        <v>0</v>
      </c>
      <c r="F79" s="204">
        <f>IFERROR(INDEX(Lookup!$BE$9:$BE$3000,MATCH($A79,Lookup!$A$9:$A$3000,0)),0)</f>
        <v>0</v>
      </c>
      <c r="G79" s="205"/>
      <c r="H79" s="205"/>
      <c r="I79" s="204">
        <f>IFERROR(INDEX(Lookup!$BJ$9:$BJ$3000,MATCH($A79,Lookup!$A$9:$A$3000,0)),0)</f>
        <v>0</v>
      </c>
      <c r="J79" s="204">
        <f>IFERROR(INDEX(Lookup!$BI$9:$BI$3000,MATCH($A79,Lookup!$A$9:$A$3000,0)),0)</f>
        <v>0</v>
      </c>
      <c r="K79" s="204">
        <f>IFERROR(INDEX(Lookup!$BH$9:$BH$3000,MATCH($A79,Lookup!$A$9:$A$3000,0)),0)</f>
        <v>0</v>
      </c>
      <c r="L79" s="204">
        <f t="shared" si="7"/>
        <v>0</v>
      </c>
      <c r="O79" s="182">
        <f t="shared" si="6"/>
        <v>0</v>
      </c>
    </row>
    <row r="80" spans="1:15" hidden="1" x14ac:dyDescent="0.2">
      <c r="A80" s="182">
        <f>'IS Acct 03'!A17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IFERROR(INDEX(Lookup!$BG$9:$BG$3000,MATCH($A80,Lookup!$A$9:$A$3000,0)),0)</f>
        <v>0</v>
      </c>
      <c r="E80" s="204">
        <f>IFERROR(INDEX(Lookup!$BF$9:$BF$3000,MATCH($A80,Lookup!$A$9:$A$3000,0)),0)</f>
        <v>0</v>
      </c>
      <c r="F80" s="204">
        <f>IFERROR(INDEX(Lookup!$BE$9:$BE$3000,MATCH($A80,Lookup!$A$9:$A$3000,0)),0)</f>
        <v>0</v>
      </c>
      <c r="G80" s="205"/>
      <c r="H80" s="205"/>
      <c r="I80" s="204">
        <f>IFERROR(INDEX(Lookup!$BJ$9:$BJ$3000,MATCH($A80,Lookup!$A$9:$A$3000,0)),0)</f>
        <v>0</v>
      </c>
      <c r="J80" s="204">
        <f>IFERROR(INDEX(Lookup!$BI$9:$BI$3000,MATCH($A80,Lookup!$A$9:$A$3000,0)),0)</f>
        <v>0</v>
      </c>
      <c r="K80" s="204">
        <f>IFERROR(INDEX(Lookup!$BH$9:$BH$3000,MATCH($A80,Lookup!$A$9:$A$3000,0)),0)</f>
        <v>0</v>
      </c>
      <c r="L80" s="204">
        <f t="shared" si="7"/>
        <v>0</v>
      </c>
      <c r="O80" s="182">
        <f t="shared" si="6"/>
        <v>0</v>
      </c>
    </row>
    <row r="81" spans="1:17" hidden="1" x14ac:dyDescent="0.2">
      <c r="A81" s="182">
        <f>'IS Acct 03'!A18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IFERROR(INDEX(Lookup!$BG$9:$BG$3000,MATCH($A81,Lookup!$A$9:$A$3000,0)),0)</f>
        <v>0</v>
      </c>
      <c r="E81" s="204">
        <f>IFERROR(INDEX(Lookup!$BF$9:$BF$3000,MATCH($A81,Lookup!$A$9:$A$3000,0)),0)</f>
        <v>0</v>
      </c>
      <c r="F81" s="204">
        <f>IFERROR(INDEX(Lookup!$BE$9:$BE$3000,MATCH($A81,Lookup!$A$9:$A$3000,0)),0)</f>
        <v>0</v>
      </c>
      <c r="G81" s="205"/>
      <c r="H81" s="205"/>
      <c r="I81" s="204">
        <f>IFERROR(INDEX(Lookup!$BJ$9:$BJ$3000,MATCH($A81,Lookup!$A$9:$A$3000,0)),0)</f>
        <v>0</v>
      </c>
      <c r="J81" s="204">
        <f>IFERROR(INDEX(Lookup!$BI$9:$BI$3000,MATCH($A81,Lookup!$A$9:$A$3000,0)),0)</f>
        <v>0</v>
      </c>
      <c r="K81" s="204">
        <f>IFERROR(INDEX(Lookup!$BH$9:$BH$3000,MATCH($A81,Lookup!$A$9:$A$3000,0)),0)</f>
        <v>0</v>
      </c>
      <c r="L81" s="204">
        <f t="shared" si="7"/>
        <v>0</v>
      </c>
      <c r="O81" s="182">
        <f t="shared" ref="O81:O83" si="8">+IF(A81&gt;0,1,0)</f>
        <v>0</v>
      </c>
    </row>
    <row r="82" spans="1:17" hidden="1" x14ac:dyDescent="0.2">
      <c r="A82" s="182">
        <f>'IS Acct 03'!A19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IFERROR(INDEX(Lookup!$BG$9:$BG$3000,MATCH($A82,Lookup!$A$9:$A$3000,0)),0)</f>
        <v>0</v>
      </c>
      <c r="E82" s="204">
        <f>IFERROR(INDEX(Lookup!$BF$9:$BF$3000,MATCH($A82,Lookup!$A$9:$A$3000,0)),0)</f>
        <v>0</v>
      </c>
      <c r="F82" s="204">
        <f>IFERROR(INDEX(Lookup!$BE$9:$BE$3000,MATCH($A82,Lookup!$A$9:$A$3000,0)),0)</f>
        <v>0</v>
      </c>
      <c r="G82" s="205"/>
      <c r="H82" s="205"/>
      <c r="I82" s="204">
        <f>IFERROR(INDEX(Lookup!$BJ$9:$BJ$3000,MATCH($A82,Lookup!$A$9:$A$3000,0)),0)</f>
        <v>0</v>
      </c>
      <c r="J82" s="204">
        <f>IFERROR(INDEX(Lookup!$BI$9:$BI$3000,MATCH($A82,Lookup!$A$9:$A$3000,0)),0)</f>
        <v>0</v>
      </c>
      <c r="K82" s="204">
        <f>IFERROR(INDEX(Lookup!$BH$9:$BH$3000,MATCH($A82,Lookup!$A$9:$A$3000,0)),0)</f>
        <v>0</v>
      </c>
      <c r="L82" s="204">
        <f t="shared" si="7"/>
        <v>0</v>
      </c>
      <c r="O82" s="182">
        <f t="shared" si="8"/>
        <v>0</v>
      </c>
    </row>
    <row r="83" spans="1:17" hidden="1" x14ac:dyDescent="0.2">
      <c r="A83" s="182">
        <f>'IS Acct 03'!A20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IFERROR(INDEX(Lookup!$BG$9:$BG$3000,MATCH($A83,Lookup!$A$9:$A$3000,0)),0)</f>
        <v>0</v>
      </c>
      <c r="E83" s="204">
        <f>IFERROR(INDEX(Lookup!$BF$9:$BF$3000,MATCH($A83,Lookup!$A$9:$A$3000,0)),0)</f>
        <v>0</v>
      </c>
      <c r="F83" s="204">
        <f>IFERROR(INDEX(Lookup!$BE$9:$BE$3000,MATCH($A83,Lookup!$A$9:$A$3000,0)),0)</f>
        <v>0</v>
      </c>
      <c r="G83" s="205"/>
      <c r="H83" s="205"/>
      <c r="I83" s="204">
        <f>IFERROR(INDEX(Lookup!$BJ$9:$BJ$3000,MATCH($A83,Lookup!$A$9:$A$3000,0)),0)</f>
        <v>0</v>
      </c>
      <c r="J83" s="204">
        <f>IFERROR(INDEX(Lookup!$BI$9:$BI$3000,MATCH($A83,Lookup!$A$9:$A$3000,0)),0)</f>
        <v>0</v>
      </c>
      <c r="K83" s="204">
        <f>IFERROR(INDEX(Lookup!$BH$9:$BH$3000,MATCH($A83,Lookup!$A$9:$A$3000,0)),0)</f>
        <v>0</v>
      </c>
      <c r="L83" s="204">
        <f t="shared" si="7"/>
        <v>0</v>
      </c>
      <c r="O83" s="182">
        <f t="shared" si="8"/>
        <v>0</v>
      </c>
    </row>
    <row r="84" spans="1:17" hidden="1" x14ac:dyDescent="0.2">
      <c r="A84" s="182">
        <f>'IS Acct 03'!A21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IFERROR(INDEX(Lookup!$BG$9:$BG$3000,MATCH($A84,Lookup!$A$9:$A$3000,0)),0)</f>
        <v>0</v>
      </c>
      <c r="E84" s="204">
        <f>IFERROR(INDEX(Lookup!$BF$9:$BF$3000,MATCH($A84,Lookup!$A$9:$A$3000,0)),0)</f>
        <v>0</v>
      </c>
      <c r="F84" s="204">
        <f>IFERROR(INDEX(Lookup!$BE$9:$BE$3000,MATCH($A84,Lookup!$A$9:$A$3000,0)),0)</f>
        <v>0</v>
      </c>
      <c r="G84" s="205"/>
      <c r="H84" s="205"/>
      <c r="I84" s="204">
        <f>IFERROR(INDEX(Lookup!$BJ$9:$BJ$3000,MATCH($A84,Lookup!$A$9:$A$3000,0)),0)</f>
        <v>0</v>
      </c>
      <c r="J84" s="204">
        <f>IFERROR(INDEX(Lookup!$BI$9:$BI$3000,MATCH($A84,Lookup!$A$9:$A$3000,0)),0)</f>
        <v>0</v>
      </c>
      <c r="K84" s="204">
        <f>IFERROR(INDEX(Lookup!$BH$9:$BH$3000,MATCH($A84,Lookup!$A$9:$A$3000,0)),0)</f>
        <v>0</v>
      </c>
      <c r="L84" s="204">
        <f t="shared" si="7"/>
        <v>0</v>
      </c>
      <c r="O84" s="182">
        <f t="shared" ref="O84:O88" si="9">+IF(A84&gt;0,1,0)</f>
        <v>0</v>
      </c>
    </row>
    <row r="85" spans="1:17" hidden="1" x14ac:dyDescent="0.2">
      <c r="A85" s="182">
        <f>'IS Acct 03'!A22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IFERROR(INDEX(Lookup!$BG$9:$BG$3000,MATCH($A85,Lookup!$A$9:$A$3000,0)),0)</f>
        <v>0</v>
      </c>
      <c r="E85" s="204">
        <f>IFERROR(INDEX(Lookup!$BF$9:$BF$3000,MATCH($A85,Lookup!$A$9:$A$3000,0)),0)</f>
        <v>0</v>
      </c>
      <c r="F85" s="204">
        <f>IFERROR(INDEX(Lookup!$BE$9:$BE$3000,MATCH($A85,Lookup!$A$9:$A$3000,0)),0)</f>
        <v>0</v>
      </c>
      <c r="G85" s="205"/>
      <c r="H85" s="205"/>
      <c r="I85" s="204">
        <f>IFERROR(INDEX(Lookup!$BJ$9:$BJ$3000,MATCH($A85,Lookup!$A$9:$A$3000,0)),0)</f>
        <v>0</v>
      </c>
      <c r="J85" s="204">
        <f>IFERROR(INDEX(Lookup!$BI$9:$BI$3000,MATCH($A85,Lookup!$A$9:$A$3000,0)),0)</f>
        <v>0</v>
      </c>
      <c r="K85" s="204">
        <f>IFERROR(INDEX(Lookup!$BH$9:$BH$3000,MATCH($A85,Lookup!$A$9:$A$3000,0)),0)</f>
        <v>0</v>
      </c>
      <c r="L85" s="204">
        <f t="shared" si="7"/>
        <v>0</v>
      </c>
      <c r="O85" s="182">
        <f t="shared" si="9"/>
        <v>0</v>
      </c>
    </row>
    <row r="86" spans="1:17" hidden="1" x14ac:dyDescent="0.2">
      <c r="A86" s="182">
        <f>'IS Acct 03'!A23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IFERROR(INDEX(Lookup!$BG$9:$BG$3000,MATCH($A86,Lookup!$A$9:$A$3000,0)),0)</f>
        <v>0</v>
      </c>
      <c r="E86" s="204">
        <f>IFERROR(INDEX(Lookup!$BF$9:$BF$3000,MATCH($A86,Lookup!$A$9:$A$3000,0)),0)</f>
        <v>0</v>
      </c>
      <c r="F86" s="204">
        <f>IFERROR(INDEX(Lookup!$BE$9:$BE$3000,MATCH($A86,Lookup!$A$9:$A$3000,0)),0)</f>
        <v>0</v>
      </c>
      <c r="G86" s="205"/>
      <c r="H86" s="205"/>
      <c r="I86" s="204">
        <f>IFERROR(INDEX(Lookup!$BJ$9:$BJ$3000,MATCH($A86,Lookup!$A$9:$A$3000,0)),0)</f>
        <v>0</v>
      </c>
      <c r="J86" s="204">
        <f>IFERROR(INDEX(Lookup!$BI$9:$BI$3000,MATCH($A86,Lookup!$A$9:$A$3000,0)),0)</f>
        <v>0</v>
      </c>
      <c r="K86" s="204">
        <f>IFERROR(INDEX(Lookup!$BH$9:$BH$3000,MATCH($A86,Lookup!$A$9:$A$3000,0)),0)</f>
        <v>0</v>
      </c>
      <c r="L86" s="204">
        <f t="shared" si="7"/>
        <v>0</v>
      </c>
      <c r="O86" s="182">
        <f t="shared" si="9"/>
        <v>0</v>
      </c>
    </row>
    <row r="87" spans="1:17" hidden="1" x14ac:dyDescent="0.2">
      <c r="A87" s="182">
        <f>'IS Acct 03'!A24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IFERROR(INDEX(Lookup!$BG$9:$BG$3000,MATCH($A87,Lookup!$A$9:$A$3000,0)),0)</f>
        <v>0</v>
      </c>
      <c r="E87" s="204">
        <f>IFERROR(INDEX(Lookup!$BF$9:$BF$3000,MATCH($A87,Lookup!$A$9:$A$3000,0)),0)</f>
        <v>0</v>
      </c>
      <c r="F87" s="204">
        <f>IFERROR(INDEX(Lookup!$BE$9:$BE$3000,MATCH($A87,Lookup!$A$9:$A$3000,0)),0)</f>
        <v>0</v>
      </c>
      <c r="G87" s="205"/>
      <c r="H87" s="205"/>
      <c r="I87" s="204">
        <f>IFERROR(INDEX(Lookup!$BJ$9:$BJ$3000,MATCH($A87,Lookup!$A$9:$A$3000,0)),0)</f>
        <v>0</v>
      </c>
      <c r="J87" s="204">
        <f>IFERROR(INDEX(Lookup!$BI$9:$BI$3000,MATCH($A87,Lookup!$A$9:$A$3000,0)),0)</f>
        <v>0</v>
      </c>
      <c r="K87" s="204">
        <f>IFERROR(INDEX(Lookup!$BH$9:$BH$3000,MATCH($A87,Lookup!$A$9:$A$3000,0)),0)</f>
        <v>0</v>
      </c>
      <c r="L87" s="204">
        <f t="shared" si="7"/>
        <v>0</v>
      </c>
      <c r="O87" s="182">
        <f t="shared" si="9"/>
        <v>0</v>
      </c>
    </row>
    <row r="88" spans="1:17" hidden="1" x14ac:dyDescent="0.2">
      <c r="A88" s="182">
        <f>'IS Acct 03'!A25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IFERROR(INDEX(Lookup!$BG$9:$BG$3000,MATCH($A88,Lookup!$A$9:$A$3000,0)),0)</f>
        <v>0</v>
      </c>
      <c r="E88" s="204">
        <f>IFERROR(INDEX(Lookup!$BF$9:$BF$3000,MATCH($A88,Lookup!$A$9:$A$3000,0)),0)</f>
        <v>0</v>
      </c>
      <c r="F88" s="204">
        <f>IFERROR(INDEX(Lookup!$BE$9:$BE$3000,MATCH($A88,Lookup!$A$9:$A$3000,0)),0)</f>
        <v>0</v>
      </c>
      <c r="G88" s="205"/>
      <c r="H88" s="205"/>
      <c r="I88" s="204">
        <f>IFERROR(INDEX(Lookup!$BJ$9:$BJ$3000,MATCH($A88,Lookup!$A$9:$A$3000,0)),0)</f>
        <v>0</v>
      </c>
      <c r="J88" s="204">
        <f>IFERROR(INDEX(Lookup!$BI$9:$BI$3000,MATCH($A88,Lookup!$A$9:$A$3000,0)),0)</f>
        <v>0</v>
      </c>
      <c r="K88" s="204">
        <f>IFERROR(INDEX(Lookup!$BH$9:$BH$3000,MATCH($A88,Lookup!$A$9:$A$3000,0)),0)</f>
        <v>0</v>
      </c>
      <c r="L88" s="204">
        <f t="shared" si="7"/>
        <v>0</v>
      </c>
      <c r="O88" s="182">
        <f t="shared" si="9"/>
        <v>0</v>
      </c>
    </row>
    <row r="89" spans="1:17" x14ac:dyDescent="0.2">
      <c r="A89" s="212"/>
      <c r="B89" s="212"/>
      <c r="C89" s="212" t="s">
        <v>517</v>
      </c>
      <c r="D89" s="210">
        <f t="shared" ref="D89:F89" si="10">SUM(D65:D88)</f>
        <v>0</v>
      </c>
      <c r="E89" s="210">
        <f t="shared" si="10"/>
        <v>0</v>
      </c>
      <c r="F89" s="210">
        <f t="shared" si="10"/>
        <v>0</v>
      </c>
      <c r="G89" s="210"/>
      <c r="H89" s="210"/>
      <c r="I89" s="210">
        <f>SUM(I65:I88)</f>
        <v>0</v>
      </c>
      <c r="J89" s="210">
        <f t="shared" ref="J89:L89" si="11">SUM(J65:J88)</f>
        <v>0</v>
      </c>
      <c r="K89" s="210">
        <f t="shared" si="11"/>
        <v>0</v>
      </c>
      <c r="L89" s="210">
        <f t="shared" si="11"/>
        <v>0</v>
      </c>
      <c r="O89" s="182">
        <v>1</v>
      </c>
      <c r="Q89" s="240"/>
    </row>
    <row r="90" spans="1:17" x14ac:dyDescent="0.2">
      <c r="A90" s="215"/>
      <c r="B90" s="215"/>
      <c r="C90" s="215"/>
      <c r="D90" s="213"/>
      <c r="E90" s="213"/>
      <c r="F90" s="213"/>
      <c r="G90" s="213"/>
      <c r="H90" s="213"/>
      <c r="I90" s="213"/>
      <c r="J90" s="213"/>
      <c r="K90" s="213"/>
      <c r="L90" s="213"/>
      <c r="O90" s="182">
        <v>1</v>
      </c>
      <c r="Q90" s="240"/>
    </row>
    <row r="91" spans="1:17" x14ac:dyDescent="0.2">
      <c r="A91" s="212"/>
      <c r="B91" s="212"/>
      <c r="C91" s="212" t="s">
        <v>452</v>
      </c>
      <c r="D91" s="210">
        <f t="shared" ref="D91:F91" si="12">D89+D63+D49</f>
        <v>-7925.07</v>
      </c>
      <c r="E91" s="210">
        <f t="shared" si="12"/>
        <v>0</v>
      </c>
      <c r="F91" s="210">
        <f t="shared" si="12"/>
        <v>0</v>
      </c>
      <c r="G91" s="210"/>
      <c r="H91" s="210"/>
      <c r="I91" s="210">
        <f>I89+I63+I49</f>
        <v>-18829.00999999998</v>
      </c>
      <c r="J91" s="210">
        <f t="shared" ref="J91:L91" si="13">J89+J63+J49</f>
        <v>-5653.5099999999984</v>
      </c>
      <c r="K91" s="210">
        <f t="shared" si="13"/>
        <v>-6723.5099999999984</v>
      </c>
      <c r="L91" s="210">
        <f t="shared" si="13"/>
        <v>-1070</v>
      </c>
      <c r="O91" s="182">
        <v>1</v>
      </c>
      <c r="Q91" s="240"/>
    </row>
    <row r="92" spans="1:17" x14ac:dyDescent="0.2">
      <c r="A92" s="215"/>
      <c r="B92" s="215"/>
      <c r="C92" s="215"/>
      <c r="D92" s="213"/>
      <c r="E92" s="213"/>
      <c r="F92" s="213"/>
      <c r="G92" s="213"/>
      <c r="H92" s="213"/>
      <c r="I92" s="213"/>
      <c r="J92" s="213"/>
      <c r="K92" s="213"/>
      <c r="L92" s="213"/>
      <c r="O92" s="182">
        <v>1</v>
      </c>
      <c r="Q92" s="240"/>
    </row>
    <row r="93" spans="1:17" x14ac:dyDescent="0.2">
      <c r="C93" s="206" t="s">
        <v>504</v>
      </c>
      <c r="L93" s="204"/>
      <c r="O93" s="182">
        <v>1</v>
      </c>
    </row>
    <row r="94" spans="1:17" x14ac:dyDescent="0.2">
      <c r="A94" s="182" t="str">
        <f>'07'!A2</f>
        <v>20400-G16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 xml:space="preserve">Wages - Administration - TWC                                </v>
      </c>
      <c r="D94" s="204">
        <f>IFERROR(INDEX(Lookup!$BG$9:$BG$3000,MATCH($A94,Lookup!$A$9:$A$3000,0)),0)</f>
        <v>0</v>
      </c>
      <c r="E94" s="204">
        <f>IFERROR(INDEX(Lookup!$BF$9:$BF$3000,MATCH($A94,Lookup!$A$9:$A$3000,0)),0)</f>
        <v>0</v>
      </c>
      <c r="F94" s="204">
        <f>IFERROR(INDEX(Lookup!$BE$9:$BE$3000,MATCH($A94,Lookup!$A$9:$A$3000,0)),0)</f>
        <v>0</v>
      </c>
      <c r="G94" s="205"/>
      <c r="H94" s="205"/>
      <c r="I94" s="204">
        <f>IFERROR(INDEX(Lookup!$BJ$9:$BJ$3000,MATCH($A94,Lookup!$A$9:$A$3000,0)),0)</f>
        <v>0</v>
      </c>
      <c r="J94" s="204">
        <f>IFERROR(INDEX(Lookup!$BI$9:$BI$3000,MATCH($A94,Lookup!$A$9:$A$3000,0)),0)</f>
        <v>0</v>
      </c>
      <c r="K94" s="204">
        <f>IFERROR(INDEX(Lookup!$BH$9:$BH$3000,MATCH($A94,Lookup!$A$9:$A$3000,0)),0)</f>
        <v>0</v>
      </c>
      <c r="L94" s="204">
        <f t="shared" ref="L94:L129" si="14">K94-J94</f>
        <v>0</v>
      </c>
      <c r="O94" s="182">
        <f t="shared" ref="O94:O129" si="15">+IF(A94&gt;0,1,0)</f>
        <v>1</v>
      </c>
    </row>
    <row r="95" spans="1:17" x14ac:dyDescent="0.2">
      <c r="A95" s="182" t="str">
        <f>'07'!A3</f>
        <v>20410-G16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 xml:space="preserve">Wages -Sales - TWC                                          </v>
      </c>
      <c r="D95" s="204">
        <f>IFERROR(INDEX(Lookup!$BG$9:$BG$3000,MATCH($A95,Lookup!$A$9:$A$3000,0)),0)</f>
        <v>0</v>
      </c>
      <c r="E95" s="204">
        <f>IFERROR(INDEX(Lookup!$BF$9:$BF$3000,MATCH($A95,Lookup!$A$9:$A$3000,0)),0)</f>
        <v>0</v>
      </c>
      <c r="F95" s="204">
        <f>IFERROR(INDEX(Lookup!$BE$9:$BE$3000,MATCH($A95,Lookup!$A$9:$A$3000,0)),0)</f>
        <v>0</v>
      </c>
      <c r="G95" s="205"/>
      <c r="H95" s="205"/>
      <c r="I95" s="204">
        <f>IFERROR(INDEX(Lookup!$BJ$9:$BJ$3000,MATCH($A95,Lookup!$A$9:$A$3000,0)),0)</f>
        <v>0</v>
      </c>
      <c r="J95" s="204">
        <f>IFERROR(INDEX(Lookup!$BI$9:$BI$3000,MATCH($A95,Lookup!$A$9:$A$3000,0)),0)</f>
        <v>0</v>
      </c>
      <c r="K95" s="204">
        <f>IFERROR(INDEX(Lookup!$BH$9:$BH$3000,MATCH($A95,Lookup!$A$9:$A$3000,0)),0)</f>
        <v>0</v>
      </c>
      <c r="L95" s="204">
        <f t="shared" si="14"/>
        <v>0</v>
      </c>
      <c r="O95" s="182">
        <f t="shared" si="15"/>
        <v>1</v>
      </c>
    </row>
    <row r="96" spans="1:17" x14ac:dyDescent="0.2">
      <c r="A96" s="182" t="str">
        <f>'07'!A4</f>
        <v>20420-G16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 xml:space="preserve">A/Leave Prov - TWC                                          </v>
      </c>
      <c r="D96" s="204">
        <f>IFERROR(INDEX(Lookup!$BG$9:$BG$3000,MATCH($A96,Lookup!$A$9:$A$3000,0)),0)</f>
        <v>0</v>
      </c>
      <c r="E96" s="204">
        <f>IFERROR(INDEX(Lookup!$BF$9:$BF$3000,MATCH($A96,Lookup!$A$9:$A$3000,0)),0)</f>
        <v>0</v>
      </c>
      <c r="F96" s="204">
        <f>IFERROR(INDEX(Lookup!$BE$9:$BE$3000,MATCH($A96,Lookup!$A$9:$A$3000,0)),0)</f>
        <v>0</v>
      </c>
      <c r="G96" s="205"/>
      <c r="H96" s="205"/>
      <c r="I96" s="204">
        <f>IFERROR(INDEX(Lookup!$BJ$9:$BJ$3000,MATCH($A96,Lookup!$A$9:$A$3000,0)),0)</f>
        <v>0</v>
      </c>
      <c r="J96" s="204">
        <f>IFERROR(INDEX(Lookup!$BI$9:$BI$3000,MATCH($A96,Lookup!$A$9:$A$3000,0)),0)</f>
        <v>0</v>
      </c>
      <c r="K96" s="204">
        <f>IFERROR(INDEX(Lookup!$BH$9:$BH$3000,MATCH($A96,Lookup!$A$9:$A$3000,0)),0)</f>
        <v>0</v>
      </c>
      <c r="L96" s="204">
        <f t="shared" si="14"/>
        <v>0</v>
      </c>
      <c r="O96" s="182">
        <f t="shared" si="15"/>
        <v>1</v>
      </c>
    </row>
    <row r="97" spans="1:15" x14ac:dyDescent="0.2">
      <c r="A97" s="182" t="str">
        <f>'07'!A5</f>
        <v>20440-G16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 xml:space="preserve">LSL - TWC                                                   </v>
      </c>
      <c r="D97" s="204">
        <f>IFERROR(INDEX(Lookup!$BG$9:$BG$3000,MATCH($A97,Lookup!$A$9:$A$3000,0)),0)</f>
        <v>0</v>
      </c>
      <c r="E97" s="204">
        <f>IFERROR(INDEX(Lookup!$BF$9:$BF$3000,MATCH($A97,Lookup!$A$9:$A$3000,0)),0)</f>
        <v>0</v>
      </c>
      <c r="F97" s="204">
        <f>IFERROR(INDEX(Lookup!$BE$9:$BE$3000,MATCH($A97,Lookup!$A$9:$A$3000,0)),0)</f>
        <v>0</v>
      </c>
      <c r="G97" s="205"/>
      <c r="H97" s="205"/>
      <c r="I97" s="204">
        <f>IFERROR(INDEX(Lookup!$BJ$9:$BJ$3000,MATCH($A97,Lookup!$A$9:$A$3000,0)),0)</f>
        <v>0</v>
      </c>
      <c r="J97" s="204">
        <f>IFERROR(INDEX(Lookup!$BI$9:$BI$3000,MATCH($A97,Lookup!$A$9:$A$3000,0)),0)</f>
        <v>0</v>
      </c>
      <c r="K97" s="204">
        <f>IFERROR(INDEX(Lookup!$BH$9:$BH$3000,MATCH($A97,Lookup!$A$9:$A$3000,0)),0)</f>
        <v>0</v>
      </c>
      <c r="L97" s="204">
        <f t="shared" si="14"/>
        <v>0</v>
      </c>
      <c r="O97" s="182">
        <f t="shared" si="15"/>
        <v>1</v>
      </c>
    </row>
    <row r="98" spans="1:15" x14ac:dyDescent="0.2">
      <c r="A98" s="182" t="str">
        <f>'07'!A6</f>
        <v>20480-G16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 xml:space="preserve">Payroll Tax - TWC                                           </v>
      </c>
      <c r="D98" s="204">
        <f>IFERROR(INDEX(Lookup!$BG$9:$BG$3000,MATCH($A98,Lookup!$A$9:$A$3000,0)),0)</f>
        <v>0</v>
      </c>
      <c r="E98" s="204">
        <f>IFERROR(INDEX(Lookup!$BF$9:$BF$3000,MATCH($A98,Lookup!$A$9:$A$3000,0)),0)</f>
        <v>0</v>
      </c>
      <c r="F98" s="204">
        <f>IFERROR(INDEX(Lookup!$BE$9:$BE$3000,MATCH($A98,Lookup!$A$9:$A$3000,0)),0)</f>
        <v>0</v>
      </c>
      <c r="G98" s="205"/>
      <c r="H98" s="205"/>
      <c r="I98" s="204">
        <f>IFERROR(INDEX(Lookup!$BJ$9:$BJ$3000,MATCH($A98,Lookup!$A$9:$A$3000,0)),0)</f>
        <v>0</v>
      </c>
      <c r="J98" s="204">
        <f>IFERROR(INDEX(Lookup!$BI$9:$BI$3000,MATCH($A98,Lookup!$A$9:$A$3000,0)),0)</f>
        <v>0</v>
      </c>
      <c r="K98" s="204">
        <f>IFERROR(INDEX(Lookup!$BH$9:$BH$3000,MATCH($A98,Lookup!$A$9:$A$3000,0)),0)</f>
        <v>0</v>
      </c>
      <c r="L98" s="204">
        <f t="shared" si="14"/>
        <v>0</v>
      </c>
      <c r="O98" s="182">
        <f t="shared" si="15"/>
        <v>1</v>
      </c>
    </row>
    <row r="99" spans="1:15" x14ac:dyDescent="0.2">
      <c r="A99" s="182" t="str">
        <f>'07'!A7</f>
        <v>20500-G16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 xml:space="preserve">Superannuation - TWC                                        </v>
      </c>
      <c r="D99" s="204">
        <f>IFERROR(INDEX(Lookup!$BG$9:$BG$3000,MATCH($A99,Lookup!$A$9:$A$3000,0)),0)</f>
        <v>0</v>
      </c>
      <c r="E99" s="204">
        <f>IFERROR(INDEX(Lookup!$BF$9:$BF$3000,MATCH($A99,Lookup!$A$9:$A$3000,0)),0)</f>
        <v>0</v>
      </c>
      <c r="F99" s="204">
        <f>IFERROR(INDEX(Lookup!$BE$9:$BE$3000,MATCH($A99,Lookup!$A$9:$A$3000,0)),0)</f>
        <v>0</v>
      </c>
      <c r="G99" s="205"/>
      <c r="H99" s="205"/>
      <c r="I99" s="204">
        <f>IFERROR(INDEX(Lookup!$BJ$9:$BJ$3000,MATCH($A99,Lookup!$A$9:$A$3000,0)),0)</f>
        <v>0</v>
      </c>
      <c r="J99" s="204">
        <f>IFERROR(INDEX(Lookup!$BI$9:$BI$3000,MATCH($A99,Lookup!$A$9:$A$3000,0)),0)</f>
        <v>0</v>
      </c>
      <c r="K99" s="204">
        <f>IFERROR(INDEX(Lookup!$BH$9:$BH$3000,MATCH($A99,Lookup!$A$9:$A$3000,0)),0)</f>
        <v>0</v>
      </c>
      <c r="L99" s="204">
        <f t="shared" si="14"/>
        <v>0</v>
      </c>
      <c r="O99" s="182">
        <f t="shared" si="15"/>
        <v>1</v>
      </c>
    </row>
    <row r="100" spans="1:15" x14ac:dyDescent="0.2">
      <c r="A100" s="182" t="str">
        <f>'07'!A8</f>
        <v>20520-G16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 xml:space="preserve">Workcover -  TWC                                            </v>
      </c>
      <c r="D100" s="204">
        <f>IFERROR(INDEX(Lookup!$BG$9:$BG$3000,MATCH($A100,Lookup!$A$9:$A$3000,0)),0)</f>
        <v>0</v>
      </c>
      <c r="E100" s="204">
        <f>IFERROR(INDEX(Lookup!$BF$9:$BF$3000,MATCH($A100,Lookup!$A$9:$A$3000,0)),0)</f>
        <v>0</v>
      </c>
      <c r="F100" s="204">
        <f>IFERROR(INDEX(Lookup!$BE$9:$BE$3000,MATCH($A100,Lookup!$A$9:$A$3000,0)),0)</f>
        <v>0</v>
      </c>
      <c r="G100" s="205"/>
      <c r="H100" s="205"/>
      <c r="I100" s="204">
        <f>IFERROR(INDEX(Lookup!$BJ$9:$BJ$3000,MATCH($A100,Lookup!$A$9:$A$3000,0)),0)</f>
        <v>0</v>
      </c>
      <c r="J100" s="204">
        <f>IFERROR(INDEX(Lookup!$BI$9:$BI$3000,MATCH($A100,Lookup!$A$9:$A$3000,0)),0)</f>
        <v>0</v>
      </c>
      <c r="K100" s="204">
        <f>IFERROR(INDEX(Lookup!$BH$9:$BH$3000,MATCH($A100,Lookup!$A$9:$A$3000,0)),0)</f>
        <v>0</v>
      </c>
      <c r="L100" s="204">
        <f t="shared" si="14"/>
        <v>0</v>
      </c>
      <c r="O100" s="182">
        <f t="shared" si="15"/>
        <v>1</v>
      </c>
    </row>
    <row r="101" spans="1:15" hidden="1" x14ac:dyDescent="0.2">
      <c r="A101" s="182">
        <f>'07'!A9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4">
        <f>IFERROR(INDEX(Lookup!$BG$9:$BG$3000,MATCH($A101,Lookup!$A$9:$A$3000,0)),0)</f>
        <v>0</v>
      </c>
      <c r="E101" s="204">
        <f>IFERROR(INDEX(Lookup!$BF$9:$BF$3000,MATCH($A101,Lookup!$A$9:$A$3000,0)),0)</f>
        <v>0</v>
      </c>
      <c r="F101" s="204">
        <f>IFERROR(INDEX(Lookup!$BE$9:$BE$3000,MATCH($A101,Lookup!$A$9:$A$3000,0)),0)</f>
        <v>0</v>
      </c>
      <c r="G101" s="205"/>
      <c r="H101" s="205"/>
      <c r="I101" s="204">
        <f>IFERROR(INDEX(Lookup!$BJ$9:$BJ$3000,MATCH($A101,Lookup!$A$9:$A$3000,0)),0)</f>
        <v>0</v>
      </c>
      <c r="J101" s="204">
        <f>IFERROR(INDEX(Lookup!$BI$9:$BI$3000,MATCH($A101,Lookup!$A$9:$A$3000,0)),0)</f>
        <v>0</v>
      </c>
      <c r="K101" s="204">
        <f>IFERROR(INDEX(Lookup!$BH$9:$BH$3000,MATCH($A101,Lookup!$A$9:$A$3000,0)),0)</f>
        <v>0</v>
      </c>
      <c r="L101" s="204">
        <f t="shared" si="14"/>
        <v>0</v>
      </c>
      <c r="O101" s="182">
        <f t="shared" si="15"/>
        <v>0</v>
      </c>
    </row>
    <row r="102" spans="1:15" hidden="1" x14ac:dyDescent="0.2">
      <c r="A102" s="182">
        <f>'07'!A10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4">
        <f>IFERROR(INDEX(Lookup!$BG$9:$BG$3000,MATCH($A102,Lookup!$A$9:$A$3000,0)),0)</f>
        <v>0</v>
      </c>
      <c r="E102" s="204">
        <f>IFERROR(INDEX(Lookup!$BF$9:$BF$3000,MATCH($A102,Lookup!$A$9:$A$3000,0)),0)</f>
        <v>0</v>
      </c>
      <c r="F102" s="204">
        <f>IFERROR(INDEX(Lookup!$BE$9:$BE$3000,MATCH($A102,Lookup!$A$9:$A$3000,0)),0)</f>
        <v>0</v>
      </c>
      <c r="G102" s="205"/>
      <c r="H102" s="205"/>
      <c r="I102" s="204">
        <f>IFERROR(INDEX(Lookup!$BJ$9:$BJ$3000,MATCH($A102,Lookup!$A$9:$A$3000,0)),0)</f>
        <v>0</v>
      </c>
      <c r="J102" s="204">
        <f>IFERROR(INDEX(Lookup!$BI$9:$BI$3000,MATCH($A102,Lookup!$A$9:$A$3000,0)),0)</f>
        <v>0</v>
      </c>
      <c r="K102" s="204">
        <f>IFERROR(INDEX(Lookup!$BH$9:$BH$3000,MATCH($A102,Lookup!$A$9:$A$3000,0)),0)</f>
        <v>0</v>
      </c>
      <c r="L102" s="204">
        <f t="shared" si="14"/>
        <v>0</v>
      </c>
      <c r="O102" s="182">
        <f t="shared" si="15"/>
        <v>0</v>
      </c>
    </row>
    <row r="103" spans="1:15" hidden="1" x14ac:dyDescent="0.2">
      <c r="A103" s="182">
        <f>'07'!A11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4">
        <f>IFERROR(INDEX(Lookup!$BG$9:$BG$3000,MATCH($A103,Lookup!$A$9:$A$3000,0)),0)</f>
        <v>0</v>
      </c>
      <c r="E103" s="204">
        <f>IFERROR(INDEX(Lookup!$BF$9:$BF$3000,MATCH($A103,Lookup!$A$9:$A$3000,0)),0)</f>
        <v>0</v>
      </c>
      <c r="F103" s="204">
        <f>IFERROR(INDEX(Lookup!$BE$9:$BE$3000,MATCH($A103,Lookup!$A$9:$A$3000,0)),0)</f>
        <v>0</v>
      </c>
      <c r="G103" s="205"/>
      <c r="H103" s="205"/>
      <c r="I103" s="204">
        <f>IFERROR(INDEX(Lookup!$BJ$9:$BJ$3000,MATCH($A103,Lookup!$A$9:$A$3000,0)),0)</f>
        <v>0</v>
      </c>
      <c r="J103" s="204">
        <f>IFERROR(INDEX(Lookup!$BI$9:$BI$3000,MATCH($A103,Lookup!$A$9:$A$3000,0)),0)</f>
        <v>0</v>
      </c>
      <c r="K103" s="204">
        <f>IFERROR(INDEX(Lookup!$BH$9:$BH$3000,MATCH($A103,Lookup!$A$9:$A$3000,0)),0)</f>
        <v>0</v>
      </c>
      <c r="L103" s="204">
        <f t="shared" si="14"/>
        <v>0</v>
      </c>
      <c r="O103" s="182">
        <f t="shared" si="15"/>
        <v>0</v>
      </c>
    </row>
    <row r="104" spans="1:15" hidden="1" x14ac:dyDescent="0.2">
      <c r="A104" s="182">
        <f>'07'!A12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4">
        <f>IFERROR(INDEX(Lookup!$BG$9:$BG$3000,MATCH($A104,Lookup!$A$9:$A$3000,0)),0)</f>
        <v>0</v>
      </c>
      <c r="E104" s="204">
        <f>IFERROR(INDEX(Lookup!$BF$9:$BF$3000,MATCH($A104,Lookup!$A$9:$A$3000,0)),0)</f>
        <v>0</v>
      </c>
      <c r="F104" s="204">
        <f>IFERROR(INDEX(Lookup!$BE$9:$BE$3000,MATCH($A104,Lookup!$A$9:$A$3000,0)),0)</f>
        <v>0</v>
      </c>
      <c r="G104" s="205"/>
      <c r="H104" s="205"/>
      <c r="I104" s="204">
        <f>IFERROR(INDEX(Lookup!$BJ$9:$BJ$3000,MATCH($A104,Lookup!$A$9:$A$3000,0)),0)</f>
        <v>0</v>
      </c>
      <c r="J104" s="204">
        <f>IFERROR(INDEX(Lookup!$BI$9:$BI$3000,MATCH($A104,Lookup!$A$9:$A$3000,0)),0)</f>
        <v>0</v>
      </c>
      <c r="K104" s="204">
        <f>IFERROR(INDEX(Lookup!$BH$9:$BH$3000,MATCH($A104,Lookup!$A$9:$A$3000,0)),0)</f>
        <v>0</v>
      </c>
      <c r="L104" s="204">
        <f t="shared" si="14"/>
        <v>0</v>
      </c>
      <c r="O104" s="182">
        <f t="shared" si="15"/>
        <v>0</v>
      </c>
    </row>
    <row r="105" spans="1:15" hidden="1" x14ac:dyDescent="0.2">
      <c r="A105" s="182">
        <f>'07'!A13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4">
        <f>IFERROR(INDEX(Lookup!$BG$9:$BG$3000,MATCH($A105,Lookup!$A$9:$A$3000,0)),0)</f>
        <v>0</v>
      </c>
      <c r="E105" s="204">
        <f>IFERROR(INDEX(Lookup!$BF$9:$BF$3000,MATCH($A105,Lookup!$A$9:$A$3000,0)),0)</f>
        <v>0</v>
      </c>
      <c r="F105" s="204">
        <f>IFERROR(INDEX(Lookup!$BE$9:$BE$3000,MATCH($A105,Lookup!$A$9:$A$3000,0)),0)</f>
        <v>0</v>
      </c>
      <c r="G105" s="205"/>
      <c r="H105" s="205"/>
      <c r="I105" s="204">
        <f>IFERROR(INDEX(Lookup!$BJ$9:$BJ$3000,MATCH($A105,Lookup!$A$9:$A$3000,0)),0)</f>
        <v>0</v>
      </c>
      <c r="J105" s="204">
        <f>IFERROR(INDEX(Lookup!$BI$9:$BI$3000,MATCH($A105,Lookup!$A$9:$A$3000,0)),0)</f>
        <v>0</v>
      </c>
      <c r="K105" s="204">
        <f>IFERROR(INDEX(Lookup!$BH$9:$BH$3000,MATCH($A105,Lookup!$A$9:$A$3000,0)),0)</f>
        <v>0</v>
      </c>
      <c r="L105" s="204">
        <f t="shared" si="14"/>
        <v>0</v>
      </c>
      <c r="O105" s="182">
        <f t="shared" si="15"/>
        <v>0</v>
      </c>
    </row>
    <row r="106" spans="1:15" hidden="1" x14ac:dyDescent="0.2">
      <c r="A106" s="182">
        <f>'07'!A14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4">
        <f>IFERROR(INDEX(Lookup!$BG$9:$BG$3000,MATCH($A106,Lookup!$A$9:$A$3000,0)),0)</f>
        <v>0</v>
      </c>
      <c r="E106" s="204">
        <f>IFERROR(INDEX(Lookup!$BF$9:$BF$3000,MATCH($A106,Lookup!$A$9:$A$3000,0)),0)</f>
        <v>0</v>
      </c>
      <c r="F106" s="204">
        <f>IFERROR(INDEX(Lookup!$BE$9:$BE$3000,MATCH($A106,Lookup!$A$9:$A$3000,0)),0)</f>
        <v>0</v>
      </c>
      <c r="G106" s="205"/>
      <c r="H106" s="205"/>
      <c r="I106" s="204">
        <f>IFERROR(INDEX(Lookup!$BJ$9:$BJ$3000,MATCH($A106,Lookup!$A$9:$A$3000,0)),0)</f>
        <v>0</v>
      </c>
      <c r="J106" s="204">
        <f>IFERROR(INDEX(Lookup!$BI$9:$BI$3000,MATCH($A106,Lookup!$A$9:$A$3000,0)),0)</f>
        <v>0</v>
      </c>
      <c r="K106" s="204">
        <f>IFERROR(INDEX(Lookup!$BH$9:$BH$3000,MATCH($A106,Lookup!$A$9:$A$3000,0)),0)</f>
        <v>0</v>
      </c>
      <c r="L106" s="204">
        <f t="shared" si="14"/>
        <v>0</v>
      </c>
      <c r="O106" s="182">
        <f t="shared" si="15"/>
        <v>0</v>
      </c>
    </row>
    <row r="107" spans="1:15" hidden="1" x14ac:dyDescent="0.2">
      <c r="A107" s="182">
        <f>'07'!A15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4">
        <f>IFERROR(INDEX(Lookup!$BG$9:$BG$3000,MATCH($A107,Lookup!$A$9:$A$3000,0)),0)</f>
        <v>0</v>
      </c>
      <c r="E107" s="204">
        <f>IFERROR(INDEX(Lookup!$BF$9:$BF$3000,MATCH($A107,Lookup!$A$9:$A$3000,0)),0)</f>
        <v>0</v>
      </c>
      <c r="F107" s="204">
        <f>IFERROR(INDEX(Lookup!$BE$9:$BE$3000,MATCH($A107,Lookup!$A$9:$A$3000,0)),0)</f>
        <v>0</v>
      </c>
      <c r="G107" s="205"/>
      <c r="H107" s="205"/>
      <c r="I107" s="204">
        <f>IFERROR(INDEX(Lookup!$BJ$9:$BJ$3000,MATCH($A107,Lookup!$A$9:$A$3000,0)),0)</f>
        <v>0</v>
      </c>
      <c r="J107" s="204">
        <f>IFERROR(INDEX(Lookup!$BI$9:$BI$3000,MATCH($A107,Lookup!$A$9:$A$3000,0)),0)</f>
        <v>0</v>
      </c>
      <c r="K107" s="204">
        <f>IFERROR(INDEX(Lookup!$BH$9:$BH$3000,MATCH($A107,Lookup!$A$9:$A$3000,0)),0)</f>
        <v>0</v>
      </c>
      <c r="L107" s="204">
        <f t="shared" si="14"/>
        <v>0</v>
      </c>
      <c r="O107" s="182">
        <f t="shared" si="15"/>
        <v>0</v>
      </c>
    </row>
    <row r="108" spans="1:15" hidden="1" x14ac:dyDescent="0.2">
      <c r="A108" s="182">
        <f>'07'!A16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4">
        <f>IFERROR(INDEX(Lookup!$BG$9:$BG$3000,MATCH($A108,Lookup!$A$9:$A$3000,0)),0)</f>
        <v>0</v>
      </c>
      <c r="E108" s="204">
        <f>IFERROR(INDEX(Lookup!$BF$9:$BF$3000,MATCH($A108,Lookup!$A$9:$A$3000,0)),0)</f>
        <v>0</v>
      </c>
      <c r="F108" s="204">
        <f>IFERROR(INDEX(Lookup!$BE$9:$BE$3000,MATCH($A108,Lookup!$A$9:$A$3000,0)),0)</f>
        <v>0</v>
      </c>
      <c r="G108" s="205"/>
      <c r="H108" s="205"/>
      <c r="I108" s="204">
        <f>IFERROR(INDEX(Lookup!$BJ$9:$BJ$3000,MATCH($A108,Lookup!$A$9:$A$3000,0)),0)</f>
        <v>0</v>
      </c>
      <c r="J108" s="204">
        <f>IFERROR(INDEX(Lookup!$BI$9:$BI$3000,MATCH($A108,Lookup!$A$9:$A$3000,0)),0)</f>
        <v>0</v>
      </c>
      <c r="K108" s="204">
        <f>IFERROR(INDEX(Lookup!$BH$9:$BH$3000,MATCH($A108,Lookup!$A$9:$A$3000,0)),0)</f>
        <v>0</v>
      </c>
      <c r="L108" s="204">
        <f t="shared" si="14"/>
        <v>0</v>
      </c>
      <c r="O108" s="182">
        <f t="shared" si="15"/>
        <v>0</v>
      </c>
    </row>
    <row r="109" spans="1:15" hidden="1" x14ac:dyDescent="0.2">
      <c r="A109" s="182">
        <f>'07'!A17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4">
        <f>IFERROR(INDEX(Lookup!$BG$9:$BG$3000,MATCH($A109,Lookup!$A$9:$A$3000,0)),0)</f>
        <v>0</v>
      </c>
      <c r="E109" s="204">
        <f>IFERROR(INDEX(Lookup!$BF$9:$BF$3000,MATCH($A109,Lookup!$A$9:$A$3000,0)),0)</f>
        <v>0</v>
      </c>
      <c r="F109" s="204">
        <f>IFERROR(INDEX(Lookup!$BE$9:$BE$3000,MATCH($A109,Lookup!$A$9:$A$3000,0)),0)</f>
        <v>0</v>
      </c>
      <c r="G109" s="205"/>
      <c r="H109" s="205"/>
      <c r="I109" s="204">
        <f>IFERROR(INDEX(Lookup!$BJ$9:$BJ$3000,MATCH($A109,Lookup!$A$9:$A$3000,0)),0)</f>
        <v>0</v>
      </c>
      <c r="J109" s="204">
        <f>IFERROR(INDEX(Lookup!$BI$9:$BI$3000,MATCH($A109,Lookup!$A$9:$A$3000,0)),0)</f>
        <v>0</v>
      </c>
      <c r="K109" s="204">
        <f>IFERROR(INDEX(Lookup!$BH$9:$BH$3000,MATCH($A109,Lookup!$A$9:$A$3000,0)),0)</f>
        <v>0</v>
      </c>
      <c r="L109" s="204">
        <f t="shared" si="14"/>
        <v>0</v>
      </c>
      <c r="O109" s="182">
        <f t="shared" si="15"/>
        <v>0</v>
      </c>
    </row>
    <row r="110" spans="1:15" hidden="1" x14ac:dyDescent="0.2">
      <c r="A110" s="182">
        <f>'07'!A18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4">
        <f>IFERROR(INDEX(Lookup!$BG$9:$BG$3000,MATCH($A110,Lookup!$A$9:$A$3000,0)),0)</f>
        <v>0</v>
      </c>
      <c r="E110" s="204">
        <f>IFERROR(INDEX(Lookup!$BF$9:$BF$3000,MATCH($A110,Lookup!$A$9:$A$3000,0)),0)</f>
        <v>0</v>
      </c>
      <c r="F110" s="204">
        <f>IFERROR(INDEX(Lookup!$BE$9:$BE$3000,MATCH($A110,Lookup!$A$9:$A$3000,0)),0)</f>
        <v>0</v>
      </c>
      <c r="G110" s="205"/>
      <c r="H110" s="205"/>
      <c r="I110" s="204">
        <f>IFERROR(INDEX(Lookup!$BJ$9:$BJ$3000,MATCH($A110,Lookup!$A$9:$A$3000,0)),0)</f>
        <v>0</v>
      </c>
      <c r="J110" s="204">
        <f>IFERROR(INDEX(Lookup!$BI$9:$BI$3000,MATCH($A110,Lookup!$A$9:$A$3000,0)),0)</f>
        <v>0</v>
      </c>
      <c r="K110" s="204">
        <f>IFERROR(INDEX(Lookup!$BH$9:$BH$3000,MATCH($A110,Lookup!$A$9:$A$3000,0)),0)</f>
        <v>0</v>
      </c>
      <c r="L110" s="204">
        <f t="shared" si="14"/>
        <v>0</v>
      </c>
      <c r="O110" s="182">
        <f t="shared" si="15"/>
        <v>0</v>
      </c>
    </row>
    <row r="111" spans="1:15" hidden="1" x14ac:dyDescent="0.2">
      <c r="A111" s="182">
        <f>'07'!A19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4">
        <f>IFERROR(INDEX(Lookup!$BG$9:$BG$3000,MATCH($A111,Lookup!$A$9:$A$3000,0)),0)</f>
        <v>0</v>
      </c>
      <c r="E111" s="204">
        <f>IFERROR(INDEX(Lookup!$BF$9:$BF$3000,MATCH($A111,Lookup!$A$9:$A$3000,0)),0)</f>
        <v>0</v>
      </c>
      <c r="F111" s="204">
        <f>IFERROR(INDEX(Lookup!$BE$9:$BE$3000,MATCH($A111,Lookup!$A$9:$A$3000,0)),0)</f>
        <v>0</v>
      </c>
      <c r="G111" s="205"/>
      <c r="H111" s="205"/>
      <c r="I111" s="204">
        <f>IFERROR(INDEX(Lookup!$BJ$9:$BJ$3000,MATCH($A111,Lookup!$A$9:$A$3000,0)),0)</f>
        <v>0</v>
      </c>
      <c r="J111" s="204">
        <f>IFERROR(INDEX(Lookup!$BI$9:$BI$3000,MATCH($A111,Lookup!$A$9:$A$3000,0)),0)</f>
        <v>0</v>
      </c>
      <c r="K111" s="204">
        <f>IFERROR(INDEX(Lookup!$BH$9:$BH$3000,MATCH($A111,Lookup!$A$9:$A$3000,0)),0)</f>
        <v>0</v>
      </c>
      <c r="L111" s="204">
        <f t="shared" si="14"/>
        <v>0</v>
      </c>
      <c r="O111" s="182">
        <f t="shared" si="15"/>
        <v>0</v>
      </c>
    </row>
    <row r="112" spans="1:15" hidden="1" x14ac:dyDescent="0.2">
      <c r="A112" s="182">
        <f>'07'!A20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4">
        <f>IFERROR(INDEX(Lookup!$BG$9:$BG$3000,MATCH($A112,Lookup!$A$9:$A$3000,0)),0)</f>
        <v>0</v>
      </c>
      <c r="E112" s="204">
        <f>IFERROR(INDEX(Lookup!$BF$9:$BF$3000,MATCH($A112,Lookup!$A$9:$A$3000,0)),0)</f>
        <v>0</v>
      </c>
      <c r="F112" s="204">
        <f>IFERROR(INDEX(Lookup!$BE$9:$BE$3000,MATCH($A112,Lookup!$A$9:$A$3000,0)),0)</f>
        <v>0</v>
      </c>
      <c r="G112" s="205"/>
      <c r="H112" s="205"/>
      <c r="I112" s="204">
        <f>IFERROR(INDEX(Lookup!$BJ$9:$BJ$3000,MATCH($A112,Lookup!$A$9:$A$3000,0)),0)</f>
        <v>0</v>
      </c>
      <c r="J112" s="204">
        <f>IFERROR(INDEX(Lookup!$BI$9:$BI$3000,MATCH($A112,Lookup!$A$9:$A$3000,0)),0)</f>
        <v>0</v>
      </c>
      <c r="K112" s="204">
        <f>IFERROR(INDEX(Lookup!$BH$9:$BH$3000,MATCH($A112,Lookup!$A$9:$A$3000,0)),0)</f>
        <v>0</v>
      </c>
      <c r="L112" s="204">
        <f t="shared" si="14"/>
        <v>0</v>
      </c>
      <c r="O112" s="182">
        <f t="shared" si="15"/>
        <v>0</v>
      </c>
    </row>
    <row r="113" spans="1:15" hidden="1" x14ac:dyDescent="0.2">
      <c r="A113" s="182">
        <f>'07'!A21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4">
        <f>IFERROR(INDEX(Lookup!$BG$9:$BG$3000,MATCH($A113,Lookup!$A$9:$A$3000,0)),0)</f>
        <v>0</v>
      </c>
      <c r="E113" s="204">
        <f>IFERROR(INDEX(Lookup!$BF$9:$BF$3000,MATCH($A113,Lookup!$A$9:$A$3000,0)),0)</f>
        <v>0</v>
      </c>
      <c r="F113" s="204">
        <f>IFERROR(INDEX(Lookup!$BE$9:$BE$3000,MATCH($A113,Lookup!$A$9:$A$3000,0)),0)</f>
        <v>0</v>
      </c>
      <c r="G113" s="205"/>
      <c r="H113" s="205"/>
      <c r="I113" s="204">
        <f>IFERROR(INDEX(Lookup!$BJ$9:$BJ$3000,MATCH($A113,Lookup!$A$9:$A$3000,0)),0)</f>
        <v>0</v>
      </c>
      <c r="J113" s="204">
        <f>IFERROR(INDEX(Lookup!$BI$9:$BI$3000,MATCH($A113,Lookup!$A$9:$A$3000,0)),0)</f>
        <v>0</v>
      </c>
      <c r="K113" s="204">
        <f>IFERROR(INDEX(Lookup!$BH$9:$BH$3000,MATCH($A113,Lookup!$A$9:$A$3000,0)),0)</f>
        <v>0</v>
      </c>
      <c r="L113" s="204">
        <f t="shared" si="14"/>
        <v>0</v>
      </c>
      <c r="O113" s="182">
        <f t="shared" si="15"/>
        <v>0</v>
      </c>
    </row>
    <row r="114" spans="1:15" hidden="1" x14ac:dyDescent="0.2">
      <c r="A114" s="182">
        <f>'07'!A22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4">
        <f>IFERROR(INDEX(Lookup!$BG$9:$BG$3000,MATCH($A114,Lookup!$A$9:$A$3000,0)),0)</f>
        <v>0</v>
      </c>
      <c r="E114" s="204">
        <f>IFERROR(INDEX(Lookup!$BF$9:$BF$3000,MATCH($A114,Lookup!$A$9:$A$3000,0)),0)</f>
        <v>0</v>
      </c>
      <c r="F114" s="204">
        <f>IFERROR(INDEX(Lookup!$BE$9:$BE$3000,MATCH($A114,Lookup!$A$9:$A$3000,0)),0)</f>
        <v>0</v>
      </c>
      <c r="G114" s="205"/>
      <c r="H114" s="205"/>
      <c r="I114" s="204">
        <f>IFERROR(INDEX(Lookup!$BJ$9:$BJ$3000,MATCH($A114,Lookup!$A$9:$A$3000,0)),0)</f>
        <v>0</v>
      </c>
      <c r="J114" s="204">
        <f>IFERROR(INDEX(Lookup!$BI$9:$BI$3000,MATCH($A114,Lookup!$A$9:$A$3000,0)),0)</f>
        <v>0</v>
      </c>
      <c r="K114" s="204">
        <f>IFERROR(INDEX(Lookup!$BH$9:$BH$3000,MATCH($A114,Lookup!$A$9:$A$3000,0)),0)</f>
        <v>0</v>
      </c>
      <c r="L114" s="204">
        <f t="shared" ref="L114:L115" si="16">K114-J114</f>
        <v>0</v>
      </c>
      <c r="O114" s="182">
        <f t="shared" si="15"/>
        <v>0</v>
      </c>
    </row>
    <row r="115" spans="1:15" hidden="1" x14ac:dyDescent="0.2">
      <c r="A115" s="182">
        <f>'07'!A23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4">
        <f>IFERROR(INDEX(Lookup!$BG$9:$BG$3000,MATCH($A115,Lookup!$A$9:$A$3000,0)),0)</f>
        <v>0</v>
      </c>
      <c r="E115" s="204">
        <f>IFERROR(INDEX(Lookup!$BF$9:$BF$3000,MATCH($A115,Lookup!$A$9:$A$3000,0)),0)</f>
        <v>0</v>
      </c>
      <c r="F115" s="204">
        <f>IFERROR(INDEX(Lookup!$BE$9:$BE$3000,MATCH($A115,Lookup!$A$9:$A$3000,0)),0)</f>
        <v>0</v>
      </c>
      <c r="G115" s="205"/>
      <c r="H115" s="205"/>
      <c r="I115" s="204">
        <f>IFERROR(INDEX(Lookup!$BJ$9:$BJ$3000,MATCH($A115,Lookup!$A$9:$A$3000,0)),0)</f>
        <v>0</v>
      </c>
      <c r="J115" s="204">
        <f>IFERROR(INDEX(Lookup!$BI$9:$BI$3000,MATCH($A115,Lookup!$A$9:$A$3000,0)),0)</f>
        <v>0</v>
      </c>
      <c r="K115" s="204">
        <f>IFERROR(INDEX(Lookup!$BH$9:$BH$3000,MATCH($A115,Lookup!$A$9:$A$3000,0)),0)</f>
        <v>0</v>
      </c>
      <c r="L115" s="204">
        <f t="shared" si="16"/>
        <v>0</v>
      </c>
      <c r="O115" s="182">
        <f t="shared" si="15"/>
        <v>0</v>
      </c>
    </row>
    <row r="116" spans="1:15" hidden="1" x14ac:dyDescent="0.2">
      <c r="A116" s="182">
        <f>+'09'!A24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4">
        <f>IFERROR(INDEX(Lookup!$BG$9:$BG$3000,MATCH($A116,Lookup!$A$9:$A$3000,0)),0)</f>
        <v>0</v>
      </c>
      <c r="E116" s="204">
        <f>IFERROR(INDEX(Lookup!$BF$9:$BF$3000,MATCH($A116,Lookup!$A$9:$A$3000,0)),0)</f>
        <v>0</v>
      </c>
      <c r="F116" s="204">
        <f>IFERROR(INDEX(Lookup!$BE$9:$BE$3000,MATCH($A116,Lookup!$A$9:$A$3000,0)),0)</f>
        <v>0</v>
      </c>
      <c r="G116" s="205"/>
      <c r="H116" s="205"/>
      <c r="I116" s="204">
        <f>IFERROR(INDEX(Lookup!$BJ$9:$BJ$3000,MATCH($A116,Lookup!$A$9:$A$3000,0)),0)</f>
        <v>0</v>
      </c>
      <c r="J116" s="204">
        <f>IFERROR(INDEX(Lookup!$BI$9:$BI$3000,MATCH($A116,Lookup!$A$9:$A$3000,0)),0)</f>
        <v>0</v>
      </c>
      <c r="K116" s="204">
        <f>IFERROR(INDEX(Lookup!$BH$9:$BH$3000,MATCH($A116,Lookup!$A$9:$A$3000,0)),0)</f>
        <v>0</v>
      </c>
      <c r="L116" s="204">
        <f t="shared" si="14"/>
        <v>0</v>
      </c>
      <c r="O116" s="182">
        <f t="shared" si="15"/>
        <v>0</v>
      </c>
    </row>
    <row r="117" spans="1:15" hidden="1" x14ac:dyDescent="0.2">
      <c r="A117" s="182">
        <f>+'09'!A25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4">
        <f>IFERROR(INDEX(Lookup!$BG$9:$BG$3000,MATCH($A117,Lookup!$A$9:$A$3000,0)),0)</f>
        <v>0</v>
      </c>
      <c r="E117" s="204">
        <f>IFERROR(INDEX(Lookup!$BF$9:$BF$3000,MATCH($A117,Lookup!$A$9:$A$3000,0)),0)</f>
        <v>0</v>
      </c>
      <c r="F117" s="204">
        <f>IFERROR(INDEX(Lookup!$BE$9:$BE$3000,MATCH($A117,Lookup!$A$9:$A$3000,0)),0)</f>
        <v>0</v>
      </c>
      <c r="G117" s="205"/>
      <c r="H117" s="205"/>
      <c r="I117" s="204">
        <f>IFERROR(INDEX(Lookup!$BJ$9:$BJ$3000,MATCH($A117,Lookup!$A$9:$A$3000,0)),0)</f>
        <v>0</v>
      </c>
      <c r="J117" s="204">
        <f>IFERROR(INDEX(Lookup!$BI$9:$BI$3000,MATCH($A117,Lookup!$A$9:$A$3000,0)),0)</f>
        <v>0</v>
      </c>
      <c r="K117" s="204">
        <f>IFERROR(INDEX(Lookup!$BH$9:$BH$3000,MATCH($A117,Lookup!$A$9:$A$3000,0)),0)</f>
        <v>0</v>
      </c>
      <c r="L117" s="204">
        <f t="shared" si="14"/>
        <v>0</v>
      </c>
      <c r="O117" s="182">
        <f t="shared" si="15"/>
        <v>0</v>
      </c>
    </row>
    <row r="118" spans="1:15" hidden="1" x14ac:dyDescent="0.2">
      <c r="A118" s="182">
        <f>+'09'!A26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4">
        <f>IFERROR(INDEX(Lookup!$BG$9:$BG$3000,MATCH($A118,Lookup!$A$9:$A$3000,0)),0)</f>
        <v>0</v>
      </c>
      <c r="E118" s="204">
        <f>IFERROR(INDEX(Lookup!$BF$9:$BF$3000,MATCH($A118,Lookup!$A$9:$A$3000,0)),0)</f>
        <v>0</v>
      </c>
      <c r="F118" s="204">
        <f>IFERROR(INDEX(Lookup!$BE$9:$BE$3000,MATCH($A118,Lookup!$A$9:$A$3000,0)),0)</f>
        <v>0</v>
      </c>
      <c r="G118" s="205"/>
      <c r="H118" s="205"/>
      <c r="I118" s="204">
        <f>IFERROR(INDEX(Lookup!$BJ$9:$BJ$3000,MATCH($A118,Lookup!$A$9:$A$3000,0)),0)</f>
        <v>0</v>
      </c>
      <c r="J118" s="204">
        <f>IFERROR(INDEX(Lookup!$BI$9:$BI$3000,MATCH($A118,Lookup!$A$9:$A$3000,0)),0)</f>
        <v>0</v>
      </c>
      <c r="K118" s="204">
        <f>IFERROR(INDEX(Lookup!$BH$9:$BH$3000,MATCH($A118,Lookup!$A$9:$A$3000,0)),0)</f>
        <v>0</v>
      </c>
      <c r="L118" s="204">
        <f t="shared" si="14"/>
        <v>0</v>
      </c>
      <c r="O118" s="182">
        <f t="shared" si="15"/>
        <v>0</v>
      </c>
    </row>
    <row r="119" spans="1:15" hidden="1" x14ac:dyDescent="0.2">
      <c r="A119" s="182">
        <f>+'09'!A27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4">
        <f>IFERROR(INDEX(Lookup!$BG$9:$BG$3000,MATCH($A119,Lookup!$A$9:$A$3000,0)),0)</f>
        <v>0</v>
      </c>
      <c r="E119" s="204">
        <f>IFERROR(INDEX(Lookup!$BF$9:$BF$3000,MATCH($A119,Lookup!$A$9:$A$3000,0)),0)</f>
        <v>0</v>
      </c>
      <c r="F119" s="204">
        <f>IFERROR(INDEX(Lookup!$BE$9:$BE$3000,MATCH($A119,Lookup!$A$9:$A$3000,0)),0)</f>
        <v>0</v>
      </c>
      <c r="G119" s="205"/>
      <c r="H119" s="205"/>
      <c r="I119" s="204">
        <f>IFERROR(INDEX(Lookup!$BJ$9:$BJ$3000,MATCH($A119,Lookup!$A$9:$A$3000,0)),0)</f>
        <v>0</v>
      </c>
      <c r="J119" s="204">
        <f>IFERROR(INDEX(Lookup!$BI$9:$BI$3000,MATCH($A119,Lookup!$A$9:$A$3000,0)),0)</f>
        <v>0</v>
      </c>
      <c r="K119" s="204">
        <f>IFERROR(INDEX(Lookup!$BH$9:$BH$3000,MATCH($A119,Lookup!$A$9:$A$3000,0)),0)</f>
        <v>0</v>
      </c>
      <c r="L119" s="204">
        <f t="shared" si="14"/>
        <v>0</v>
      </c>
      <c r="O119" s="182">
        <f t="shared" si="15"/>
        <v>0</v>
      </c>
    </row>
    <row r="120" spans="1:15" hidden="1" x14ac:dyDescent="0.2">
      <c r="A120" s="182">
        <f>+'09'!A28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4">
        <f>IFERROR(INDEX(Lookup!$BG$9:$BG$3000,MATCH($A120,Lookup!$A$9:$A$3000,0)),0)</f>
        <v>0</v>
      </c>
      <c r="E120" s="204">
        <f>IFERROR(INDEX(Lookup!$BF$9:$BF$3000,MATCH($A120,Lookup!$A$9:$A$3000,0)),0)</f>
        <v>0</v>
      </c>
      <c r="F120" s="204">
        <f>IFERROR(INDEX(Lookup!$BE$9:$BE$3000,MATCH($A120,Lookup!$A$9:$A$3000,0)),0)</f>
        <v>0</v>
      </c>
      <c r="G120" s="205"/>
      <c r="H120" s="205"/>
      <c r="I120" s="204">
        <f>IFERROR(INDEX(Lookup!$BJ$9:$BJ$3000,MATCH($A120,Lookup!$A$9:$A$3000,0)),0)</f>
        <v>0</v>
      </c>
      <c r="J120" s="204">
        <f>IFERROR(INDEX(Lookup!$BI$9:$BI$3000,MATCH($A120,Lookup!$A$9:$A$3000,0)),0)</f>
        <v>0</v>
      </c>
      <c r="K120" s="204">
        <f>IFERROR(INDEX(Lookup!$BH$9:$BH$3000,MATCH($A120,Lookup!$A$9:$A$3000,0)),0)</f>
        <v>0</v>
      </c>
      <c r="L120" s="204">
        <f t="shared" si="14"/>
        <v>0</v>
      </c>
      <c r="O120" s="182">
        <f t="shared" si="15"/>
        <v>0</v>
      </c>
    </row>
    <row r="121" spans="1:15" hidden="1" x14ac:dyDescent="0.2">
      <c r="A121" s="182">
        <f>+'09'!A29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4">
        <f>IFERROR(INDEX(Lookup!$BG$9:$BG$3000,MATCH($A121,Lookup!$A$9:$A$3000,0)),0)</f>
        <v>0</v>
      </c>
      <c r="E121" s="204">
        <f>IFERROR(INDEX(Lookup!$BF$9:$BF$3000,MATCH($A121,Lookup!$A$9:$A$3000,0)),0)</f>
        <v>0</v>
      </c>
      <c r="F121" s="204">
        <f>IFERROR(INDEX(Lookup!$BE$9:$BE$3000,MATCH($A121,Lookup!$A$9:$A$3000,0)),0)</f>
        <v>0</v>
      </c>
      <c r="G121" s="205"/>
      <c r="H121" s="205"/>
      <c r="I121" s="204">
        <f>IFERROR(INDEX(Lookup!$BJ$9:$BJ$3000,MATCH($A121,Lookup!$A$9:$A$3000,0)),0)</f>
        <v>0</v>
      </c>
      <c r="J121" s="204">
        <f>IFERROR(INDEX(Lookup!$BI$9:$BI$3000,MATCH($A121,Lookup!$A$9:$A$3000,0)),0)</f>
        <v>0</v>
      </c>
      <c r="K121" s="204">
        <f>IFERROR(INDEX(Lookup!$BH$9:$BH$3000,MATCH($A121,Lookup!$A$9:$A$3000,0)),0)</f>
        <v>0</v>
      </c>
      <c r="L121" s="204">
        <f t="shared" si="14"/>
        <v>0</v>
      </c>
      <c r="O121" s="182">
        <f t="shared" si="15"/>
        <v>0</v>
      </c>
    </row>
    <row r="122" spans="1:15" hidden="1" x14ac:dyDescent="0.2">
      <c r="A122" s="182">
        <f>+'09'!A30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4">
        <f>IFERROR(INDEX(Lookup!$BG$9:$BG$3000,MATCH($A122,Lookup!$A$9:$A$3000,0)),0)</f>
        <v>0</v>
      </c>
      <c r="E122" s="204">
        <f>IFERROR(INDEX(Lookup!$BF$9:$BF$3000,MATCH($A122,Lookup!$A$9:$A$3000,0)),0)</f>
        <v>0</v>
      </c>
      <c r="F122" s="204">
        <f>IFERROR(INDEX(Lookup!$BE$9:$BE$3000,MATCH($A122,Lookup!$A$9:$A$3000,0)),0)</f>
        <v>0</v>
      </c>
      <c r="G122" s="205"/>
      <c r="H122" s="205"/>
      <c r="I122" s="204">
        <f>IFERROR(INDEX(Lookup!$BJ$9:$BJ$3000,MATCH($A122,Lookup!$A$9:$A$3000,0)),0)</f>
        <v>0</v>
      </c>
      <c r="J122" s="204">
        <f>IFERROR(INDEX(Lookup!$BI$9:$BI$3000,MATCH($A122,Lookup!$A$9:$A$3000,0)),0)</f>
        <v>0</v>
      </c>
      <c r="K122" s="204">
        <f>IFERROR(INDEX(Lookup!$BH$9:$BH$3000,MATCH($A122,Lookup!$A$9:$A$3000,0)),0)</f>
        <v>0</v>
      </c>
      <c r="L122" s="204">
        <f t="shared" si="14"/>
        <v>0</v>
      </c>
      <c r="O122" s="182">
        <f t="shared" si="15"/>
        <v>0</v>
      </c>
    </row>
    <row r="123" spans="1:15" hidden="1" x14ac:dyDescent="0.2">
      <c r="A123" s="182">
        <f>+'09'!A31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4">
        <f>IFERROR(INDEX(Lookup!$BG$9:$BG$3000,MATCH($A123,Lookup!$A$9:$A$3000,0)),0)</f>
        <v>0</v>
      </c>
      <c r="E123" s="204">
        <f>IFERROR(INDEX(Lookup!$BF$9:$BF$3000,MATCH($A123,Lookup!$A$9:$A$3000,0)),0)</f>
        <v>0</v>
      </c>
      <c r="F123" s="204">
        <f>IFERROR(INDEX(Lookup!$BE$9:$BE$3000,MATCH($A123,Lookup!$A$9:$A$3000,0)),0)</f>
        <v>0</v>
      </c>
      <c r="G123" s="205"/>
      <c r="H123" s="205"/>
      <c r="I123" s="204">
        <f>IFERROR(INDEX(Lookup!$BJ$9:$BJ$3000,MATCH($A123,Lookup!$A$9:$A$3000,0)),0)</f>
        <v>0</v>
      </c>
      <c r="J123" s="204">
        <f>IFERROR(INDEX(Lookup!$BI$9:$BI$3000,MATCH($A123,Lookup!$A$9:$A$3000,0)),0)</f>
        <v>0</v>
      </c>
      <c r="K123" s="204">
        <f>IFERROR(INDEX(Lookup!$BH$9:$BH$3000,MATCH($A123,Lookup!$A$9:$A$3000,0)),0)</f>
        <v>0</v>
      </c>
      <c r="L123" s="204">
        <f t="shared" si="14"/>
        <v>0</v>
      </c>
      <c r="O123" s="182">
        <f t="shared" si="15"/>
        <v>0</v>
      </c>
    </row>
    <row r="124" spans="1:15" hidden="1" x14ac:dyDescent="0.2">
      <c r="A124" s="182">
        <f>+'09'!A32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4">
        <f>IFERROR(INDEX(Lookup!$BG$9:$BG$3000,MATCH($A124,Lookup!$A$9:$A$3000,0)),0)</f>
        <v>0</v>
      </c>
      <c r="E124" s="204">
        <f>IFERROR(INDEX(Lookup!$BF$9:$BF$3000,MATCH($A124,Lookup!$A$9:$A$3000,0)),0)</f>
        <v>0</v>
      </c>
      <c r="F124" s="204">
        <f>IFERROR(INDEX(Lookup!$BE$9:$BE$3000,MATCH($A124,Lookup!$A$9:$A$3000,0)),0)</f>
        <v>0</v>
      </c>
      <c r="G124" s="205"/>
      <c r="H124" s="205"/>
      <c r="I124" s="204">
        <f>IFERROR(INDEX(Lookup!$BJ$9:$BJ$3000,MATCH($A124,Lookup!$A$9:$A$3000,0)),0)</f>
        <v>0</v>
      </c>
      <c r="J124" s="204">
        <f>IFERROR(INDEX(Lookup!$BI$9:$BI$3000,MATCH($A124,Lookup!$A$9:$A$3000,0)),0)</f>
        <v>0</v>
      </c>
      <c r="K124" s="204">
        <f>IFERROR(INDEX(Lookup!$BH$9:$BH$3000,MATCH($A124,Lookup!$A$9:$A$3000,0)),0)</f>
        <v>0</v>
      </c>
      <c r="L124" s="204">
        <f t="shared" si="14"/>
        <v>0</v>
      </c>
      <c r="O124" s="182">
        <f t="shared" si="15"/>
        <v>0</v>
      </c>
    </row>
    <row r="125" spans="1:15" hidden="1" x14ac:dyDescent="0.2">
      <c r="A125" s="182">
        <f>+'09'!A33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4">
        <f>IFERROR(INDEX(Lookup!$BG$9:$BG$3000,MATCH($A125,Lookup!$A$9:$A$3000,0)),0)</f>
        <v>0</v>
      </c>
      <c r="E125" s="204">
        <f>IFERROR(INDEX(Lookup!$BF$9:$BF$3000,MATCH($A125,Lookup!$A$9:$A$3000,0)),0)</f>
        <v>0</v>
      </c>
      <c r="F125" s="204">
        <f>IFERROR(INDEX(Lookup!$BE$9:$BE$3000,MATCH($A125,Lookup!$A$9:$A$3000,0)),0)</f>
        <v>0</v>
      </c>
      <c r="G125" s="205"/>
      <c r="H125" s="205"/>
      <c r="I125" s="204">
        <f>IFERROR(INDEX(Lookup!$BJ$9:$BJ$3000,MATCH($A125,Lookup!$A$9:$A$3000,0)),0)</f>
        <v>0</v>
      </c>
      <c r="J125" s="204">
        <f>IFERROR(INDEX(Lookup!$BI$9:$BI$3000,MATCH($A125,Lookup!$A$9:$A$3000,0)),0)</f>
        <v>0</v>
      </c>
      <c r="K125" s="204">
        <f>IFERROR(INDEX(Lookup!$BH$9:$BH$3000,MATCH($A125,Lookup!$A$9:$A$3000,0)),0)</f>
        <v>0</v>
      </c>
      <c r="L125" s="204">
        <f t="shared" si="14"/>
        <v>0</v>
      </c>
      <c r="O125" s="182">
        <f t="shared" si="15"/>
        <v>0</v>
      </c>
    </row>
    <row r="126" spans="1:15" hidden="1" x14ac:dyDescent="0.2">
      <c r="A126" s="182">
        <f>+'09'!A34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4">
        <f>IFERROR(INDEX(Lookup!$BG$9:$BG$3000,MATCH($A126,Lookup!$A$9:$A$3000,0)),0)</f>
        <v>0</v>
      </c>
      <c r="E126" s="204">
        <f>IFERROR(INDEX(Lookup!$BF$9:$BF$3000,MATCH($A126,Lookup!$A$9:$A$3000,0)),0)</f>
        <v>0</v>
      </c>
      <c r="F126" s="204">
        <f>IFERROR(INDEX(Lookup!$BE$9:$BE$3000,MATCH($A126,Lookup!$A$9:$A$3000,0)),0)</f>
        <v>0</v>
      </c>
      <c r="G126" s="205"/>
      <c r="H126" s="205"/>
      <c r="I126" s="204">
        <f>IFERROR(INDEX(Lookup!$BJ$9:$BJ$3000,MATCH($A126,Lookup!$A$9:$A$3000,0)),0)</f>
        <v>0</v>
      </c>
      <c r="J126" s="204">
        <f>IFERROR(INDEX(Lookup!$BI$9:$BI$3000,MATCH($A126,Lookup!$A$9:$A$3000,0)),0)</f>
        <v>0</v>
      </c>
      <c r="K126" s="204">
        <f>IFERROR(INDEX(Lookup!$BH$9:$BH$3000,MATCH($A126,Lookup!$A$9:$A$3000,0)),0)</f>
        <v>0</v>
      </c>
      <c r="L126" s="204">
        <f t="shared" si="14"/>
        <v>0</v>
      </c>
      <c r="O126" s="182">
        <f t="shared" si="15"/>
        <v>0</v>
      </c>
    </row>
    <row r="127" spans="1:15" hidden="1" x14ac:dyDescent="0.2">
      <c r="A127" s="182">
        <f>+'09'!A35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4">
        <f>IFERROR(INDEX(Lookup!$BG$9:$BG$3000,MATCH($A127,Lookup!$A$9:$A$3000,0)),0)</f>
        <v>0</v>
      </c>
      <c r="E127" s="204">
        <f>IFERROR(INDEX(Lookup!$BF$9:$BF$3000,MATCH($A127,Lookup!$A$9:$A$3000,0)),0)</f>
        <v>0</v>
      </c>
      <c r="F127" s="204">
        <f>IFERROR(INDEX(Lookup!$BE$9:$BE$3000,MATCH($A127,Lookup!$A$9:$A$3000,0)),0)</f>
        <v>0</v>
      </c>
      <c r="G127" s="205"/>
      <c r="H127" s="205"/>
      <c r="I127" s="204">
        <f>IFERROR(INDEX(Lookup!$BJ$9:$BJ$3000,MATCH($A127,Lookup!$A$9:$A$3000,0)),0)</f>
        <v>0</v>
      </c>
      <c r="J127" s="204">
        <f>IFERROR(INDEX(Lookup!$BI$9:$BI$3000,MATCH($A127,Lookup!$A$9:$A$3000,0)),0)</f>
        <v>0</v>
      </c>
      <c r="K127" s="204">
        <f>IFERROR(INDEX(Lookup!$BH$9:$BH$3000,MATCH($A127,Lookup!$A$9:$A$3000,0)),0)</f>
        <v>0</v>
      </c>
      <c r="L127" s="204">
        <f t="shared" si="14"/>
        <v>0</v>
      </c>
      <c r="O127" s="182">
        <f t="shared" si="15"/>
        <v>0</v>
      </c>
    </row>
    <row r="128" spans="1:15" hidden="1" x14ac:dyDescent="0.2">
      <c r="A128" s="182">
        <f>+'09'!A36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4">
        <f>IFERROR(INDEX(Lookup!$BG$9:$BG$3000,MATCH($A128,Lookup!$A$9:$A$3000,0)),0)</f>
        <v>0</v>
      </c>
      <c r="E128" s="204">
        <f>IFERROR(INDEX(Lookup!$BF$9:$BF$3000,MATCH($A128,Lookup!$A$9:$A$3000,0)),0)</f>
        <v>0</v>
      </c>
      <c r="F128" s="204">
        <f>IFERROR(INDEX(Lookup!$BE$9:$BE$3000,MATCH($A128,Lookup!$A$9:$A$3000,0)),0)</f>
        <v>0</v>
      </c>
      <c r="G128" s="205"/>
      <c r="H128" s="205"/>
      <c r="I128" s="204">
        <f>IFERROR(INDEX(Lookup!$BJ$9:$BJ$3000,MATCH($A128,Lookup!$A$9:$A$3000,0)),0)</f>
        <v>0</v>
      </c>
      <c r="J128" s="204">
        <f>IFERROR(INDEX(Lookup!$BI$9:$BI$3000,MATCH($A128,Lookup!$A$9:$A$3000,0)),0)</f>
        <v>0</v>
      </c>
      <c r="K128" s="204">
        <f>IFERROR(INDEX(Lookup!$BH$9:$BH$3000,MATCH($A128,Lookup!$A$9:$A$3000,0)),0)</f>
        <v>0</v>
      </c>
      <c r="L128" s="204">
        <f t="shared" si="14"/>
        <v>0</v>
      </c>
      <c r="O128" s="182">
        <f t="shared" si="15"/>
        <v>0</v>
      </c>
    </row>
    <row r="129" spans="1:15" hidden="1" x14ac:dyDescent="0.2">
      <c r="A129" s="182">
        <f>+'09'!A37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IFERROR(INDEX(Lookup!$BG$9:$BG$3000,MATCH($A129,Lookup!$A$9:$A$3000,0)),0)</f>
        <v>0</v>
      </c>
      <c r="E129" s="204">
        <f>IFERROR(INDEX(Lookup!$BF$9:$BF$3000,MATCH($A129,Lookup!$A$9:$A$3000,0)),0)</f>
        <v>0</v>
      </c>
      <c r="F129" s="204">
        <f>IFERROR(INDEX(Lookup!$BE$9:$BE$3000,MATCH($A129,Lookup!$A$9:$A$3000,0)),0)</f>
        <v>0</v>
      </c>
      <c r="G129" s="205"/>
      <c r="H129" s="205"/>
      <c r="I129" s="204">
        <f>IFERROR(INDEX(Lookup!$BJ$9:$BJ$3000,MATCH($A129,Lookup!$A$9:$A$3000,0)),0)</f>
        <v>0</v>
      </c>
      <c r="J129" s="204">
        <f>IFERROR(INDEX(Lookup!$BI$9:$BI$3000,MATCH($A129,Lookup!$A$9:$A$3000,0)),0)</f>
        <v>0</v>
      </c>
      <c r="K129" s="204">
        <f>IFERROR(INDEX(Lookup!$BH$9:$BH$3000,MATCH($A129,Lookup!$A$9:$A$3000,0)),0)</f>
        <v>0</v>
      </c>
      <c r="L129" s="204">
        <f t="shared" si="14"/>
        <v>0</v>
      </c>
      <c r="O129" s="182">
        <f t="shared" si="15"/>
        <v>0</v>
      </c>
    </row>
    <row r="130" spans="1:15" x14ac:dyDescent="0.2">
      <c r="A130" s="212"/>
      <c r="B130" s="212"/>
      <c r="C130" s="212" t="s">
        <v>518</v>
      </c>
      <c r="D130" s="210">
        <f>SUM(D94:D129)</f>
        <v>0</v>
      </c>
      <c r="E130" s="210">
        <f>SUM(E94:E129)</f>
        <v>0</v>
      </c>
      <c r="F130" s="210">
        <f>SUM(F94:F129)</f>
        <v>0</v>
      </c>
      <c r="G130" s="211"/>
      <c r="H130" s="211"/>
      <c r="I130" s="210">
        <f>SUM(I94:I129)</f>
        <v>0</v>
      </c>
      <c r="J130" s="210">
        <f>SUM(J94:J129)</f>
        <v>0</v>
      </c>
      <c r="K130" s="210">
        <f>SUM(K94:K129)</f>
        <v>0</v>
      </c>
      <c r="L130" s="210">
        <f>SUM(L94:L129)</f>
        <v>0</v>
      </c>
      <c r="O130" s="182">
        <v>1</v>
      </c>
    </row>
    <row r="131" spans="1:15" x14ac:dyDescent="0.2">
      <c r="C131" s="206" t="s">
        <v>454</v>
      </c>
      <c r="L131" s="204"/>
      <c r="O131" s="182">
        <v>1</v>
      </c>
    </row>
    <row r="132" spans="1:15" hidden="1" x14ac:dyDescent="0.2">
      <c r="A132" s="182">
        <f>'08'!A2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IFERROR(INDEX(Lookup!$BG$9:$BG$3000,MATCH($A132,Lookup!$A$9:$A$3000,0)),0)</f>
        <v>0</v>
      </c>
      <c r="E132" s="204">
        <f>IFERROR(INDEX(Lookup!$BF$9:$BF$3000,MATCH($A132,Lookup!$A$9:$A$3000,0)),0)</f>
        <v>0</v>
      </c>
      <c r="F132" s="204">
        <f>IFERROR(INDEX(Lookup!$BE$9:$BE$3000,MATCH($A132,Lookup!$A$9:$A$3000,0)),0)</f>
        <v>0</v>
      </c>
      <c r="G132" s="205"/>
      <c r="H132" s="205"/>
      <c r="I132" s="204">
        <f>IFERROR(INDEX(Lookup!$BJ$9:$BJ$3000,MATCH($A132,Lookup!$A$9:$A$3000,0)),0)</f>
        <v>0</v>
      </c>
      <c r="J132" s="204">
        <f>IFERROR(INDEX(Lookup!$BI$9:$BI$3000,MATCH($A132,Lookup!$A$9:$A$3000,0)),0)</f>
        <v>0</v>
      </c>
      <c r="K132" s="204">
        <f>IFERROR(INDEX(Lookup!$BH$9:$BH$3000,MATCH($A132,Lookup!$A$9:$A$3000,0)),0)</f>
        <v>0</v>
      </c>
      <c r="L132" s="204">
        <f t="shared" ref="L132:L140" si="17">K132-J132</f>
        <v>0</v>
      </c>
      <c r="O132" s="182">
        <f t="shared" ref="O132:O140" si="18">+IF(A132&gt;0,1,0)</f>
        <v>0</v>
      </c>
    </row>
    <row r="133" spans="1:15" hidden="1" x14ac:dyDescent="0.2">
      <c r="A133" s="182">
        <f>'08'!A3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IFERROR(INDEX(Lookup!$BG$9:$BG$3000,MATCH($A133,Lookup!$A$9:$A$3000,0)),0)</f>
        <v>0</v>
      </c>
      <c r="E133" s="204">
        <f>IFERROR(INDEX(Lookup!$BF$9:$BF$3000,MATCH($A133,Lookup!$A$9:$A$3000,0)),0)</f>
        <v>0</v>
      </c>
      <c r="F133" s="204">
        <f>IFERROR(INDEX(Lookup!$BE$9:$BE$3000,MATCH($A133,Lookup!$A$9:$A$3000,0)),0)</f>
        <v>0</v>
      </c>
      <c r="G133" s="205"/>
      <c r="H133" s="205"/>
      <c r="I133" s="204">
        <f>IFERROR(INDEX(Lookup!$BJ$9:$BJ$3000,MATCH($A133,Lookup!$A$9:$A$3000,0)),0)</f>
        <v>0</v>
      </c>
      <c r="J133" s="204">
        <f>IFERROR(INDEX(Lookup!$BI$9:$BI$3000,MATCH($A133,Lookup!$A$9:$A$3000,0)),0)</f>
        <v>0</v>
      </c>
      <c r="K133" s="204">
        <f>IFERROR(INDEX(Lookup!$BH$9:$BH$3000,MATCH($A133,Lookup!$A$9:$A$3000,0)),0)</f>
        <v>0</v>
      </c>
      <c r="L133" s="204">
        <f t="shared" si="17"/>
        <v>0</v>
      </c>
      <c r="O133" s="182">
        <f t="shared" si="18"/>
        <v>0</v>
      </c>
    </row>
    <row r="134" spans="1:15" hidden="1" x14ac:dyDescent="0.2">
      <c r="A134" s="182">
        <f>'08'!A4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4">
        <f>IFERROR(INDEX(Lookup!$BG$9:$BG$3000,MATCH($A134,Lookup!$A$9:$A$3000,0)),0)</f>
        <v>0</v>
      </c>
      <c r="E134" s="204">
        <f>IFERROR(INDEX(Lookup!$BF$9:$BF$3000,MATCH($A134,Lookup!$A$9:$A$3000,0)),0)</f>
        <v>0</v>
      </c>
      <c r="F134" s="204">
        <f>IFERROR(INDEX(Lookup!$BE$9:$BE$3000,MATCH($A134,Lookup!$A$9:$A$3000,0)),0)</f>
        <v>0</v>
      </c>
      <c r="G134" s="205"/>
      <c r="H134" s="205"/>
      <c r="I134" s="204">
        <f>IFERROR(INDEX(Lookup!$BJ$9:$BJ$3000,MATCH($A134,Lookup!$A$9:$A$3000,0)),0)</f>
        <v>0</v>
      </c>
      <c r="J134" s="204">
        <f>IFERROR(INDEX(Lookup!$BI$9:$BI$3000,MATCH($A134,Lookup!$A$9:$A$3000,0)),0)</f>
        <v>0</v>
      </c>
      <c r="K134" s="204">
        <f>IFERROR(INDEX(Lookup!$BH$9:$BH$3000,MATCH($A134,Lookup!$A$9:$A$3000,0)),0)</f>
        <v>0</v>
      </c>
      <c r="L134" s="204">
        <f t="shared" si="17"/>
        <v>0</v>
      </c>
      <c r="O134" s="182">
        <f t="shared" si="18"/>
        <v>0</v>
      </c>
    </row>
    <row r="135" spans="1:15" hidden="1" x14ac:dyDescent="0.2">
      <c r="A135" s="182">
        <f>'08'!A5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4">
        <f>IFERROR(INDEX(Lookup!$BG$9:$BG$3000,MATCH($A135,Lookup!$A$9:$A$3000,0)),0)</f>
        <v>0</v>
      </c>
      <c r="E135" s="204">
        <f>IFERROR(INDEX(Lookup!$BF$9:$BF$3000,MATCH($A135,Lookup!$A$9:$A$3000,0)),0)</f>
        <v>0</v>
      </c>
      <c r="F135" s="204">
        <f>IFERROR(INDEX(Lookup!$BE$9:$BE$3000,MATCH($A135,Lookup!$A$9:$A$3000,0)),0)</f>
        <v>0</v>
      </c>
      <c r="G135" s="205"/>
      <c r="H135" s="205"/>
      <c r="I135" s="204">
        <f>IFERROR(INDEX(Lookup!$BJ$9:$BJ$3000,MATCH($A135,Lookup!$A$9:$A$3000,0)),0)</f>
        <v>0</v>
      </c>
      <c r="J135" s="204">
        <f>IFERROR(INDEX(Lookup!$BI$9:$BI$3000,MATCH($A135,Lookup!$A$9:$A$3000,0)),0)</f>
        <v>0</v>
      </c>
      <c r="K135" s="204">
        <f>IFERROR(INDEX(Lookup!$BH$9:$BH$3000,MATCH($A135,Lookup!$A$9:$A$3000,0)),0)</f>
        <v>0</v>
      </c>
      <c r="L135" s="204">
        <f t="shared" si="17"/>
        <v>0</v>
      </c>
      <c r="O135" s="182">
        <f t="shared" si="18"/>
        <v>0</v>
      </c>
    </row>
    <row r="136" spans="1:15" hidden="1" x14ac:dyDescent="0.2">
      <c r="A136" s="182">
        <f>'08'!A6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4">
        <f>IFERROR(INDEX(Lookup!$BG$9:$BG$3000,MATCH($A136,Lookup!$A$9:$A$3000,0)),0)</f>
        <v>0</v>
      </c>
      <c r="E136" s="204">
        <f>IFERROR(INDEX(Lookup!$BF$9:$BF$3000,MATCH($A136,Lookup!$A$9:$A$3000,0)),0)</f>
        <v>0</v>
      </c>
      <c r="F136" s="204">
        <f>IFERROR(INDEX(Lookup!$BE$9:$BE$3000,MATCH($A136,Lookup!$A$9:$A$3000,0)),0)</f>
        <v>0</v>
      </c>
      <c r="G136" s="205"/>
      <c r="H136" s="205"/>
      <c r="I136" s="204">
        <f>IFERROR(INDEX(Lookup!$BJ$9:$BJ$3000,MATCH($A136,Lookup!$A$9:$A$3000,0)),0)</f>
        <v>0</v>
      </c>
      <c r="J136" s="204">
        <f>IFERROR(INDEX(Lookup!$BI$9:$BI$3000,MATCH($A136,Lookup!$A$9:$A$3000,0)),0)</f>
        <v>0</v>
      </c>
      <c r="K136" s="204">
        <f>IFERROR(INDEX(Lookup!$BH$9:$BH$3000,MATCH($A136,Lookup!$A$9:$A$3000,0)),0)</f>
        <v>0</v>
      </c>
      <c r="L136" s="204">
        <f t="shared" si="17"/>
        <v>0</v>
      </c>
      <c r="O136" s="182">
        <f t="shared" si="18"/>
        <v>0</v>
      </c>
    </row>
    <row r="137" spans="1:15" hidden="1" x14ac:dyDescent="0.2">
      <c r="A137" s="182">
        <f>'08'!A7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4">
        <f>IFERROR(INDEX(Lookup!$BG$9:$BG$3000,MATCH($A137,Lookup!$A$9:$A$3000,0)),0)</f>
        <v>0</v>
      </c>
      <c r="E137" s="204">
        <f>IFERROR(INDEX(Lookup!$BF$9:$BF$3000,MATCH($A137,Lookup!$A$9:$A$3000,0)),0)</f>
        <v>0</v>
      </c>
      <c r="F137" s="204">
        <f>IFERROR(INDEX(Lookup!$BE$9:$BE$3000,MATCH($A137,Lookup!$A$9:$A$3000,0)),0)</f>
        <v>0</v>
      </c>
      <c r="G137" s="205"/>
      <c r="H137" s="205"/>
      <c r="I137" s="204">
        <f>IFERROR(INDEX(Lookup!$BJ$9:$BJ$3000,MATCH($A137,Lookup!$A$9:$A$3000,0)),0)</f>
        <v>0</v>
      </c>
      <c r="J137" s="204">
        <f>IFERROR(INDEX(Lookup!$BI$9:$BI$3000,MATCH($A137,Lookup!$A$9:$A$3000,0)),0)</f>
        <v>0</v>
      </c>
      <c r="K137" s="204">
        <f>IFERROR(INDEX(Lookup!$BH$9:$BH$3000,MATCH($A137,Lookup!$A$9:$A$3000,0)),0)</f>
        <v>0</v>
      </c>
      <c r="L137" s="204">
        <f t="shared" si="17"/>
        <v>0</v>
      </c>
      <c r="O137" s="182">
        <f t="shared" si="18"/>
        <v>0</v>
      </c>
    </row>
    <row r="138" spans="1:15" hidden="1" x14ac:dyDescent="0.2">
      <c r="A138" s="182">
        <f>'08'!A8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4">
        <f>IFERROR(INDEX(Lookup!$BG$9:$BG$3000,MATCH($A138,Lookup!$A$9:$A$3000,0)),0)</f>
        <v>0</v>
      </c>
      <c r="E138" s="204">
        <f>IFERROR(INDEX(Lookup!$BF$9:$BF$3000,MATCH($A138,Lookup!$A$9:$A$3000,0)),0)</f>
        <v>0</v>
      </c>
      <c r="F138" s="204">
        <f>IFERROR(INDEX(Lookup!$BE$9:$BE$3000,MATCH($A138,Lookup!$A$9:$A$3000,0)),0)</f>
        <v>0</v>
      </c>
      <c r="G138" s="205"/>
      <c r="H138" s="205"/>
      <c r="I138" s="204">
        <f>IFERROR(INDEX(Lookup!$BJ$9:$BJ$3000,MATCH($A138,Lookup!$A$9:$A$3000,0)),0)</f>
        <v>0</v>
      </c>
      <c r="J138" s="204">
        <f>IFERROR(INDEX(Lookup!$BI$9:$BI$3000,MATCH($A138,Lookup!$A$9:$A$3000,0)),0)</f>
        <v>0</v>
      </c>
      <c r="K138" s="204">
        <f>IFERROR(INDEX(Lookup!$BH$9:$BH$3000,MATCH($A138,Lookup!$A$9:$A$3000,0)),0)</f>
        <v>0</v>
      </c>
      <c r="L138" s="204">
        <f t="shared" si="17"/>
        <v>0</v>
      </c>
      <c r="O138" s="182">
        <f t="shared" si="18"/>
        <v>0</v>
      </c>
    </row>
    <row r="139" spans="1:15" hidden="1" x14ac:dyDescent="0.2">
      <c r="A139" s="182">
        <f>'08'!A9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4">
        <f>IFERROR(INDEX(Lookup!$BG$9:$BG$3000,MATCH($A139,Lookup!$A$9:$A$3000,0)),0)</f>
        <v>0</v>
      </c>
      <c r="E139" s="204">
        <f>IFERROR(INDEX(Lookup!$BF$9:$BF$3000,MATCH($A139,Lookup!$A$9:$A$3000,0)),0)</f>
        <v>0</v>
      </c>
      <c r="F139" s="204">
        <f>IFERROR(INDEX(Lookup!$BE$9:$BE$3000,MATCH($A139,Lookup!$A$9:$A$3000,0)),0)</f>
        <v>0</v>
      </c>
      <c r="G139" s="205"/>
      <c r="H139" s="205"/>
      <c r="I139" s="204">
        <f>IFERROR(INDEX(Lookup!$BJ$9:$BJ$3000,MATCH($A139,Lookup!$A$9:$A$3000,0)),0)</f>
        <v>0</v>
      </c>
      <c r="J139" s="204">
        <f>IFERROR(INDEX(Lookup!$BI$9:$BI$3000,MATCH($A139,Lookup!$A$9:$A$3000,0)),0)</f>
        <v>0</v>
      </c>
      <c r="K139" s="204">
        <f>IFERROR(INDEX(Lookup!$BH$9:$BH$3000,MATCH($A139,Lookup!$A$9:$A$3000,0)),0)</f>
        <v>0</v>
      </c>
      <c r="L139" s="204">
        <f t="shared" si="17"/>
        <v>0</v>
      </c>
      <c r="O139" s="182">
        <f t="shared" si="18"/>
        <v>0</v>
      </c>
    </row>
    <row r="140" spans="1:15" hidden="1" x14ac:dyDescent="0.2">
      <c r="A140" s="182">
        <f>'08'!A10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IFERROR(INDEX(Lookup!$BG$9:$BG$3000,MATCH($A140,Lookup!$A$9:$A$3000,0)),0)</f>
        <v>0</v>
      </c>
      <c r="E140" s="204">
        <f>IFERROR(INDEX(Lookup!$BF$9:$BF$3000,MATCH($A140,Lookup!$A$9:$A$3000,0)),0)</f>
        <v>0</v>
      </c>
      <c r="F140" s="204">
        <f>IFERROR(INDEX(Lookup!$BE$9:$BE$3000,MATCH($A140,Lookup!$A$9:$A$3000,0)),0)</f>
        <v>0</v>
      </c>
      <c r="G140" s="205"/>
      <c r="H140" s="205"/>
      <c r="I140" s="204">
        <f>IFERROR(INDEX(Lookup!$BJ$9:$BJ$3000,MATCH($A140,Lookup!$A$9:$A$3000,0)),0)</f>
        <v>0</v>
      </c>
      <c r="J140" s="204">
        <f>IFERROR(INDEX(Lookup!$BI$9:$BI$3000,MATCH($A140,Lookup!$A$9:$A$3000,0)),0)</f>
        <v>0</v>
      </c>
      <c r="K140" s="204">
        <f>IFERROR(INDEX(Lookup!$BH$9:$BH$3000,MATCH($A140,Lookup!$A$9:$A$3000,0)),0)</f>
        <v>0</v>
      </c>
      <c r="L140" s="204">
        <f t="shared" si="17"/>
        <v>0</v>
      </c>
      <c r="O140" s="182">
        <f t="shared" si="18"/>
        <v>0</v>
      </c>
    </row>
    <row r="141" spans="1:15" hidden="1" x14ac:dyDescent="0.2">
      <c r="G141" s="205"/>
      <c r="H141" s="205"/>
      <c r="L141" s="204"/>
      <c r="O141" s="182">
        <f t="shared" ref="O141" si="19">+IF(A141&gt;0,1,0)</f>
        <v>0</v>
      </c>
    </row>
    <row r="142" spans="1:15" x14ac:dyDescent="0.2">
      <c r="A142" s="212"/>
      <c r="B142" s="212"/>
      <c r="C142" s="212" t="s">
        <v>461</v>
      </c>
      <c r="D142" s="210">
        <f>SUM(D132:D140)</f>
        <v>0</v>
      </c>
      <c r="E142" s="210">
        <f>SUM(E132:E140)</f>
        <v>0</v>
      </c>
      <c r="F142" s="210">
        <f>SUM(F132:F140)</f>
        <v>0</v>
      </c>
      <c r="G142" s="211"/>
      <c r="H142" s="211"/>
      <c r="I142" s="210">
        <f>SUM(I132:I140)</f>
        <v>0</v>
      </c>
      <c r="J142" s="210">
        <f>SUM(J132:J140)</f>
        <v>0</v>
      </c>
      <c r="K142" s="210">
        <f>SUM(K132:K140)</f>
        <v>0</v>
      </c>
      <c r="L142" s="210">
        <f>SUM(L132:L140)</f>
        <v>0</v>
      </c>
      <c r="O142" s="182">
        <v>1</v>
      </c>
    </row>
    <row r="143" spans="1:15" x14ac:dyDescent="0.2">
      <c r="C143" s="206" t="s">
        <v>515</v>
      </c>
      <c r="L143" s="204"/>
      <c r="O143" s="182">
        <v>1</v>
      </c>
    </row>
    <row r="144" spans="1:15" x14ac:dyDescent="0.2">
      <c r="A144" s="182" t="str">
        <f>'09'!A2</f>
        <v>22100-G16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 xml:space="preserve">Accountancy - Corporate - TWC                               </v>
      </c>
      <c r="D144" s="204">
        <f>IFERROR(INDEX(Lookup!$BG$9:$BG$3000,MATCH($A144,Lookup!$A$9:$A$3000,0)),0)</f>
        <v>0</v>
      </c>
      <c r="E144" s="204">
        <f>IFERROR(INDEX(Lookup!$BF$9:$BF$3000,MATCH($A144,Lookup!$A$9:$A$3000,0)),0)</f>
        <v>0</v>
      </c>
      <c r="F144" s="204">
        <f>IFERROR(INDEX(Lookup!$BE$9:$BE$3000,MATCH($A144,Lookup!$A$9:$A$3000,0)),0)</f>
        <v>0</v>
      </c>
      <c r="G144" s="205"/>
      <c r="H144" s="205"/>
      <c r="I144" s="204">
        <f>IFERROR(INDEX(Lookup!$BJ$9:$BJ$3000,MATCH($A144,Lookup!$A$9:$A$3000,0)),0)</f>
        <v>0</v>
      </c>
      <c r="J144" s="204">
        <f>IFERROR(INDEX(Lookup!$BI$9:$BI$3000,MATCH($A144,Lookup!$A$9:$A$3000,0)),0)</f>
        <v>0</v>
      </c>
      <c r="K144" s="204">
        <f>IFERROR(INDEX(Lookup!$BH$9:$BH$3000,MATCH($A144,Lookup!$A$9:$A$3000,0)),0)</f>
        <v>0</v>
      </c>
      <c r="L144" s="204">
        <f t="shared" ref="L144:L177" si="20">K144-J144</f>
        <v>0</v>
      </c>
      <c r="O144" s="182">
        <f t="shared" ref="O144:O177" si="21">+IF(A144&gt;0,1,0)</f>
        <v>1</v>
      </c>
    </row>
    <row r="145" spans="1:15" x14ac:dyDescent="0.2">
      <c r="A145" s="182" t="str">
        <f>'09'!A3</f>
        <v>22120-G16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 xml:space="preserve">Accountancy - Other - TWC                                   </v>
      </c>
      <c r="D145" s="204">
        <f>IFERROR(INDEX(Lookup!$BG$9:$BG$3000,MATCH($A145,Lookup!$A$9:$A$3000,0)),0)</f>
        <v>0</v>
      </c>
      <c r="E145" s="204">
        <f>IFERROR(INDEX(Lookup!$BF$9:$BF$3000,MATCH($A145,Lookup!$A$9:$A$3000,0)),0)</f>
        <v>0</v>
      </c>
      <c r="F145" s="204">
        <f>IFERROR(INDEX(Lookup!$BE$9:$BE$3000,MATCH($A145,Lookup!$A$9:$A$3000,0)),0)</f>
        <v>0</v>
      </c>
      <c r="G145" s="205"/>
      <c r="H145" s="205"/>
      <c r="I145" s="204">
        <f>IFERROR(INDEX(Lookup!$BJ$9:$BJ$3000,MATCH($A145,Lookup!$A$9:$A$3000,0)),0)</f>
        <v>0</v>
      </c>
      <c r="J145" s="204">
        <f>IFERROR(INDEX(Lookup!$BI$9:$BI$3000,MATCH($A145,Lookup!$A$9:$A$3000,0)),0)</f>
        <v>0</v>
      </c>
      <c r="K145" s="204">
        <f>IFERROR(INDEX(Lookup!$BH$9:$BH$3000,MATCH($A145,Lookup!$A$9:$A$3000,0)),0)</f>
        <v>0</v>
      </c>
      <c r="L145" s="204">
        <f t="shared" si="20"/>
        <v>0</v>
      </c>
      <c r="O145" s="182">
        <f t="shared" si="21"/>
        <v>1</v>
      </c>
    </row>
    <row r="146" spans="1:15" x14ac:dyDescent="0.2">
      <c r="A146" s="182" t="str">
        <f>'09'!A4</f>
        <v>22140-G16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 xml:space="preserve">Audit Fees-TWC                                              </v>
      </c>
      <c r="D146" s="204">
        <f>IFERROR(INDEX(Lookup!$BG$9:$BG$3000,MATCH($A146,Lookup!$A$9:$A$3000,0)),0)</f>
        <v>0</v>
      </c>
      <c r="E146" s="204">
        <f>IFERROR(INDEX(Lookup!$BF$9:$BF$3000,MATCH($A146,Lookup!$A$9:$A$3000,0)),0)</f>
        <v>0</v>
      </c>
      <c r="F146" s="204">
        <f>IFERROR(INDEX(Lookup!$BE$9:$BE$3000,MATCH($A146,Lookup!$A$9:$A$3000,0)),0)</f>
        <v>0</v>
      </c>
      <c r="G146" s="205"/>
      <c r="H146" s="205"/>
      <c r="I146" s="204">
        <f>IFERROR(INDEX(Lookup!$BJ$9:$BJ$3000,MATCH($A146,Lookup!$A$9:$A$3000,0)),0)</f>
        <v>0</v>
      </c>
      <c r="J146" s="204">
        <f>IFERROR(INDEX(Lookup!$BI$9:$BI$3000,MATCH($A146,Lookup!$A$9:$A$3000,0)),0)</f>
        <v>0</v>
      </c>
      <c r="K146" s="204">
        <f>IFERROR(INDEX(Lookup!$BH$9:$BH$3000,MATCH($A146,Lookup!$A$9:$A$3000,0)),0)</f>
        <v>0</v>
      </c>
      <c r="L146" s="204">
        <f t="shared" si="20"/>
        <v>0</v>
      </c>
      <c r="O146" s="182">
        <f t="shared" si="21"/>
        <v>1</v>
      </c>
    </row>
    <row r="147" spans="1:15" x14ac:dyDescent="0.2">
      <c r="A147" s="182" t="str">
        <f>'09'!A5</f>
        <v>22160-G16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 xml:space="preserve">Bad Debts-TWC                                               </v>
      </c>
      <c r="D147" s="204">
        <f>IFERROR(INDEX(Lookup!$BG$9:$BG$3000,MATCH($A147,Lookup!$A$9:$A$3000,0)),0)</f>
        <v>0</v>
      </c>
      <c r="E147" s="204">
        <f>IFERROR(INDEX(Lookup!$BF$9:$BF$3000,MATCH($A147,Lookup!$A$9:$A$3000,0)),0)</f>
        <v>0</v>
      </c>
      <c r="F147" s="204">
        <f>IFERROR(INDEX(Lookup!$BE$9:$BE$3000,MATCH($A147,Lookup!$A$9:$A$3000,0)),0)</f>
        <v>0</v>
      </c>
      <c r="G147" s="205"/>
      <c r="H147" s="205"/>
      <c r="I147" s="204">
        <f>IFERROR(INDEX(Lookup!$BJ$9:$BJ$3000,MATCH($A147,Lookup!$A$9:$A$3000,0)),0)</f>
        <v>0</v>
      </c>
      <c r="J147" s="204">
        <f>IFERROR(INDEX(Lookup!$BI$9:$BI$3000,MATCH($A147,Lookup!$A$9:$A$3000,0)),0)</f>
        <v>0</v>
      </c>
      <c r="K147" s="204">
        <f>IFERROR(INDEX(Lookup!$BH$9:$BH$3000,MATCH($A147,Lookup!$A$9:$A$3000,0)),0)</f>
        <v>0</v>
      </c>
      <c r="L147" s="204">
        <f t="shared" si="20"/>
        <v>0</v>
      </c>
      <c r="O147" s="182">
        <f t="shared" si="21"/>
        <v>1</v>
      </c>
    </row>
    <row r="148" spans="1:15" x14ac:dyDescent="0.2">
      <c r="A148" s="182" t="str">
        <f>'09'!A6</f>
        <v>22180-G16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 xml:space="preserve">Bank Fees &amp; Charges-TWC                                     </v>
      </c>
      <c r="D148" s="204">
        <f>IFERROR(INDEX(Lookup!$BG$9:$BG$3000,MATCH($A148,Lookup!$A$9:$A$3000,0)),0)</f>
        <v>0</v>
      </c>
      <c r="E148" s="204">
        <f>IFERROR(INDEX(Lookup!$BF$9:$BF$3000,MATCH($A148,Lookup!$A$9:$A$3000,0)),0)</f>
        <v>0</v>
      </c>
      <c r="F148" s="204">
        <f>IFERROR(INDEX(Lookup!$BE$9:$BE$3000,MATCH($A148,Lookup!$A$9:$A$3000,0)),0)</f>
        <v>0</v>
      </c>
      <c r="G148" s="205"/>
      <c r="H148" s="205"/>
      <c r="I148" s="204">
        <f>IFERROR(INDEX(Lookup!$BJ$9:$BJ$3000,MATCH($A148,Lookup!$A$9:$A$3000,0)),0)</f>
        <v>0</v>
      </c>
      <c r="J148" s="204">
        <f>IFERROR(INDEX(Lookup!$BI$9:$BI$3000,MATCH($A148,Lookup!$A$9:$A$3000,0)),0)</f>
        <v>0</v>
      </c>
      <c r="K148" s="204">
        <f>IFERROR(INDEX(Lookup!$BH$9:$BH$3000,MATCH($A148,Lookup!$A$9:$A$3000,0)),0)</f>
        <v>0</v>
      </c>
      <c r="L148" s="204">
        <f t="shared" si="20"/>
        <v>0</v>
      </c>
      <c r="O148" s="182">
        <f t="shared" si="21"/>
        <v>1</v>
      </c>
    </row>
    <row r="149" spans="1:15" x14ac:dyDescent="0.2">
      <c r="A149" s="182" t="str">
        <f>'09'!A7</f>
        <v>22220-G16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 xml:space="preserve">Consultancy Fees-TWC                                        </v>
      </c>
      <c r="D149" s="204">
        <f>IFERROR(INDEX(Lookup!$BG$9:$BG$3000,MATCH($A149,Lookup!$A$9:$A$3000,0)),0)</f>
        <v>0</v>
      </c>
      <c r="E149" s="204">
        <f>IFERROR(INDEX(Lookup!$BF$9:$BF$3000,MATCH($A149,Lookup!$A$9:$A$3000,0)),0)</f>
        <v>0</v>
      </c>
      <c r="F149" s="204">
        <f>IFERROR(INDEX(Lookup!$BE$9:$BE$3000,MATCH($A149,Lookup!$A$9:$A$3000,0)),0)</f>
        <v>0</v>
      </c>
      <c r="G149" s="205"/>
      <c r="H149" s="205"/>
      <c r="I149" s="204">
        <f>IFERROR(INDEX(Lookup!$BJ$9:$BJ$3000,MATCH($A149,Lookup!$A$9:$A$3000,0)),0)</f>
        <v>0</v>
      </c>
      <c r="J149" s="204">
        <f>IFERROR(INDEX(Lookup!$BI$9:$BI$3000,MATCH($A149,Lookup!$A$9:$A$3000,0)),0)</f>
        <v>0</v>
      </c>
      <c r="K149" s="204">
        <f>IFERROR(INDEX(Lookup!$BH$9:$BH$3000,MATCH($A149,Lookup!$A$9:$A$3000,0)),0)</f>
        <v>0</v>
      </c>
      <c r="L149" s="204">
        <f t="shared" si="20"/>
        <v>0</v>
      </c>
      <c r="O149" s="182">
        <f t="shared" si="21"/>
        <v>1</v>
      </c>
    </row>
    <row r="150" spans="1:15" x14ac:dyDescent="0.2">
      <c r="A150" s="182" t="str">
        <f>'09'!A8</f>
        <v>22260-G16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 xml:space="preserve">Courier - TWC                                               </v>
      </c>
      <c r="D150" s="204">
        <f>IFERROR(INDEX(Lookup!$BG$9:$BG$3000,MATCH($A150,Lookup!$A$9:$A$3000,0)),0)</f>
        <v>0</v>
      </c>
      <c r="E150" s="204">
        <f>IFERROR(INDEX(Lookup!$BF$9:$BF$3000,MATCH($A150,Lookup!$A$9:$A$3000,0)),0)</f>
        <v>0</v>
      </c>
      <c r="F150" s="204">
        <f>IFERROR(INDEX(Lookup!$BE$9:$BE$3000,MATCH($A150,Lookup!$A$9:$A$3000,0)),0)</f>
        <v>0</v>
      </c>
      <c r="G150" s="205"/>
      <c r="H150" s="205"/>
      <c r="I150" s="204">
        <f>IFERROR(INDEX(Lookup!$BJ$9:$BJ$3000,MATCH($A150,Lookup!$A$9:$A$3000,0)),0)</f>
        <v>0</v>
      </c>
      <c r="J150" s="204">
        <f>IFERROR(INDEX(Lookup!$BI$9:$BI$3000,MATCH($A150,Lookup!$A$9:$A$3000,0)),0)</f>
        <v>0</v>
      </c>
      <c r="K150" s="204">
        <f>IFERROR(INDEX(Lookup!$BH$9:$BH$3000,MATCH($A150,Lookup!$A$9:$A$3000,0)),0)</f>
        <v>0</v>
      </c>
      <c r="L150" s="204">
        <f t="shared" si="20"/>
        <v>0</v>
      </c>
      <c r="O150" s="182">
        <f t="shared" si="21"/>
        <v>1</v>
      </c>
    </row>
    <row r="151" spans="1:15" x14ac:dyDescent="0.2">
      <c r="A151" s="182" t="str">
        <f>'09'!A9</f>
        <v>22300-G16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 xml:space="preserve">Dues and Subs-TWC                                           </v>
      </c>
      <c r="D151" s="204">
        <f>IFERROR(INDEX(Lookup!$BG$9:$BG$3000,MATCH($A151,Lookup!$A$9:$A$3000,0)),0)</f>
        <v>0</v>
      </c>
      <c r="E151" s="204">
        <f>IFERROR(INDEX(Lookup!$BF$9:$BF$3000,MATCH($A151,Lookup!$A$9:$A$3000,0)),0)</f>
        <v>0</v>
      </c>
      <c r="F151" s="204">
        <f>IFERROR(INDEX(Lookup!$BE$9:$BE$3000,MATCH($A151,Lookup!$A$9:$A$3000,0)),0)</f>
        <v>0</v>
      </c>
      <c r="G151" s="205"/>
      <c r="H151" s="205"/>
      <c r="I151" s="204">
        <f>IFERROR(INDEX(Lookup!$BJ$9:$BJ$3000,MATCH($A151,Lookup!$A$9:$A$3000,0)),0)</f>
        <v>0</v>
      </c>
      <c r="J151" s="204">
        <f>IFERROR(INDEX(Lookup!$BI$9:$BI$3000,MATCH($A151,Lookup!$A$9:$A$3000,0)),0)</f>
        <v>0</v>
      </c>
      <c r="K151" s="204">
        <f>IFERROR(INDEX(Lookup!$BH$9:$BH$3000,MATCH($A151,Lookup!$A$9:$A$3000,0)),0)</f>
        <v>0</v>
      </c>
      <c r="L151" s="204">
        <f t="shared" si="20"/>
        <v>0</v>
      </c>
      <c r="O151" s="182">
        <f t="shared" si="21"/>
        <v>1</v>
      </c>
    </row>
    <row r="152" spans="1:15" x14ac:dyDescent="0.2">
      <c r="A152" s="182" t="str">
        <f>'09'!A10</f>
        <v>22320-G16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 xml:space="preserve">Fees &amp; Charges-TWC                                          </v>
      </c>
      <c r="D152" s="204">
        <f>IFERROR(INDEX(Lookup!$BG$9:$BG$3000,MATCH($A152,Lookup!$A$9:$A$3000,0)),0)</f>
        <v>68.37</v>
      </c>
      <c r="E152" s="204">
        <f>IFERROR(INDEX(Lookup!$BF$9:$BF$3000,MATCH($A152,Lookup!$A$9:$A$3000,0)),0)</f>
        <v>152.88</v>
      </c>
      <c r="F152" s="204">
        <f>IFERROR(INDEX(Lookup!$BE$9:$BE$3000,MATCH($A152,Lookup!$A$9:$A$3000,0)),0)</f>
        <v>153.30000000000001</v>
      </c>
      <c r="G152" s="205"/>
      <c r="H152" s="205"/>
      <c r="I152" s="204">
        <f>IFERROR(INDEX(Lookup!$BJ$9:$BJ$3000,MATCH($A152,Lookup!$A$9:$A$3000,0)),0)</f>
        <v>1123.3900000000003</v>
      </c>
      <c r="J152" s="204">
        <f>IFERROR(INDEX(Lookup!$BI$9:$BI$3000,MATCH($A152,Lookup!$A$9:$A$3000,0)),0)</f>
        <v>1562.37</v>
      </c>
      <c r="K152" s="204">
        <f>IFERROR(INDEX(Lookup!$BH$9:$BH$3000,MATCH($A152,Lookup!$A$9:$A$3000,0)),0)</f>
        <v>1573.3399999999997</v>
      </c>
      <c r="L152" s="204">
        <f t="shared" si="20"/>
        <v>10.9699999999998</v>
      </c>
      <c r="O152" s="182">
        <f t="shared" si="21"/>
        <v>1</v>
      </c>
    </row>
    <row r="153" spans="1:15" x14ac:dyDescent="0.2">
      <c r="A153" s="182" t="str">
        <f>'09'!A11</f>
        <v>22360-G16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 xml:space="preserve">Fringe Benefits Tax Payable-TWC                             </v>
      </c>
      <c r="D153" s="204">
        <f>IFERROR(INDEX(Lookup!$BG$9:$BG$3000,MATCH($A153,Lookup!$A$9:$A$3000,0)),0)</f>
        <v>0</v>
      </c>
      <c r="E153" s="204">
        <f>IFERROR(INDEX(Lookup!$BF$9:$BF$3000,MATCH($A153,Lookup!$A$9:$A$3000,0)),0)</f>
        <v>0</v>
      </c>
      <c r="F153" s="204">
        <f>IFERROR(INDEX(Lookup!$BE$9:$BE$3000,MATCH($A153,Lookup!$A$9:$A$3000,0)),0)</f>
        <v>0</v>
      </c>
      <c r="G153" s="205"/>
      <c r="H153" s="205"/>
      <c r="I153" s="204">
        <f>IFERROR(INDEX(Lookup!$BJ$9:$BJ$3000,MATCH($A153,Lookup!$A$9:$A$3000,0)),0)</f>
        <v>0</v>
      </c>
      <c r="J153" s="204">
        <f>IFERROR(INDEX(Lookup!$BI$9:$BI$3000,MATCH($A153,Lookup!$A$9:$A$3000,0)),0)</f>
        <v>0</v>
      </c>
      <c r="K153" s="204">
        <f>IFERROR(INDEX(Lookup!$BH$9:$BH$3000,MATCH($A153,Lookup!$A$9:$A$3000,0)),0)</f>
        <v>0</v>
      </c>
      <c r="L153" s="204">
        <f t="shared" si="20"/>
        <v>0</v>
      </c>
      <c r="O153" s="182">
        <f t="shared" si="21"/>
        <v>1</v>
      </c>
    </row>
    <row r="154" spans="1:15" x14ac:dyDescent="0.2">
      <c r="A154" s="182" t="str">
        <f>'09'!A12</f>
        <v>22380-G16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 xml:space="preserve">General Expenses-TWC                                        </v>
      </c>
      <c r="D154" s="204">
        <f>IFERROR(INDEX(Lookup!$BG$9:$BG$3000,MATCH($A154,Lookup!$A$9:$A$3000,0)),0)</f>
        <v>0</v>
      </c>
      <c r="E154" s="204">
        <f>IFERROR(INDEX(Lookup!$BF$9:$BF$3000,MATCH($A154,Lookup!$A$9:$A$3000,0)),0)</f>
        <v>0</v>
      </c>
      <c r="F154" s="204">
        <f>IFERROR(INDEX(Lookup!$BE$9:$BE$3000,MATCH($A154,Lookup!$A$9:$A$3000,0)),0)</f>
        <v>0</v>
      </c>
      <c r="G154" s="205"/>
      <c r="H154" s="205"/>
      <c r="I154" s="204">
        <f>IFERROR(INDEX(Lookup!$BJ$9:$BJ$3000,MATCH($A154,Lookup!$A$9:$A$3000,0)),0)</f>
        <v>0</v>
      </c>
      <c r="J154" s="204">
        <f>IFERROR(INDEX(Lookup!$BI$9:$BI$3000,MATCH($A154,Lookup!$A$9:$A$3000,0)),0)</f>
        <v>0</v>
      </c>
      <c r="K154" s="204">
        <f>IFERROR(INDEX(Lookup!$BH$9:$BH$3000,MATCH($A154,Lookup!$A$9:$A$3000,0)),0)</f>
        <v>0</v>
      </c>
      <c r="L154" s="204">
        <f t="shared" si="20"/>
        <v>0</v>
      </c>
      <c r="O154" s="182">
        <f t="shared" si="21"/>
        <v>1</v>
      </c>
    </row>
    <row r="155" spans="1:15" x14ac:dyDescent="0.2">
      <c r="A155" s="182" t="str">
        <f>'09'!A13</f>
        <v>22420-G16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 xml:space="preserve">Insurance - Public Liability-TWC                            </v>
      </c>
      <c r="D155" s="204">
        <f>IFERROR(INDEX(Lookup!$BG$9:$BG$3000,MATCH($A155,Lookup!$A$9:$A$3000,0)),0)</f>
        <v>0</v>
      </c>
      <c r="E155" s="204">
        <f>IFERROR(INDEX(Lookup!$BF$9:$BF$3000,MATCH($A155,Lookup!$A$9:$A$3000,0)),0)</f>
        <v>0</v>
      </c>
      <c r="F155" s="204">
        <f>IFERROR(INDEX(Lookup!$BE$9:$BE$3000,MATCH($A155,Lookup!$A$9:$A$3000,0)),0)</f>
        <v>0</v>
      </c>
      <c r="G155" s="205"/>
      <c r="H155" s="205"/>
      <c r="I155" s="204">
        <f>IFERROR(INDEX(Lookup!$BJ$9:$BJ$3000,MATCH($A155,Lookup!$A$9:$A$3000,0)),0)</f>
        <v>0</v>
      </c>
      <c r="J155" s="204">
        <f>IFERROR(INDEX(Lookup!$BI$9:$BI$3000,MATCH($A155,Lookup!$A$9:$A$3000,0)),0)</f>
        <v>0</v>
      </c>
      <c r="K155" s="204">
        <f>IFERROR(INDEX(Lookup!$BH$9:$BH$3000,MATCH($A155,Lookup!$A$9:$A$3000,0)),0)</f>
        <v>0</v>
      </c>
      <c r="L155" s="204">
        <f t="shared" si="20"/>
        <v>0</v>
      </c>
      <c r="O155" s="182">
        <f t="shared" si="21"/>
        <v>1</v>
      </c>
    </row>
    <row r="156" spans="1:15" x14ac:dyDescent="0.2">
      <c r="A156" s="182" t="str">
        <f>'09'!A14</f>
        <v>22430-G16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 xml:space="preserve">Insurance - ISR-TWC                                         </v>
      </c>
      <c r="D156" s="204">
        <f>IFERROR(INDEX(Lookup!$BG$9:$BG$3000,MATCH($A156,Lookup!$A$9:$A$3000,0)),0)</f>
        <v>0</v>
      </c>
      <c r="E156" s="204">
        <f>IFERROR(INDEX(Lookup!$BF$9:$BF$3000,MATCH($A156,Lookup!$A$9:$A$3000,0)),0)</f>
        <v>0</v>
      </c>
      <c r="F156" s="204">
        <f>IFERROR(INDEX(Lookup!$BE$9:$BE$3000,MATCH($A156,Lookup!$A$9:$A$3000,0)),0)</f>
        <v>0</v>
      </c>
      <c r="G156" s="205"/>
      <c r="H156" s="205"/>
      <c r="I156" s="204">
        <f>IFERROR(INDEX(Lookup!$BJ$9:$BJ$3000,MATCH($A156,Lookup!$A$9:$A$3000,0)),0)</f>
        <v>0</v>
      </c>
      <c r="J156" s="204">
        <f>IFERROR(INDEX(Lookup!$BI$9:$BI$3000,MATCH($A156,Lookup!$A$9:$A$3000,0)),0)</f>
        <v>0</v>
      </c>
      <c r="K156" s="204">
        <f>IFERROR(INDEX(Lookup!$BH$9:$BH$3000,MATCH($A156,Lookup!$A$9:$A$3000,0)),0)</f>
        <v>0</v>
      </c>
      <c r="L156" s="204">
        <f t="shared" si="20"/>
        <v>0</v>
      </c>
      <c r="O156" s="182">
        <f t="shared" si="21"/>
        <v>1</v>
      </c>
    </row>
    <row r="157" spans="1:15" x14ac:dyDescent="0.2">
      <c r="A157" s="182" t="str">
        <f>'09'!A15</f>
        <v>22440-G16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 xml:space="preserve">Insurance - Travel-TWC                                      </v>
      </c>
      <c r="D157" s="204">
        <f>IFERROR(INDEX(Lookup!$BG$9:$BG$3000,MATCH($A157,Lookup!$A$9:$A$3000,0)),0)</f>
        <v>0</v>
      </c>
      <c r="E157" s="204">
        <f>IFERROR(INDEX(Lookup!$BF$9:$BF$3000,MATCH($A157,Lookup!$A$9:$A$3000,0)),0)</f>
        <v>0</v>
      </c>
      <c r="F157" s="204">
        <f>IFERROR(INDEX(Lookup!$BE$9:$BE$3000,MATCH($A157,Lookup!$A$9:$A$3000,0)),0)</f>
        <v>0</v>
      </c>
      <c r="G157" s="205"/>
      <c r="H157" s="205"/>
      <c r="I157" s="204">
        <f>IFERROR(INDEX(Lookup!$BJ$9:$BJ$3000,MATCH($A157,Lookup!$A$9:$A$3000,0)),0)</f>
        <v>0</v>
      </c>
      <c r="J157" s="204">
        <f>IFERROR(INDEX(Lookup!$BI$9:$BI$3000,MATCH($A157,Lookup!$A$9:$A$3000,0)),0)</f>
        <v>0</v>
      </c>
      <c r="K157" s="204">
        <f>IFERROR(INDEX(Lookup!$BH$9:$BH$3000,MATCH($A157,Lookup!$A$9:$A$3000,0)),0)</f>
        <v>0</v>
      </c>
      <c r="L157" s="204">
        <f t="shared" si="20"/>
        <v>0</v>
      </c>
      <c r="O157" s="182">
        <f t="shared" si="21"/>
        <v>1</v>
      </c>
    </row>
    <row r="158" spans="1:15" x14ac:dyDescent="0.2">
      <c r="A158" s="182" t="str">
        <f>'09'!A16</f>
        <v>22450-G16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 xml:space="preserve">Insurance - Wine-TWC                                        </v>
      </c>
      <c r="D158" s="204">
        <f>IFERROR(INDEX(Lookup!$BG$9:$BG$3000,MATCH($A158,Lookup!$A$9:$A$3000,0)),0)</f>
        <v>0</v>
      </c>
      <c r="E158" s="204">
        <f>IFERROR(INDEX(Lookup!$BF$9:$BF$3000,MATCH($A158,Lookup!$A$9:$A$3000,0)),0)</f>
        <v>0</v>
      </c>
      <c r="F158" s="204">
        <f>IFERROR(INDEX(Lookup!$BE$9:$BE$3000,MATCH($A158,Lookup!$A$9:$A$3000,0)),0)</f>
        <v>0</v>
      </c>
      <c r="G158" s="205"/>
      <c r="H158" s="205"/>
      <c r="I158" s="204">
        <f>IFERROR(INDEX(Lookup!$BJ$9:$BJ$3000,MATCH($A158,Lookup!$A$9:$A$3000,0)),0)</f>
        <v>0</v>
      </c>
      <c r="J158" s="204">
        <f>IFERROR(INDEX(Lookup!$BI$9:$BI$3000,MATCH($A158,Lookup!$A$9:$A$3000,0)),0)</f>
        <v>0</v>
      </c>
      <c r="K158" s="204">
        <f>IFERROR(INDEX(Lookup!$BH$9:$BH$3000,MATCH($A158,Lookup!$A$9:$A$3000,0)),0)</f>
        <v>0</v>
      </c>
      <c r="L158" s="204">
        <f t="shared" si="20"/>
        <v>0</v>
      </c>
      <c r="O158" s="182">
        <f t="shared" si="21"/>
        <v>1</v>
      </c>
    </row>
    <row r="159" spans="1:15" x14ac:dyDescent="0.2">
      <c r="A159" s="182" t="str">
        <f>'09'!A17</f>
        <v>22600-G16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 xml:space="preserve">Legal Fees-TWC                                              </v>
      </c>
      <c r="D159" s="204">
        <f>IFERROR(INDEX(Lookup!$BG$9:$BG$3000,MATCH($A159,Lookup!$A$9:$A$3000,0)),0)</f>
        <v>0</v>
      </c>
      <c r="E159" s="204">
        <f>IFERROR(INDEX(Lookup!$BF$9:$BF$3000,MATCH($A159,Lookup!$A$9:$A$3000,0)),0)</f>
        <v>0</v>
      </c>
      <c r="F159" s="204">
        <f>IFERROR(INDEX(Lookup!$BE$9:$BE$3000,MATCH($A159,Lookup!$A$9:$A$3000,0)),0)</f>
        <v>0</v>
      </c>
      <c r="G159" s="205"/>
      <c r="H159" s="205"/>
      <c r="I159" s="204">
        <f>IFERROR(INDEX(Lookup!$BJ$9:$BJ$3000,MATCH($A159,Lookup!$A$9:$A$3000,0)),0)</f>
        <v>0</v>
      </c>
      <c r="J159" s="204">
        <f>IFERROR(INDEX(Lookup!$BI$9:$BI$3000,MATCH($A159,Lookup!$A$9:$A$3000,0)),0)</f>
        <v>0</v>
      </c>
      <c r="K159" s="204">
        <f>IFERROR(INDEX(Lookup!$BH$9:$BH$3000,MATCH($A159,Lookup!$A$9:$A$3000,0)),0)</f>
        <v>0</v>
      </c>
      <c r="L159" s="204">
        <f t="shared" si="20"/>
        <v>0</v>
      </c>
      <c r="O159" s="182">
        <f t="shared" si="21"/>
        <v>1</v>
      </c>
    </row>
    <row r="160" spans="1:15" x14ac:dyDescent="0.2">
      <c r="A160" s="182" t="str">
        <f>'09'!A18</f>
        <v>22640-G16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 xml:space="preserve">Postage - General-TWC                                       </v>
      </c>
      <c r="D160" s="204">
        <f>IFERROR(INDEX(Lookup!$BG$9:$BG$3000,MATCH($A160,Lookup!$A$9:$A$3000,0)),0)</f>
        <v>0</v>
      </c>
      <c r="E160" s="204">
        <f>IFERROR(INDEX(Lookup!$BF$9:$BF$3000,MATCH($A160,Lookup!$A$9:$A$3000,0)),0)</f>
        <v>0</v>
      </c>
      <c r="F160" s="204">
        <f>IFERROR(INDEX(Lookup!$BE$9:$BE$3000,MATCH($A160,Lookup!$A$9:$A$3000,0)),0)</f>
        <v>0</v>
      </c>
      <c r="G160" s="205"/>
      <c r="H160" s="205"/>
      <c r="I160" s="204">
        <f>IFERROR(INDEX(Lookup!$BJ$9:$BJ$3000,MATCH($A160,Lookup!$A$9:$A$3000,0)),0)</f>
        <v>0</v>
      </c>
      <c r="J160" s="204">
        <f>IFERROR(INDEX(Lookup!$BI$9:$BI$3000,MATCH($A160,Lookup!$A$9:$A$3000,0)),0)</f>
        <v>0</v>
      </c>
      <c r="K160" s="204">
        <f>IFERROR(INDEX(Lookup!$BH$9:$BH$3000,MATCH($A160,Lookup!$A$9:$A$3000,0)),0)</f>
        <v>0</v>
      </c>
      <c r="L160" s="204">
        <f t="shared" si="20"/>
        <v>0</v>
      </c>
      <c r="O160" s="182">
        <f t="shared" si="21"/>
        <v>1</v>
      </c>
    </row>
    <row r="161" spans="1:15" x14ac:dyDescent="0.2">
      <c r="A161" s="182" t="str">
        <f>'09'!A19</f>
        <v>22660-G16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Printing &amp; Stationery-TWC                                   </v>
      </c>
      <c r="D161" s="204">
        <f>IFERROR(INDEX(Lookup!$BG$9:$BG$3000,MATCH($A161,Lookup!$A$9:$A$3000,0)),0)</f>
        <v>0</v>
      </c>
      <c r="E161" s="204">
        <f>IFERROR(INDEX(Lookup!$BF$9:$BF$3000,MATCH($A161,Lookup!$A$9:$A$3000,0)),0)</f>
        <v>0</v>
      </c>
      <c r="F161" s="204">
        <f>IFERROR(INDEX(Lookup!$BE$9:$BE$3000,MATCH($A161,Lookup!$A$9:$A$3000,0)),0)</f>
        <v>0</v>
      </c>
      <c r="G161" s="205"/>
      <c r="H161" s="205"/>
      <c r="I161" s="204">
        <f>IFERROR(INDEX(Lookup!$BJ$9:$BJ$3000,MATCH($A161,Lookup!$A$9:$A$3000,0)),0)</f>
        <v>0</v>
      </c>
      <c r="J161" s="204">
        <f>IFERROR(INDEX(Lookup!$BI$9:$BI$3000,MATCH($A161,Lookup!$A$9:$A$3000,0)),0)</f>
        <v>0</v>
      </c>
      <c r="K161" s="204">
        <f>IFERROR(INDEX(Lookup!$BH$9:$BH$3000,MATCH($A161,Lookup!$A$9:$A$3000,0)),0)</f>
        <v>0</v>
      </c>
      <c r="L161" s="204">
        <f t="shared" si="20"/>
        <v>0</v>
      </c>
      <c r="O161" s="182">
        <f t="shared" si="21"/>
        <v>1</v>
      </c>
    </row>
    <row r="162" spans="1:15" x14ac:dyDescent="0.2">
      <c r="A162" s="182" t="str">
        <f>'09'!A20</f>
        <v>22720-G16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Travel &amp; Accom-TWC                                          </v>
      </c>
      <c r="D162" s="204">
        <f>IFERROR(INDEX(Lookup!$BG$9:$BG$3000,MATCH($A162,Lookup!$A$9:$A$3000,0)),0)</f>
        <v>0</v>
      </c>
      <c r="E162" s="204">
        <f>IFERROR(INDEX(Lookup!$BF$9:$BF$3000,MATCH($A162,Lookup!$A$9:$A$3000,0)),0)</f>
        <v>0</v>
      </c>
      <c r="F162" s="204">
        <f>IFERROR(INDEX(Lookup!$BE$9:$BE$3000,MATCH($A162,Lookup!$A$9:$A$3000,0)),0)</f>
        <v>0</v>
      </c>
      <c r="G162" s="205"/>
      <c r="H162" s="205"/>
      <c r="I162" s="204">
        <f>IFERROR(INDEX(Lookup!$BJ$9:$BJ$3000,MATCH($A162,Lookup!$A$9:$A$3000,0)),0)</f>
        <v>0</v>
      </c>
      <c r="J162" s="204">
        <f>IFERROR(INDEX(Lookup!$BI$9:$BI$3000,MATCH($A162,Lookup!$A$9:$A$3000,0)),0)</f>
        <v>0</v>
      </c>
      <c r="K162" s="204">
        <f>IFERROR(INDEX(Lookup!$BH$9:$BH$3000,MATCH($A162,Lookup!$A$9:$A$3000,0)),0)</f>
        <v>0</v>
      </c>
      <c r="L162" s="204">
        <f t="shared" si="20"/>
        <v>0</v>
      </c>
      <c r="O162" s="182">
        <f t="shared" si="21"/>
        <v>1</v>
      </c>
    </row>
    <row r="163" spans="1:15" hidden="1" x14ac:dyDescent="0.2">
      <c r="A163" s="182">
        <f>'09'!A21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IFERROR(INDEX(Lookup!$BG$9:$BG$3000,MATCH($A163,Lookup!$A$9:$A$3000,0)),0)</f>
        <v>0</v>
      </c>
      <c r="E163" s="204">
        <f>IFERROR(INDEX(Lookup!$BF$9:$BF$3000,MATCH($A163,Lookup!$A$9:$A$3000,0)),0)</f>
        <v>0</v>
      </c>
      <c r="F163" s="204">
        <f>IFERROR(INDEX(Lookup!$BE$9:$BE$3000,MATCH($A163,Lookup!$A$9:$A$3000,0)),0)</f>
        <v>0</v>
      </c>
      <c r="G163" s="205"/>
      <c r="H163" s="205"/>
      <c r="I163" s="204">
        <f>IFERROR(INDEX(Lookup!$BJ$9:$BJ$3000,MATCH($A163,Lookup!$A$9:$A$3000,0)),0)</f>
        <v>0</v>
      </c>
      <c r="J163" s="204">
        <f>IFERROR(INDEX(Lookup!$BI$9:$BI$3000,MATCH($A163,Lookup!$A$9:$A$3000,0)),0)</f>
        <v>0</v>
      </c>
      <c r="K163" s="204">
        <f>IFERROR(INDEX(Lookup!$BH$9:$BH$3000,MATCH($A163,Lookup!$A$9:$A$3000,0)),0)</f>
        <v>0</v>
      </c>
      <c r="L163" s="204">
        <f t="shared" si="20"/>
        <v>0</v>
      </c>
      <c r="O163" s="182">
        <f t="shared" si="21"/>
        <v>0</v>
      </c>
    </row>
    <row r="164" spans="1:15" hidden="1" x14ac:dyDescent="0.2">
      <c r="A164" s="182">
        <f>'09'!A22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IFERROR(INDEX(Lookup!$BG$9:$BG$3000,MATCH($A164,Lookup!$A$9:$A$3000,0)),0)</f>
        <v>0</v>
      </c>
      <c r="E164" s="204">
        <f>IFERROR(INDEX(Lookup!$BF$9:$BF$3000,MATCH($A164,Lookup!$A$9:$A$3000,0)),0)</f>
        <v>0</v>
      </c>
      <c r="F164" s="204">
        <f>IFERROR(INDEX(Lookup!$BE$9:$BE$3000,MATCH($A164,Lookup!$A$9:$A$3000,0)),0)</f>
        <v>0</v>
      </c>
      <c r="G164" s="205"/>
      <c r="H164" s="205"/>
      <c r="I164" s="204">
        <f>IFERROR(INDEX(Lookup!$BJ$9:$BJ$3000,MATCH($A164,Lookup!$A$9:$A$3000,0)),0)</f>
        <v>0</v>
      </c>
      <c r="J164" s="204">
        <f>IFERROR(INDEX(Lookup!$BI$9:$BI$3000,MATCH($A164,Lookup!$A$9:$A$3000,0)),0)</f>
        <v>0</v>
      </c>
      <c r="K164" s="204">
        <f>IFERROR(INDEX(Lookup!$BH$9:$BH$3000,MATCH($A164,Lookup!$A$9:$A$3000,0)),0)</f>
        <v>0</v>
      </c>
      <c r="L164" s="204">
        <f t="shared" si="20"/>
        <v>0</v>
      </c>
      <c r="O164" s="182">
        <f t="shared" si="21"/>
        <v>0</v>
      </c>
    </row>
    <row r="165" spans="1:15" hidden="1" x14ac:dyDescent="0.2">
      <c r="A165" s="182">
        <f>'09'!A23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4">
        <f>IFERROR(INDEX(Lookup!$BG$9:$BG$3000,MATCH($A165,Lookup!$A$9:$A$3000,0)),0)</f>
        <v>0</v>
      </c>
      <c r="E165" s="204">
        <f>IFERROR(INDEX(Lookup!$BF$9:$BF$3000,MATCH($A165,Lookup!$A$9:$A$3000,0)),0)</f>
        <v>0</v>
      </c>
      <c r="F165" s="204">
        <f>IFERROR(INDEX(Lookup!$BE$9:$BE$3000,MATCH($A165,Lookup!$A$9:$A$3000,0)),0)</f>
        <v>0</v>
      </c>
      <c r="G165" s="205"/>
      <c r="H165" s="205"/>
      <c r="I165" s="204">
        <f>IFERROR(INDEX(Lookup!$BJ$9:$BJ$3000,MATCH($A165,Lookup!$A$9:$A$3000,0)),0)</f>
        <v>0</v>
      </c>
      <c r="J165" s="204">
        <f>IFERROR(INDEX(Lookup!$BI$9:$BI$3000,MATCH($A165,Lookup!$A$9:$A$3000,0)),0)</f>
        <v>0</v>
      </c>
      <c r="K165" s="204">
        <f>IFERROR(INDEX(Lookup!$BH$9:$BH$3000,MATCH($A165,Lookup!$A$9:$A$3000,0)),0)</f>
        <v>0</v>
      </c>
      <c r="L165" s="204">
        <f t="shared" ref="L165:L176" si="22">K165-J165</f>
        <v>0</v>
      </c>
      <c r="O165" s="182">
        <f t="shared" ref="O165:O176" si="23">+IF(A165&gt;0,1,0)</f>
        <v>0</v>
      </c>
    </row>
    <row r="166" spans="1:15" hidden="1" x14ac:dyDescent="0.2">
      <c r="A166" s="182">
        <f>'09'!A24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4">
        <f>IFERROR(INDEX(Lookup!$BG$9:$BG$3000,MATCH($A166,Lookup!$A$9:$A$3000,0)),0)</f>
        <v>0</v>
      </c>
      <c r="E166" s="204">
        <f>IFERROR(INDEX(Lookup!$BF$9:$BF$3000,MATCH($A166,Lookup!$A$9:$A$3000,0)),0)</f>
        <v>0</v>
      </c>
      <c r="F166" s="204">
        <f>IFERROR(INDEX(Lookup!$BE$9:$BE$3000,MATCH($A166,Lookup!$A$9:$A$3000,0)),0)</f>
        <v>0</v>
      </c>
      <c r="G166" s="205"/>
      <c r="H166" s="205"/>
      <c r="I166" s="204">
        <f>IFERROR(INDEX(Lookup!$BJ$9:$BJ$3000,MATCH($A166,Lookup!$A$9:$A$3000,0)),0)</f>
        <v>0</v>
      </c>
      <c r="J166" s="204">
        <f>IFERROR(INDEX(Lookup!$BI$9:$BI$3000,MATCH($A166,Lookup!$A$9:$A$3000,0)),0)</f>
        <v>0</v>
      </c>
      <c r="K166" s="204">
        <f>IFERROR(INDEX(Lookup!$BH$9:$BH$3000,MATCH($A166,Lookup!$A$9:$A$3000,0)),0)</f>
        <v>0</v>
      </c>
      <c r="L166" s="204">
        <f t="shared" si="22"/>
        <v>0</v>
      </c>
      <c r="O166" s="182">
        <f t="shared" si="23"/>
        <v>0</v>
      </c>
    </row>
    <row r="167" spans="1:15" hidden="1" x14ac:dyDescent="0.2">
      <c r="A167" s="182">
        <f>'09'!A25</f>
        <v>0</v>
      </c>
      <c r="C167" s="182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>-</v>
      </c>
      <c r="D167" s="204">
        <f>IFERROR(INDEX(Lookup!$BG$9:$BG$3000,MATCH($A167,Lookup!$A$9:$A$3000,0)),0)</f>
        <v>0</v>
      </c>
      <c r="E167" s="204">
        <f>IFERROR(INDEX(Lookup!$BF$9:$BF$3000,MATCH($A167,Lookup!$A$9:$A$3000,0)),0)</f>
        <v>0</v>
      </c>
      <c r="F167" s="204">
        <f>IFERROR(INDEX(Lookup!$BE$9:$BE$3000,MATCH($A167,Lookup!$A$9:$A$3000,0)),0)</f>
        <v>0</v>
      </c>
      <c r="G167" s="205"/>
      <c r="H167" s="205"/>
      <c r="I167" s="204">
        <f>IFERROR(INDEX(Lookup!$BJ$9:$BJ$3000,MATCH($A167,Lookup!$A$9:$A$3000,0)),0)</f>
        <v>0</v>
      </c>
      <c r="J167" s="204">
        <f>IFERROR(INDEX(Lookup!$BI$9:$BI$3000,MATCH($A167,Lookup!$A$9:$A$3000,0)),0)</f>
        <v>0</v>
      </c>
      <c r="K167" s="204">
        <f>IFERROR(INDEX(Lookup!$BH$9:$BH$3000,MATCH($A167,Lookup!$A$9:$A$3000,0)),0)</f>
        <v>0</v>
      </c>
      <c r="L167" s="204">
        <f t="shared" si="22"/>
        <v>0</v>
      </c>
      <c r="O167" s="182">
        <f t="shared" si="23"/>
        <v>0</v>
      </c>
    </row>
    <row r="168" spans="1:15" hidden="1" x14ac:dyDescent="0.2">
      <c r="A168" s="182">
        <f>'09'!A26</f>
        <v>0</v>
      </c>
      <c r="C168" s="182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>-</v>
      </c>
      <c r="D168" s="204">
        <f>IFERROR(INDEX(Lookup!$BG$9:$BG$3000,MATCH($A168,Lookup!$A$9:$A$3000,0)),0)</f>
        <v>0</v>
      </c>
      <c r="E168" s="204">
        <f>IFERROR(INDEX(Lookup!$BF$9:$BF$3000,MATCH($A168,Lookup!$A$9:$A$3000,0)),0)</f>
        <v>0</v>
      </c>
      <c r="F168" s="204">
        <f>IFERROR(INDEX(Lookup!$BE$9:$BE$3000,MATCH($A168,Lookup!$A$9:$A$3000,0)),0)</f>
        <v>0</v>
      </c>
      <c r="G168" s="205"/>
      <c r="H168" s="205"/>
      <c r="I168" s="204">
        <f>IFERROR(INDEX(Lookup!$BJ$9:$BJ$3000,MATCH($A168,Lookup!$A$9:$A$3000,0)),0)</f>
        <v>0</v>
      </c>
      <c r="J168" s="204">
        <f>IFERROR(INDEX(Lookup!$BI$9:$BI$3000,MATCH($A168,Lookup!$A$9:$A$3000,0)),0)</f>
        <v>0</v>
      </c>
      <c r="K168" s="204">
        <f>IFERROR(INDEX(Lookup!$BH$9:$BH$3000,MATCH($A168,Lookup!$A$9:$A$3000,0)),0)</f>
        <v>0</v>
      </c>
      <c r="L168" s="204">
        <f t="shared" si="22"/>
        <v>0</v>
      </c>
      <c r="O168" s="182">
        <f t="shared" si="23"/>
        <v>0</v>
      </c>
    </row>
    <row r="169" spans="1:15" hidden="1" x14ac:dyDescent="0.2">
      <c r="A169" s="182">
        <f>'09'!A27</f>
        <v>0</v>
      </c>
      <c r="C169" s="182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>-</v>
      </c>
      <c r="D169" s="204">
        <f>IFERROR(INDEX(Lookup!$BG$9:$BG$3000,MATCH($A169,Lookup!$A$9:$A$3000,0)),0)</f>
        <v>0</v>
      </c>
      <c r="E169" s="204">
        <f>IFERROR(INDEX(Lookup!$BF$9:$BF$3000,MATCH($A169,Lookup!$A$9:$A$3000,0)),0)</f>
        <v>0</v>
      </c>
      <c r="F169" s="204">
        <f>IFERROR(INDEX(Lookup!$BE$9:$BE$3000,MATCH($A169,Lookup!$A$9:$A$3000,0)),0)</f>
        <v>0</v>
      </c>
      <c r="G169" s="205"/>
      <c r="H169" s="205"/>
      <c r="I169" s="204">
        <f>IFERROR(INDEX(Lookup!$BJ$9:$BJ$3000,MATCH($A169,Lookup!$A$9:$A$3000,0)),0)</f>
        <v>0</v>
      </c>
      <c r="J169" s="204">
        <f>IFERROR(INDEX(Lookup!$BI$9:$BI$3000,MATCH($A169,Lookup!$A$9:$A$3000,0)),0)</f>
        <v>0</v>
      </c>
      <c r="K169" s="204">
        <f>IFERROR(INDEX(Lookup!$BH$9:$BH$3000,MATCH($A169,Lookup!$A$9:$A$3000,0)),0)</f>
        <v>0</v>
      </c>
      <c r="L169" s="204">
        <f t="shared" si="22"/>
        <v>0</v>
      </c>
      <c r="O169" s="182">
        <f t="shared" si="23"/>
        <v>0</v>
      </c>
    </row>
    <row r="170" spans="1:15" hidden="1" x14ac:dyDescent="0.2">
      <c r="A170" s="182">
        <f>'09'!A28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4">
        <f>IFERROR(INDEX(Lookup!$BG$9:$BG$3000,MATCH($A170,Lookup!$A$9:$A$3000,0)),0)</f>
        <v>0</v>
      </c>
      <c r="E170" s="204">
        <f>IFERROR(INDEX(Lookup!$BF$9:$BF$3000,MATCH($A170,Lookup!$A$9:$A$3000,0)),0)</f>
        <v>0</v>
      </c>
      <c r="F170" s="204">
        <f>IFERROR(INDEX(Lookup!$BE$9:$BE$3000,MATCH($A170,Lookup!$A$9:$A$3000,0)),0)</f>
        <v>0</v>
      </c>
      <c r="G170" s="205"/>
      <c r="H170" s="205"/>
      <c r="I170" s="204">
        <f>IFERROR(INDEX(Lookup!$BJ$9:$BJ$3000,MATCH($A170,Lookup!$A$9:$A$3000,0)),0)</f>
        <v>0</v>
      </c>
      <c r="J170" s="204">
        <f>IFERROR(INDEX(Lookup!$BI$9:$BI$3000,MATCH($A170,Lookup!$A$9:$A$3000,0)),0)</f>
        <v>0</v>
      </c>
      <c r="K170" s="204">
        <f>IFERROR(INDEX(Lookup!$BH$9:$BH$3000,MATCH($A170,Lookup!$A$9:$A$3000,0)),0)</f>
        <v>0</v>
      </c>
      <c r="L170" s="204">
        <f t="shared" si="22"/>
        <v>0</v>
      </c>
      <c r="O170" s="182">
        <f t="shared" si="23"/>
        <v>0</v>
      </c>
    </row>
    <row r="171" spans="1:15" hidden="1" x14ac:dyDescent="0.2">
      <c r="A171" s="182">
        <f>'09'!A29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4">
        <f>IFERROR(INDEX(Lookup!$BG$9:$BG$3000,MATCH($A171,Lookup!$A$9:$A$3000,0)),0)</f>
        <v>0</v>
      </c>
      <c r="E171" s="204">
        <f>IFERROR(INDEX(Lookup!$BF$9:$BF$3000,MATCH($A171,Lookup!$A$9:$A$3000,0)),0)</f>
        <v>0</v>
      </c>
      <c r="F171" s="204">
        <f>IFERROR(INDEX(Lookup!$BE$9:$BE$3000,MATCH($A171,Lookup!$A$9:$A$3000,0)),0)</f>
        <v>0</v>
      </c>
      <c r="G171" s="205"/>
      <c r="H171" s="205"/>
      <c r="I171" s="204">
        <f>IFERROR(INDEX(Lookup!$BJ$9:$BJ$3000,MATCH($A171,Lookup!$A$9:$A$3000,0)),0)</f>
        <v>0</v>
      </c>
      <c r="J171" s="204">
        <f>IFERROR(INDEX(Lookup!$BI$9:$BI$3000,MATCH($A171,Lookup!$A$9:$A$3000,0)),0)</f>
        <v>0</v>
      </c>
      <c r="K171" s="204">
        <f>IFERROR(INDEX(Lookup!$BH$9:$BH$3000,MATCH($A171,Lookup!$A$9:$A$3000,0)),0)</f>
        <v>0</v>
      </c>
      <c r="L171" s="204">
        <f t="shared" si="22"/>
        <v>0</v>
      </c>
      <c r="O171" s="182">
        <f t="shared" si="23"/>
        <v>0</v>
      </c>
    </row>
    <row r="172" spans="1:15" hidden="1" x14ac:dyDescent="0.2">
      <c r="A172" s="182">
        <f>'09'!A30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4">
        <f>IFERROR(INDEX(Lookup!$BG$9:$BG$3000,MATCH($A172,Lookup!$A$9:$A$3000,0)),0)</f>
        <v>0</v>
      </c>
      <c r="E172" s="204">
        <f>IFERROR(INDEX(Lookup!$BF$9:$BF$3000,MATCH($A172,Lookup!$A$9:$A$3000,0)),0)</f>
        <v>0</v>
      </c>
      <c r="F172" s="204">
        <f>IFERROR(INDEX(Lookup!$BE$9:$BE$3000,MATCH($A172,Lookup!$A$9:$A$3000,0)),0)</f>
        <v>0</v>
      </c>
      <c r="G172" s="205"/>
      <c r="H172" s="205"/>
      <c r="I172" s="204">
        <f>IFERROR(INDEX(Lookup!$BJ$9:$BJ$3000,MATCH($A172,Lookup!$A$9:$A$3000,0)),0)</f>
        <v>0</v>
      </c>
      <c r="J172" s="204">
        <f>IFERROR(INDEX(Lookup!$BI$9:$BI$3000,MATCH($A172,Lookup!$A$9:$A$3000,0)),0)</f>
        <v>0</v>
      </c>
      <c r="K172" s="204">
        <f>IFERROR(INDEX(Lookup!$BH$9:$BH$3000,MATCH($A172,Lookup!$A$9:$A$3000,0)),0)</f>
        <v>0</v>
      </c>
      <c r="L172" s="204">
        <f t="shared" si="22"/>
        <v>0</v>
      </c>
      <c r="O172" s="182">
        <f t="shared" si="23"/>
        <v>0</v>
      </c>
    </row>
    <row r="173" spans="1:15" hidden="1" x14ac:dyDescent="0.2">
      <c r="A173" s="182">
        <f>'09'!A31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4">
        <f>IFERROR(INDEX(Lookup!$BG$9:$BG$3000,MATCH($A173,Lookup!$A$9:$A$3000,0)),0)</f>
        <v>0</v>
      </c>
      <c r="E173" s="204">
        <f>IFERROR(INDEX(Lookup!$BF$9:$BF$3000,MATCH($A173,Lookup!$A$9:$A$3000,0)),0)</f>
        <v>0</v>
      </c>
      <c r="F173" s="204">
        <f>IFERROR(INDEX(Lookup!$BE$9:$BE$3000,MATCH($A173,Lookup!$A$9:$A$3000,0)),0)</f>
        <v>0</v>
      </c>
      <c r="G173" s="205"/>
      <c r="H173" s="205"/>
      <c r="I173" s="204">
        <f>IFERROR(INDEX(Lookup!$BJ$9:$BJ$3000,MATCH($A173,Lookup!$A$9:$A$3000,0)),0)</f>
        <v>0</v>
      </c>
      <c r="J173" s="204">
        <f>IFERROR(INDEX(Lookup!$BI$9:$BI$3000,MATCH($A173,Lookup!$A$9:$A$3000,0)),0)</f>
        <v>0</v>
      </c>
      <c r="K173" s="204">
        <f>IFERROR(INDEX(Lookup!$BH$9:$BH$3000,MATCH($A173,Lookup!$A$9:$A$3000,0)),0)</f>
        <v>0</v>
      </c>
      <c r="L173" s="204">
        <f t="shared" si="22"/>
        <v>0</v>
      </c>
      <c r="O173" s="182">
        <f t="shared" si="23"/>
        <v>0</v>
      </c>
    </row>
    <row r="174" spans="1:15" hidden="1" x14ac:dyDescent="0.2">
      <c r="A174" s="182">
        <f>'09'!A32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4">
        <f>IFERROR(INDEX(Lookup!$BG$9:$BG$3000,MATCH($A174,Lookup!$A$9:$A$3000,0)),0)</f>
        <v>0</v>
      </c>
      <c r="E174" s="204">
        <f>IFERROR(INDEX(Lookup!$BF$9:$BF$3000,MATCH($A174,Lookup!$A$9:$A$3000,0)),0)</f>
        <v>0</v>
      </c>
      <c r="F174" s="204">
        <f>IFERROR(INDEX(Lookup!$BE$9:$BE$3000,MATCH($A174,Lookup!$A$9:$A$3000,0)),0)</f>
        <v>0</v>
      </c>
      <c r="G174" s="205"/>
      <c r="H174" s="205"/>
      <c r="I174" s="204">
        <f>IFERROR(INDEX(Lookup!$BJ$9:$BJ$3000,MATCH($A174,Lookup!$A$9:$A$3000,0)),0)</f>
        <v>0</v>
      </c>
      <c r="J174" s="204">
        <f>IFERROR(INDEX(Lookup!$BI$9:$BI$3000,MATCH($A174,Lookup!$A$9:$A$3000,0)),0)</f>
        <v>0</v>
      </c>
      <c r="K174" s="204">
        <f>IFERROR(INDEX(Lookup!$BH$9:$BH$3000,MATCH($A174,Lookup!$A$9:$A$3000,0)),0)</f>
        <v>0</v>
      </c>
      <c r="L174" s="204">
        <f t="shared" si="22"/>
        <v>0</v>
      </c>
      <c r="O174" s="182">
        <f t="shared" si="23"/>
        <v>0</v>
      </c>
    </row>
    <row r="175" spans="1:15" hidden="1" x14ac:dyDescent="0.2">
      <c r="A175" s="182">
        <f>'09'!A33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4">
        <f>IFERROR(INDEX(Lookup!$BG$9:$BG$3000,MATCH($A175,Lookup!$A$9:$A$3000,0)),0)</f>
        <v>0</v>
      </c>
      <c r="E175" s="204">
        <f>IFERROR(INDEX(Lookup!$BF$9:$BF$3000,MATCH($A175,Lookup!$A$9:$A$3000,0)),0)</f>
        <v>0</v>
      </c>
      <c r="F175" s="204">
        <f>IFERROR(INDEX(Lookup!$BE$9:$BE$3000,MATCH($A175,Lookup!$A$9:$A$3000,0)),0)</f>
        <v>0</v>
      </c>
      <c r="G175" s="205"/>
      <c r="H175" s="205"/>
      <c r="I175" s="204">
        <f>IFERROR(INDEX(Lookup!$BJ$9:$BJ$3000,MATCH($A175,Lookup!$A$9:$A$3000,0)),0)</f>
        <v>0</v>
      </c>
      <c r="J175" s="204">
        <f>IFERROR(INDEX(Lookup!$BI$9:$BI$3000,MATCH($A175,Lookup!$A$9:$A$3000,0)),0)</f>
        <v>0</v>
      </c>
      <c r="K175" s="204">
        <f>IFERROR(INDEX(Lookup!$BH$9:$BH$3000,MATCH($A175,Lookup!$A$9:$A$3000,0)),0)</f>
        <v>0</v>
      </c>
      <c r="L175" s="204">
        <f t="shared" si="22"/>
        <v>0</v>
      </c>
      <c r="O175" s="182">
        <f t="shared" si="23"/>
        <v>0</v>
      </c>
    </row>
    <row r="176" spans="1:15" hidden="1" x14ac:dyDescent="0.2">
      <c r="A176" s="182">
        <f>'09'!A34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4">
        <f>IFERROR(INDEX(Lookup!$BG$9:$BG$3000,MATCH($A176,Lookup!$A$9:$A$3000,0)),0)</f>
        <v>0</v>
      </c>
      <c r="E176" s="204">
        <f>IFERROR(INDEX(Lookup!$BF$9:$BF$3000,MATCH($A176,Lookup!$A$9:$A$3000,0)),0)</f>
        <v>0</v>
      </c>
      <c r="F176" s="204">
        <f>IFERROR(INDEX(Lookup!$BE$9:$BE$3000,MATCH($A176,Lookup!$A$9:$A$3000,0)),0)</f>
        <v>0</v>
      </c>
      <c r="G176" s="205"/>
      <c r="H176" s="205"/>
      <c r="I176" s="204">
        <f>IFERROR(INDEX(Lookup!$BJ$9:$BJ$3000,MATCH($A176,Lookup!$A$9:$A$3000,0)),0)</f>
        <v>0</v>
      </c>
      <c r="J176" s="204">
        <f>IFERROR(INDEX(Lookup!$BI$9:$BI$3000,MATCH($A176,Lookup!$A$9:$A$3000,0)),0)</f>
        <v>0</v>
      </c>
      <c r="K176" s="204">
        <f>IFERROR(INDEX(Lookup!$BH$9:$BH$3000,MATCH($A176,Lookup!$A$9:$A$3000,0)),0)</f>
        <v>0</v>
      </c>
      <c r="L176" s="204">
        <f t="shared" si="22"/>
        <v>0</v>
      </c>
      <c r="O176" s="182">
        <f t="shared" si="23"/>
        <v>0</v>
      </c>
    </row>
    <row r="177" spans="1:15" hidden="1" x14ac:dyDescent="0.2">
      <c r="A177" s="182">
        <f>'09'!A35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4">
        <f>IFERROR(INDEX(Lookup!$BG$9:$BG$3000,MATCH($A177,Lookup!$A$9:$A$3000,0)),0)</f>
        <v>0</v>
      </c>
      <c r="E177" s="204">
        <f>IFERROR(INDEX(Lookup!$BF$9:$BF$3000,MATCH($A177,Lookup!$A$9:$A$3000,0)),0)</f>
        <v>0</v>
      </c>
      <c r="F177" s="204">
        <f>IFERROR(INDEX(Lookup!$BE$9:$BE$3000,MATCH($A177,Lookup!$A$9:$A$3000,0)),0)</f>
        <v>0</v>
      </c>
      <c r="G177" s="205"/>
      <c r="H177" s="205"/>
      <c r="I177" s="204">
        <f>IFERROR(INDEX(Lookup!$BJ$9:$BJ$3000,MATCH($A177,Lookup!$A$9:$A$3000,0)),0)</f>
        <v>0</v>
      </c>
      <c r="J177" s="204">
        <f>IFERROR(INDEX(Lookup!$BI$9:$BI$3000,MATCH($A177,Lookup!$A$9:$A$3000,0)),0)</f>
        <v>0</v>
      </c>
      <c r="K177" s="204">
        <f>IFERROR(INDEX(Lookup!$BH$9:$BH$3000,MATCH($A177,Lookup!$A$9:$A$3000,0)),0)</f>
        <v>0</v>
      </c>
      <c r="L177" s="204">
        <f t="shared" si="20"/>
        <v>0</v>
      </c>
      <c r="O177" s="182">
        <f t="shared" si="21"/>
        <v>0</v>
      </c>
    </row>
    <row r="178" spans="1:15" x14ac:dyDescent="0.2">
      <c r="A178" s="212"/>
      <c r="B178" s="212"/>
      <c r="C178" s="212" t="s">
        <v>460</v>
      </c>
      <c r="D178" s="210">
        <f>SUM(D144:D177)</f>
        <v>68.37</v>
      </c>
      <c r="E178" s="210">
        <f>SUM(E144:E177)</f>
        <v>152.88</v>
      </c>
      <c r="F178" s="210">
        <f>SUM(F144:F177)</f>
        <v>153.30000000000001</v>
      </c>
      <c r="G178" s="211"/>
      <c r="H178" s="211"/>
      <c r="I178" s="210">
        <f>SUM(I144:I177)</f>
        <v>1123.3900000000003</v>
      </c>
      <c r="J178" s="210">
        <f>SUM(J144:J177)</f>
        <v>1562.37</v>
      </c>
      <c r="K178" s="210">
        <f>SUM(K144:K177)</f>
        <v>1573.3399999999997</v>
      </c>
      <c r="L178" s="210">
        <f>SUM(L144:L177)</f>
        <v>10.9699999999998</v>
      </c>
      <c r="O178" s="182">
        <v>1</v>
      </c>
    </row>
    <row r="179" spans="1:15" x14ac:dyDescent="0.2">
      <c r="C179" s="206" t="s">
        <v>455</v>
      </c>
      <c r="L179" s="204"/>
      <c r="O179" s="182">
        <v>1</v>
      </c>
    </row>
    <row r="180" spans="1:15" x14ac:dyDescent="0.2">
      <c r="A180" s="182" t="str">
        <f>'10'!A2</f>
        <v>23100-G16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 xml:space="preserve">Computer Support/Maintenance-TWC                            </v>
      </c>
      <c r="D180" s="204">
        <f>IFERROR(INDEX(Lookup!$BG$9:$BG$3000,MATCH($A180,Lookup!$A$9:$A$3000,0)),0)</f>
        <v>0</v>
      </c>
      <c r="E180" s="204">
        <f>IFERROR(INDEX(Lookup!$BF$9:$BF$3000,MATCH($A180,Lookup!$A$9:$A$3000,0)),0)</f>
        <v>0</v>
      </c>
      <c r="F180" s="204">
        <f>IFERROR(INDEX(Lookup!$BE$9:$BE$3000,MATCH($A180,Lookup!$A$9:$A$3000,0)),0)</f>
        <v>0</v>
      </c>
      <c r="G180" s="205"/>
      <c r="H180" s="205"/>
      <c r="I180" s="204">
        <f>IFERROR(INDEX(Lookup!$BJ$9:$BJ$3000,MATCH($A180,Lookup!$A$9:$A$3000,0)),0)</f>
        <v>0</v>
      </c>
      <c r="J180" s="204">
        <f>IFERROR(INDEX(Lookup!$BI$9:$BI$3000,MATCH($A180,Lookup!$A$9:$A$3000,0)),0)</f>
        <v>0</v>
      </c>
      <c r="K180" s="204">
        <f>IFERROR(INDEX(Lookup!$BH$9:$BH$3000,MATCH($A180,Lookup!$A$9:$A$3000,0)),0)</f>
        <v>0</v>
      </c>
      <c r="L180" s="204">
        <f t="shared" ref="L180:L203" si="24">K180-J180</f>
        <v>0</v>
      </c>
      <c r="O180" s="182">
        <f t="shared" ref="O180:O203" si="25">+IF(A180&gt;0,1,0)</f>
        <v>1</v>
      </c>
    </row>
    <row r="181" spans="1:15" x14ac:dyDescent="0.2">
      <c r="A181" s="182" t="str">
        <f>'10'!A3</f>
        <v>23120-G16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 xml:space="preserve">Computer -Software Support-TWC                              </v>
      </c>
      <c r="D181" s="204">
        <f>IFERROR(INDEX(Lookup!$BG$9:$BG$3000,MATCH($A181,Lookup!$A$9:$A$3000,0)),0)</f>
        <v>0</v>
      </c>
      <c r="E181" s="204">
        <f>IFERROR(INDEX(Lookup!$BF$9:$BF$3000,MATCH($A181,Lookup!$A$9:$A$3000,0)),0)</f>
        <v>0</v>
      </c>
      <c r="F181" s="204">
        <f>IFERROR(INDEX(Lookup!$BE$9:$BE$3000,MATCH($A181,Lookup!$A$9:$A$3000,0)),0)</f>
        <v>0</v>
      </c>
      <c r="G181" s="205"/>
      <c r="H181" s="205"/>
      <c r="I181" s="204">
        <f>IFERROR(INDEX(Lookup!$BJ$9:$BJ$3000,MATCH($A181,Lookup!$A$9:$A$3000,0)),0)</f>
        <v>0</v>
      </c>
      <c r="J181" s="204">
        <f>IFERROR(INDEX(Lookup!$BI$9:$BI$3000,MATCH($A181,Lookup!$A$9:$A$3000,0)),0)</f>
        <v>0</v>
      </c>
      <c r="K181" s="204">
        <f>IFERROR(INDEX(Lookup!$BH$9:$BH$3000,MATCH($A181,Lookup!$A$9:$A$3000,0)),0)</f>
        <v>0</v>
      </c>
      <c r="L181" s="204">
        <f t="shared" si="24"/>
        <v>0</v>
      </c>
      <c r="O181" s="182">
        <f t="shared" si="25"/>
        <v>1</v>
      </c>
    </row>
    <row r="182" spans="1:15" x14ac:dyDescent="0.2">
      <c r="A182" s="182" t="str">
        <f>'10'!A4</f>
        <v>23140-G16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 xml:space="preserve">Internet Costs-TWC                                          </v>
      </c>
      <c r="D182" s="204">
        <f>IFERROR(INDEX(Lookup!$BG$9:$BG$3000,MATCH($A182,Lookup!$A$9:$A$3000,0)),0)</f>
        <v>0</v>
      </c>
      <c r="E182" s="204">
        <f>IFERROR(INDEX(Lookup!$BF$9:$BF$3000,MATCH($A182,Lookup!$A$9:$A$3000,0)),0)</f>
        <v>0</v>
      </c>
      <c r="F182" s="204">
        <f>IFERROR(INDEX(Lookup!$BE$9:$BE$3000,MATCH($A182,Lookup!$A$9:$A$3000,0)),0)</f>
        <v>0</v>
      </c>
      <c r="G182" s="205"/>
      <c r="H182" s="205"/>
      <c r="I182" s="204">
        <f>IFERROR(INDEX(Lookup!$BJ$9:$BJ$3000,MATCH($A182,Lookup!$A$9:$A$3000,0)),0)</f>
        <v>0</v>
      </c>
      <c r="J182" s="204">
        <f>IFERROR(INDEX(Lookup!$BI$9:$BI$3000,MATCH($A182,Lookup!$A$9:$A$3000,0)),0)</f>
        <v>0</v>
      </c>
      <c r="K182" s="204">
        <f>IFERROR(INDEX(Lookup!$BH$9:$BH$3000,MATCH($A182,Lookup!$A$9:$A$3000,0)),0)</f>
        <v>0</v>
      </c>
      <c r="L182" s="204">
        <f t="shared" si="24"/>
        <v>0</v>
      </c>
      <c r="O182" s="182">
        <f t="shared" si="25"/>
        <v>1</v>
      </c>
    </row>
    <row r="183" spans="1:15" x14ac:dyDescent="0.2">
      <c r="A183" s="182" t="str">
        <f>'10'!A5</f>
        <v>23240-G16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 xml:space="preserve">Telephone - Use-TWC                                         </v>
      </c>
      <c r="D183" s="204">
        <f>IFERROR(INDEX(Lookup!$BG$9:$BG$3000,MATCH($A183,Lookup!$A$9:$A$3000,0)),0)</f>
        <v>0</v>
      </c>
      <c r="E183" s="204">
        <f>IFERROR(INDEX(Lookup!$BF$9:$BF$3000,MATCH($A183,Lookup!$A$9:$A$3000,0)),0)</f>
        <v>0</v>
      </c>
      <c r="F183" s="204">
        <f>IFERROR(INDEX(Lookup!$BE$9:$BE$3000,MATCH($A183,Lookup!$A$9:$A$3000,0)),0)</f>
        <v>0</v>
      </c>
      <c r="G183" s="205"/>
      <c r="H183" s="205"/>
      <c r="I183" s="204">
        <f>IFERROR(INDEX(Lookup!$BJ$9:$BJ$3000,MATCH($A183,Lookup!$A$9:$A$3000,0)),0)</f>
        <v>0</v>
      </c>
      <c r="J183" s="204">
        <f>IFERROR(INDEX(Lookup!$BI$9:$BI$3000,MATCH($A183,Lookup!$A$9:$A$3000,0)),0)</f>
        <v>0</v>
      </c>
      <c r="K183" s="204">
        <f>IFERROR(INDEX(Lookup!$BH$9:$BH$3000,MATCH($A183,Lookup!$A$9:$A$3000,0)),0)</f>
        <v>0</v>
      </c>
      <c r="L183" s="204">
        <f t="shared" si="24"/>
        <v>0</v>
      </c>
      <c r="O183" s="182">
        <f t="shared" si="25"/>
        <v>1</v>
      </c>
    </row>
    <row r="184" spans="1:15" hidden="1" x14ac:dyDescent="0.2">
      <c r="A184" s="182">
        <f>'10'!A6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4">
        <f>IFERROR(INDEX(Lookup!$BG$9:$BG$3000,MATCH($A184,Lookup!$A$9:$A$3000,0)),0)</f>
        <v>0</v>
      </c>
      <c r="E184" s="204">
        <f>IFERROR(INDEX(Lookup!$BF$9:$BF$3000,MATCH($A184,Lookup!$A$9:$A$3000,0)),0)</f>
        <v>0</v>
      </c>
      <c r="F184" s="204">
        <f>IFERROR(INDEX(Lookup!$BE$9:$BE$3000,MATCH($A184,Lookup!$A$9:$A$3000,0)),0)</f>
        <v>0</v>
      </c>
      <c r="G184" s="205"/>
      <c r="H184" s="205"/>
      <c r="I184" s="204">
        <f>IFERROR(INDEX(Lookup!$BJ$9:$BJ$3000,MATCH($A184,Lookup!$A$9:$A$3000,0)),0)</f>
        <v>0</v>
      </c>
      <c r="J184" s="204">
        <f>IFERROR(INDEX(Lookup!$BI$9:$BI$3000,MATCH($A184,Lookup!$A$9:$A$3000,0)),0)</f>
        <v>0</v>
      </c>
      <c r="K184" s="204">
        <f>IFERROR(INDEX(Lookup!$BH$9:$BH$3000,MATCH($A184,Lookup!$A$9:$A$3000,0)),0)</f>
        <v>0</v>
      </c>
      <c r="L184" s="204">
        <f t="shared" si="24"/>
        <v>0</v>
      </c>
      <c r="O184" s="182">
        <f t="shared" si="25"/>
        <v>0</v>
      </c>
    </row>
    <row r="185" spans="1:15" hidden="1" x14ac:dyDescent="0.2">
      <c r="A185" s="182">
        <f>'10'!A7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4">
        <f>IFERROR(INDEX(Lookup!$BG$9:$BG$3000,MATCH($A185,Lookup!$A$9:$A$3000,0)),0)</f>
        <v>0</v>
      </c>
      <c r="E185" s="204">
        <f>IFERROR(INDEX(Lookup!$BF$9:$BF$3000,MATCH($A185,Lookup!$A$9:$A$3000,0)),0)</f>
        <v>0</v>
      </c>
      <c r="F185" s="204">
        <f>IFERROR(INDEX(Lookup!$BE$9:$BE$3000,MATCH($A185,Lookup!$A$9:$A$3000,0)),0)</f>
        <v>0</v>
      </c>
      <c r="G185" s="205"/>
      <c r="H185" s="205"/>
      <c r="I185" s="204">
        <f>IFERROR(INDEX(Lookup!$BJ$9:$BJ$3000,MATCH($A185,Lookup!$A$9:$A$3000,0)),0)</f>
        <v>0</v>
      </c>
      <c r="J185" s="204">
        <f>IFERROR(INDEX(Lookup!$BI$9:$BI$3000,MATCH($A185,Lookup!$A$9:$A$3000,0)),0)</f>
        <v>0</v>
      </c>
      <c r="K185" s="204">
        <f>IFERROR(INDEX(Lookup!$BH$9:$BH$3000,MATCH($A185,Lookup!$A$9:$A$3000,0)),0)</f>
        <v>0</v>
      </c>
      <c r="L185" s="204">
        <f t="shared" si="24"/>
        <v>0</v>
      </c>
      <c r="O185" s="182">
        <f t="shared" si="25"/>
        <v>0</v>
      </c>
    </row>
    <row r="186" spans="1:15" hidden="1" x14ac:dyDescent="0.2">
      <c r="A186" s="182">
        <f>'10'!A8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4">
        <f>IFERROR(INDEX(Lookup!$BG$9:$BG$3000,MATCH($A186,Lookup!$A$9:$A$3000,0)),0)</f>
        <v>0</v>
      </c>
      <c r="E186" s="204">
        <f>IFERROR(INDEX(Lookup!$BF$9:$BF$3000,MATCH($A186,Lookup!$A$9:$A$3000,0)),0)</f>
        <v>0</v>
      </c>
      <c r="F186" s="204">
        <f>IFERROR(INDEX(Lookup!$BE$9:$BE$3000,MATCH($A186,Lookup!$A$9:$A$3000,0)),0)</f>
        <v>0</v>
      </c>
      <c r="G186" s="205"/>
      <c r="H186" s="205"/>
      <c r="I186" s="204">
        <f>IFERROR(INDEX(Lookup!$BJ$9:$BJ$3000,MATCH($A186,Lookup!$A$9:$A$3000,0)),0)</f>
        <v>0</v>
      </c>
      <c r="J186" s="204">
        <f>IFERROR(INDEX(Lookup!$BI$9:$BI$3000,MATCH($A186,Lookup!$A$9:$A$3000,0)),0)</f>
        <v>0</v>
      </c>
      <c r="K186" s="204">
        <f>IFERROR(INDEX(Lookup!$BH$9:$BH$3000,MATCH($A186,Lookup!$A$9:$A$3000,0)),0)</f>
        <v>0</v>
      </c>
      <c r="L186" s="204">
        <f t="shared" si="24"/>
        <v>0</v>
      </c>
      <c r="O186" s="182">
        <f t="shared" si="25"/>
        <v>0</v>
      </c>
    </row>
    <row r="187" spans="1:15" hidden="1" x14ac:dyDescent="0.2">
      <c r="A187" s="182">
        <f>'10'!A9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4">
        <f>IFERROR(INDEX(Lookup!$BG$9:$BG$3000,MATCH($A187,Lookup!$A$9:$A$3000,0)),0)</f>
        <v>0</v>
      </c>
      <c r="E187" s="204">
        <f>IFERROR(INDEX(Lookup!$BF$9:$BF$3000,MATCH($A187,Lookup!$A$9:$A$3000,0)),0)</f>
        <v>0</v>
      </c>
      <c r="F187" s="204">
        <f>IFERROR(INDEX(Lookup!$BE$9:$BE$3000,MATCH($A187,Lookup!$A$9:$A$3000,0)),0)</f>
        <v>0</v>
      </c>
      <c r="G187" s="205"/>
      <c r="H187" s="205"/>
      <c r="I187" s="204">
        <f>IFERROR(INDEX(Lookup!$BJ$9:$BJ$3000,MATCH($A187,Lookup!$A$9:$A$3000,0)),0)</f>
        <v>0</v>
      </c>
      <c r="J187" s="204">
        <f>IFERROR(INDEX(Lookup!$BI$9:$BI$3000,MATCH($A187,Lookup!$A$9:$A$3000,0)),0)</f>
        <v>0</v>
      </c>
      <c r="K187" s="204">
        <f>IFERROR(INDEX(Lookup!$BH$9:$BH$3000,MATCH($A187,Lookup!$A$9:$A$3000,0)),0)</f>
        <v>0</v>
      </c>
      <c r="L187" s="204">
        <f t="shared" si="24"/>
        <v>0</v>
      </c>
      <c r="O187" s="182">
        <f t="shared" si="25"/>
        <v>0</v>
      </c>
    </row>
    <row r="188" spans="1:15" hidden="1" x14ac:dyDescent="0.2">
      <c r="A188" s="182">
        <f>'10'!A10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4">
        <f>IFERROR(INDEX(Lookup!$BG$9:$BG$3000,MATCH($A188,Lookup!$A$9:$A$3000,0)),0)</f>
        <v>0</v>
      </c>
      <c r="E188" s="204">
        <f>IFERROR(INDEX(Lookup!$BF$9:$BF$3000,MATCH($A188,Lookup!$A$9:$A$3000,0)),0)</f>
        <v>0</v>
      </c>
      <c r="F188" s="204">
        <f>IFERROR(INDEX(Lookup!$BE$9:$BE$3000,MATCH($A188,Lookup!$A$9:$A$3000,0)),0)</f>
        <v>0</v>
      </c>
      <c r="G188" s="205"/>
      <c r="H188" s="205"/>
      <c r="I188" s="204">
        <f>IFERROR(INDEX(Lookup!$BJ$9:$BJ$3000,MATCH($A188,Lookup!$A$9:$A$3000,0)),0)</f>
        <v>0</v>
      </c>
      <c r="J188" s="204">
        <f>IFERROR(INDEX(Lookup!$BI$9:$BI$3000,MATCH($A188,Lookup!$A$9:$A$3000,0)),0)</f>
        <v>0</v>
      </c>
      <c r="K188" s="204">
        <f>IFERROR(INDEX(Lookup!$BH$9:$BH$3000,MATCH($A188,Lookup!$A$9:$A$3000,0)),0)</f>
        <v>0</v>
      </c>
      <c r="L188" s="204">
        <f t="shared" si="24"/>
        <v>0</v>
      </c>
      <c r="O188" s="182">
        <f t="shared" si="25"/>
        <v>0</v>
      </c>
    </row>
    <row r="189" spans="1:15" hidden="1" x14ac:dyDescent="0.2">
      <c r="A189" s="182">
        <f>'10'!A11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4">
        <f>IFERROR(INDEX(Lookup!$BG$9:$BG$3000,MATCH($A189,Lookup!$A$9:$A$3000,0)),0)</f>
        <v>0</v>
      </c>
      <c r="E189" s="204">
        <f>IFERROR(INDEX(Lookup!$BF$9:$BF$3000,MATCH($A189,Lookup!$A$9:$A$3000,0)),0)</f>
        <v>0</v>
      </c>
      <c r="F189" s="204">
        <f>IFERROR(INDEX(Lookup!$BE$9:$BE$3000,MATCH($A189,Lookup!$A$9:$A$3000,0)),0)</f>
        <v>0</v>
      </c>
      <c r="G189" s="205"/>
      <c r="H189" s="205"/>
      <c r="I189" s="204">
        <f>IFERROR(INDEX(Lookup!$BJ$9:$BJ$3000,MATCH($A189,Lookup!$A$9:$A$3000,0)),0)</f>
        <v>0</v>
      </c>
      <c r="J189" s="204">
        <f>IFERROR(INDEX(Lookup!$BI$9:$BI$3000,MATCH($A189,Lookup!$A$9:$A$3000,0)),0)</f>
        <v>0</v>
      </c>
      <c r="K189" s="204">
        <f>IFERROR(INDEX(Lookup!$BH$9:$BH$3000,MATCH($A189,Lookup!$A$9:$A$3000,0)),0)</f>
        <v>0</v>
      </c>
      <c r="L189" s="204">
        <f t="shared" si="24"/>
        <v>0</v>
      </c>
      <c r="O189" s="182">
        <f t="shared" si="25"/>
        <v>0</v>
      </c>
    </row>
    <row r="190" spans="1:15" hidden="1" x14ac:dyDescent="0.2">
      <c r="A190" s="182">
        <f>'10'!A12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4">
        <f>IFERROR(INDEX(Lookup!$BG$9:$BG$3000,MATCH($A190,Lookup!$A$9:$A$3000,0)),0)</f>
        <v>0</v>
      </c>
      <c r="E190" s="204">
        <f>IFERROR(INDEX(Lookup!$BF$9:$BF$3000,MATCH($A190,Lookup!$A$9:$A$3000,0)),0)</f>
        <v>0</v>
      </c>
      <c r="F190" s="204">
        <f>IFERROR(INDEX(Lookup!$BE$9:$BE$3000,MATCH($A190,Lookup!$A$9:$A$3000,0)),0)</f>
        <v>0</v>
      </c>
      <c r="G190" s="205"/>
      <c r="H190" s="205"/>
      <c r="I190" s="204">
        <f>IFERROR(INDEX(Lookup!$BJ$9:$BJ$3000,MATCH($A190,Lookup!$A$9:$A$3000,0)),0)</f>
        <v>0</v>
      </c>
      <c r="J190" s="204">
        <f>IFERROR(INDEX(Lookup!$BI$9:$BI$3000,MATCH($A190,Lookup!$A$9:$A$3000,0)),0)</f>
        <v>0</v>
      </c>
      <c r="K190" s="204">
        <f>IFERROR(INDEX(Lookup!$BH$9:$BH$3000,MATCH($A190,Lookup!$A$9:$A$3000,0)),0)</f>
        <v>0</v>
      </c>
      <c r="L190" s="204">
        <f t="shared" si="24"/>
        <v>0</v>
      </c>
      <c r="O190" s="182">
        <f t="shared" si="25"/>
        <v>0</v>
      </c>
    </row>
    <row r="191" spans="1:15" hidden="1" x14ac:dyDescent="0.2">
      <c r="A191" s="182">
        <f>'10'!A13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4">
        <f>IFERROR(INDEX(Lookup!$BG$9:$BG$3000,MATCH($A191,Lookup!$A$9:$A$3000,0)),0)</f>
        <v>0</v>
      </c>
      <c r="E191" s="204">
        <f>IFERROR(INDEX(Lookup!$BF$9:$BF$3000,MATCH($A191,Lookup!$A$9:$A$3000,0)),0)</f>
        <v>0</v>
      </c>
      <c r="F191" s="204">
        <f>IFERROR(INDEX(Lookup!$BE$9:$BE$3000,MATCH($A191,Lookup!$A$9:$A$3000,0)),0)</f>
        <v>0</v>
      </c>
      <c r="G191" s="205"/>
      <c r="H191" s="205"/>
      <c r="I191" s="204">
        <f>IFERROR(INDEX(Lookup!$BJ$9:$BJ$3000,MATCH($A191,Lookup!$A$9:$A$3000,0)),0)</f>
        <v>0</v>
      </c>
      <c r="J191" s="204">
        <f>IFERROR(INDEX(Lookup!$BI$9:$BI$3000,MATCH($A191,Lookup!$A$9:$A$3000,0)),0)</f>
        <v>0</v>
      </c>
      <c r="K191" s="204">
        <f>IFERROR(INDEX(Lookup!$BH$9:$BH$3000,MATCH($A191,Lookup!$A$9:$A$3000,0)),0)</f>
        <v>0</v>
      </c>
      <c r="L191" s="204">
        <f t="shared" si="24"/>
        <v>0</v>
      </c>
      <c r="O191" s="182">
        <f t="shared" si="25"/>
        <v>0</v>
      </c>
    </row>
    <row r="192" spans="1:15" hidden="1" x14ac:dyDescent="0.2">
      <c r="A192" s="182">
        <f>'10'!A14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4">
        <f>IFERROR(INDEX(Lookup!$BG$9:$BG$3000,MATCH($A192,Lookup!$A$9:$A$3000,0)),0)</f>
        <v>0</v>
      </c>
      <c r="E192" s="204">
        <f>IFERROR(INDEX(Lookup!$BF$9:$BF$3000,MATCH($A192,Lookup!$A$9:$A$3000,0)),0)</f>
        <v>0</v>
      </c>
      <c r="F192" s="204">
        <f>IFERROR(INDEX(Lookup!$BE$9:$BE$3000,MATCH($A192,Lookup!$A$9:$A$3000,0)),0)</f>
        <v>0</v>
      </c>
      <c r="G192" s="205"/>
      <c r="H192" s="205"/>
      <c r="I192" s="204">
        <f>IFERROR(INDEX(Lookup!$BJ$9:$BJ$3000,MATCH($A192,Lookup!$A$9:$A$3000,0)),0)</f>
        <v>0</v>
      </c>
      <c r="J192" s="204">
        <f>IFERROR(INDEX(Lookup!$BI$9:$BI$3000,MATCH($A192,Lookup!$A$9:$A$3000,0)),0)</f>
        <v>0</v>
      </c>
      <c r="K192" s="204">
        <f>IFERROR(INDEX(Lookup!$BH$9:$BH$3000,MATCH($A192,Lookup!$A$9:$A$3000,0)),0)</f>
        <v>0</v>
      </c>
      <c r="L192" s="204">
        <f t="shared" si="24"/>
        <v>0</v>
      </c>
      <c r="O192" s="182">
        <f t="shared" si="25"/>
        <v>0</v>
      </c>
    </row>
    <row r="193" spans="1:15" hidden="1" x14ac:dyDescent="0.2">
      <c r="A193" s="182">
        <f>'10'!A15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4">
        <f>IFERROR(INDEX(Lookup!$BG$9:$BG$3000,MATCH($A193,Lookup!$A$9:$A$3000,0)),0)</f>
        <v>0</v>
      </c>
      <c r="E193" s="204">
        <f>IFERROR(INDEX(Lookup!$BF$9:$BF$3000,MATCH($A193,Lookup!$A$9:$A$3000,0)),0)</f>
        <v>0</v>
      </c>
      <c r="F193" s="204">
        <f>IFERROR(INDEX(Lookup!$BE$9:$BE$3000,MATCH($A193,Lookup!$A$9:$A$3000,0)),0)</f>
        <v>0</v>
      </c>
      <c r="G193" s="205"/>
      <c r="H193" s="205"/>
      <c r="I193" s="204">
        <f>IFERROR(INDEX(Lookup!$BJ$9:$BJ$3000,MATCH($A193,Lookup!$A$9:$A$3000,0)),0)</f>
        <v>0</v>
      </c>
      <c r="J193" s="204">
        <f>IFERROR(INDEX(Lookup!$BI$9:$BI$3000,MATCH($A193,Lookup!$A$9:$A$3000,0)),0)</f>
        <v>0</v>
      </c>
      <c r="K193" s="204">
        <f>IFERROR(INDEX(Lookup!$BH$9:$BH$3000,MATCH($A193,Lookup!$A$9:$A$3000,0)),0)</f>
        <v>0</v>
      </c>
      <c r="L193" s="204">
        <f t="shared" si="24"/>
        <v>0</v>
      </c>
      <c r="O193" s="182">
        <f t="shared" si="25"/>
        <v>0</v>
      </c>
    </row>
    <row r="194" spans="1:15" hidden="1" x14ac:dyDescent="0.2">
      <c r="A194" s="182">
        <f>'10'!A16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4">
        <f>IFERROR(INDEX(Lookup!$BG$9:$BG$3000,MATCH($A194,Lookup!$A$9:$A$3000,0)),0)</f>
        <v>0</v>
      </c>
      <c r="E194" s="204">
        <f>IFERROR(INDEX(Lookup!$BF$9:$BF$3000,MATCH($A194,Lookup!$A$9:$A$3000,0)),0)</f>
        <v>0</v>
      </c>
      <c r="F194" s="204">
        <f>IFERROR(INDEX(Lookup!$BE$9:$BE$3000,MATCH($A194,Lookup!$A$9:$A$3000,0)),0)</f>
        <v>0</v>
      </c>
      <c r="G194" s="205"/>
      <c r="H194" s="205"/>
      <c r="I194" s="204">
        <f>IFERROR(INDEX(Lookup!$BJ$9:$BJ$3000,MATCH($A194,Lookup!$A$9:$A$3000,0)),0)</f>
        <v>0</v>
      </c>
      <c r="J194" s="204">
        <f>IFERROR(INDEX(Lookup!$BI$9:$BI$3000,MATCH($A194,Lookup!$A$9:$A$3000,0)),0)</f>
        <v>0</v>
      </c>
      <c r="K194" s="204">
        <f>IFERROR(INDEX(Lookup!$BH$9:$BH$3000,MATCH($A194,Lookup!$A$9:$A$3000,0)),0)</f>
        <v>0</v>
      </c>
      <c r="L194" s="204">
        <f t="shared" si="24"/>
        <v>0</v>
      </c>
      <c r="O194" s="182">
        <f t="shared" si="25"/>
        <v>0</v>
      </c>
    </row>
    <row r="195" spans="1:15" hidden="1" x14ac:dyDescent="0.2">
      <c r="A195" s="182">
        <f>'10'!A17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4">
        <f>IFERROR(INDEX(Lookup!$BG$9:$BG$3000,MATCH($A195,Lookup!$A$9:$A$3000,0)),0)</f>
        <v>0</v>
      </c>
      <c r="E195" s="204">
        <f>IFERROR(INDEX(Lookup!$BF$9:$BF$3000,MATCH($A195,Lookup!$A$9:$A$3000,0)),0)</f>
        <v>0</v>
      </c>
      <c r="F195" s="204">
        <f>IFERROR(INDEX(Lookup!$BE$9:$BE$3000,MATCH($A195,Lookup!$A$9:$A$3000,0)),0)</f>
        <v>0</v>
      </c>
      <c r="G195" s="205"/>
      <c r="H195" s="205"/>
      <c r="I195" s="204">
        <f>IFERROR(INDEX(Lookup!$BJ$9:$BJ$3000,MATCH($A195,Lookup!$A$9:$A$3000,0)),0)</f>
        <v>0</v>
      </c>
      <c r="J195" s="204">
        <f>IFERROR(INDEX(Lookup!$BI$9:$BI$3000,MATCH($A195,Lookup!$A$9:$A$3000,0)),0)</f>
        <v>0</v>
      </c>
      <c r="K195" s="204">
        <f>IFERROR(INDEX(Lookup!$BH$9:$BH$3000,MATCH($A195,Lookup!$A$9:$A$3000,0)),0)</f>
        <v>0</v>
      </c>
      <c r="L195" s="204">
        <f t="shared" si="24"/>
        <v>0</v>
      </c>
      <c r="O195" s="182">
        <f t="shared" si="25"/>
        <v>0</v>
      </c>
    </row>
    <row r="196" spans="1:15" hidden="1" x14ac:dyDescent="0.2">
      <c r="A196" s="182">
        <f>'10'!A18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4">
        <f>IFERROR(INDEX(Lookup!$BG$9:$BG$3000,MATCH($A196,Lookup!$A$9:$A$3000,0)),0)</f>
        <v>0</v>
      </c>
      <c r="E196" s="204">
        <f>IFERROR(INDEX(Lookup!$BF$9:$BF$3000,MATCH($A196,Lookup!$A$9:$A$3000,0)),0)</f>
        <v>0</v>
      </c>
      <c r="F196" s="204">
        <f>IFERROR(INDEX(Lookup!$BE$9:$BE$3000,MATCH($A196,Lookup!$A$9:$A$3000,0)),0)</f>
        <v>0</v>
      </c>
      <c r="G196" s="205"/>
      <c r="H196" s="205"/>
      <c r="I196" s="204">
        <f>IFERROR(INDEX(Lookup!$BJ$9:$BJ$3000,MATCH($A196,Lookup!$A$9:$A$3000,0)),0)</f>
        <v>0</v>
      </c>
      <c r="J196" s="204">
        <f>IFERROR(INDEX(Lookup!$BI$9:$BI$3000,MATCH($A196,Lookup!$A$9:$A$3000,0)),0)</f>
        <v>0</v>
      </c>
      <c r="K196" s="204">
        <f>IFERROR(INDEX(Lookup!$BH$9:$BH$3000,MATCH($A196,Lookup!$A$9:$A$3000,0)),0)</f>
        <v>0</v>
      </c>
      <c r="L196" s="204">
        <f t="shared" si="24"/>
        <v>0</v>
      </c>
      <c r="O196" s="182">
        <f t="shared" si="25"/>
        <v>0</v>
      </c>
    </row>
    <row r="197" spans="1:15" hidden="1" x14ac:dyDescent="0.2">
      <c r="A197" s="182">
        <f>'10'!A19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4">
        <f>IFERROR(INDEX(Lookup!$BG$9:$BG$3000,MATCH($A197,Lookup!$A$9:$A$3000,0)),0)</f>
        <v>0</v>
      </c>
      <c r="E197" s="204">
        <f>IFERROR(INDEX(Lookup!$BF$9:$BF$3000,MATCH($A197,Lookup!$A$9:$A$3000,0)),0)</f>
        <v>0</v>
      </c>
      <c r="F197" s="204">
        <f>IFERROR(INDEX(Lookup!$BE$9:$BE$3000,MATCH($A197,Lookup!$A$9:$A$3000,0)),0)</f>
        <v>0</v>
      </c>
      <c r="G197" s="205"/>
      <c r="H197" s="205"/>
      <c r="I197" s="204">
        <f>IFERROR(INDEX(Lookup!$BJ$9:$BJ$3000,MATCH($A197,Lookup!$A$9:$A$3000,0)),0)</f>
        <v>0</v>
      </c>
      <c r="J197" s="204">
        <f>IFERROR(INDEX(Lookup!$BI$9:$BI$3000,MATCH($A197,Lookup!$A$9:$A$3000,0)),0)</f>
        <v>0</v>
      </c>
      <c r="K197" s="204">
        <f>IFERROR(INDEX(Lookup!$BH$9:$BH$3000,MATCH($A197,Lookup!$A$9:$A$3000,0)),0)</f>
        <v>0</v>
      </c>
      <c r="L197" s="204">
        <f t="shared" si="24"/>
        <v>0</v>
      </c>
      <c r="O197" s="182">
        <f t="shared" si="25"/>
        <v>0</v>
      </c>
    </row>
    <row r="198" spans="1:15" hidden="1" x14ac:dyDescent="0.2">
      <c r="A198" s="182">
        <f>'10'!A20</f>
        <v>0</v>
      </c>
      <c r="C198" s="182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>-</v>
      </c>
      <c r="D198" s="204">
        <f>IFERROR(INDEX(Lookup!$BG$9:$BG$3000,MATCH($A198,Lookup!$A$9:$A$3000,0)),0)</f>
        <v>0</v>
      </c>
      <c r="E198" s="204">
        <f>IFERROR(INDEX(Lookup!$BF$9:$BF$3000,MATCH($A198,Lookup!$A$9:$A$3000,0)),0)</f>
        <v>0</v>
      </c>
      <c r="F198" s="204">
        <f>IFERROR(INDEX(Lookup!$BE$9:$BE$3000,MATCH($A198,Lookup!$A$9:$A$3000,0)),0)</f>
        <v>0</v>
      </c>
      <c r="G198" s="205"/>
      <c r="H198" s="205"/>
      <c r="I198" s="204">
        <f>IFERROR(INDEX(Lookup!$BJ$9:$BJ$3000,MATCH($A198,Lookup!$A$9:$A$3000,0)),0)</f>
        <v>0</v>
      </c>
      <c r="J198" s="204">
        <f>IFERROR(INDEX(Lookup!$BI$9:$BI$3000,MATCH($A198,Lookup!$A$9:$A$3000,0)),0)</f>
        <v>0</v>
      </c>
      <c r="K198" s="204">
        <f>IFERROR(INDEX(Lookup!$BH$9:$BH$3000,MATCH($A198,Lookup!$A$9:$A$3000,0)),0)</f>
        <v>0</v>
      </c>
      <c r="L198" s="204">
        <f t="shared" si="24"/>
        <v>0</v>
      </c>
      <c r="O198" s="182">
        <f t="shared" si="25"/>
        <v>0</v>
      </c>
    </row>
    <row r="199" spans="1:15" hidden="1" x14ac:dyDescent="0.2">
      <c r="A199" s="182">
        <f>'10'!A21</f>
        <v>0</v>
      </c>
      <c r="C199" s="182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>-</v>
      </c>
      <c r="D199" s="204">
        <f>IFERROR(INDEX(Lookup!$BG$9:$BG$3000,MATCH($A199,Lookup!$A$9:$A$3000,0)),0)</f>
        <v>0</v>
      </c>
      <c r="E199" s="204">
        <f>IFERROR(INDEX(Lookup!$BF$9:$BF$3000,MATCH($A199,Lookup!$A$9:$A$3000,0)),0)</f>
        <v>0</v>
      </c>
      <c r="F199" s="204">
        <f>IFERROR(INDEX(Lookup!$BE$9:$BE$3000,MATCH($A199,Lookup!$A$9:$A$3000,0)),0)</f>
        <v>0</v>
      </c>
      <c r="G199" s="205"/>
      <c r="H199" s="205"/>
      <c r="I199" s="204">
        <f>IFERROR(INDEX(Lookup!$BJ$9:$BJ$3000,MATCH($A199,Lookup!$A$9:$A$3000,0)),0)</f>
        <v>0</v>
      </c>
      <c r="J199" s="204">
        <f>IFERROR(INDEX(Lookup!$BI$9:$BI$3000,MATCH($A199,Lookup!$A$9:$A$3000,0)),0)</f>
        <v>0</v>
      </c>
      <c r="K199" s="204">
        <f>IFERROR(INDEX(Lookup!$BH$9:$BH$3000,MATCH($A199,Lookup!$A$9:$A$3000,0)),0)</f>
        <v>0</v>
      </c>
      <c r="L199" s="204">
        <f t="shared" si="24"/>
        <v>0</v>
      </c>
      <c r="O199" s="182">
        <f t="shared" si="25"/>
        <v>0</v>
      </c>
    </row>
    <row r="200" spans="1:15" hidden="1" x14ac:dyDescent="0.2">
      <c r="A200" s="182">
        <f>'10'!A22</f>
        <v>0</v>
      </c>
      <c r="C200" s="182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>-</v>
      </c>
      <c r="D200" s="204">
        <f>IFERROR(INDEX(Lookup!$BG$9:$BG$3000,MATCH($A200,Lookup!$A$9:$A$3000,0)),0)</f>
        <v>0</v>
      </c>
      <c r="E200" s="204">
        <f>IFERROR(INDEX(Lookup!$BF$9:$BF$3000,MATCH($A200,Lookup!$A$9:$A$3000,0)),0)</f>
        <v>0</v>
      </c>
      <c r="F200" s="204">
        <f>IFERROR(INDEX(Lookup!$BE$9:$BE$3000,MATCH($A200,Lookup!$A$9:$A$3000,0)),0)</f>
        <v>0</v>
      </c>
      <c r="G200" s="205"/>
      <c r="H200" s="205"/>
      <c r="I200" s="204">
        <f>IFERROR(INDEX(Lookup!$BJ$9:$BJ$3000,MATCH($A200,Lookup!$A$9:$A$3000,0)),0)</f>
        <v>0</v>
      </c>
      <c r="J200" s="204">
        <f>IFERROR(INDEX(Lookup!$BI$9:$BI$3000,MATCH($A200,Lookup!$A$9:$A$3000,0)),0)</f>
        <v>0</v>
      </c>
      <c r="K200" s="204">
        <f>IFERROR(INDEX(Lookup!$BH$9:$BH$3000,MATCH($A200,Lookup!$A$9:$A$3000,0)),0)</f>
        <v>0</v>
      </c>
      <c r="L200" s="204">
        <f t="shared" si="24"/>
        <v>0</v>
      </c>
      <c r="O200" s="182">
        <f t="shared" si="25"/>
        <v>0</v>
      </c>
    </row>
    <row r="201" spans="1:15" hidden="1" x14ac:dyDescent="0.2">
      <c r="A201" s="182">
        <f>'10'!A23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4">
        <f>IFERROR(INDEX(Lookup!$BG$9:$BG$3000,MATCH($A201,Lookup!$A$9:$A$3000,0)),0)</f>
        <v>0</v>
      </c>
      <c r="E201" s="204">
        <f>IFERROR(INDEX(Lookup!$BF$9:$BF$3000,MATCH($A201,Lookup!$A$9:$A$3000,0)),0)</f>
        <v>0</v>
      </c>
      <c r="F201" s="204">
        <f>IFERROR(INDEX(Lookup!$BE$9:$BE$3000,MATCH($A201,Lookup!$A$9:$A$3000,0)),0)</f>
        <v>0</v>
      </c>
      <c r="G201" s="205"/>
      <c r="H201" s="205"/>
      <c r="I201" s="204">
        <f>IFERROR(INDEX(Lookup!$BJ$9:$BJ$3000,MATCH($A201,Lookup!$A$9:$A$3000,0)),0)</f>
        <v>0</v>
      </c>
      <c r="J201" s="204">
        <f>IFERROR(INDEX(Lookup!$BI$9:$BI$3000,MATCH($A201,Lookup!$A$9:$A$3000,0)),0)</f>
        <v>0</v>
      </c>
      <c r="K201" s="204">
        <f>IFERROR(INDEX(Lookup!$BH$9:$BH$3000,MATCH($A201,Lookup!$A$9:$A$3000,0)),0)</f>
        <v>0</v>
      </c>
      <c r="L201" s="204">
        <f t="shared" si="24"/>
        <v>0</v>
      </c>
      <c r="O201" s="182">
        <f t="shared" si="25"/>
        <v>0</v>
      </c>
    </row>
    <row r="202" spans="1:15" hidden="1" x14ac:dyDescent="0.2">
      <c r="A202" s="182">
        <f>'10'!A24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4">
        <f>IFERROR(INDEX(Lookup!$BG$9:$BG$3000,MATCH($A202,Lookup!$A$9:$A$3000,0)),0)</f>
        <v>0</v>
      </c>
      <c r="E202" s="204">
        <f>IFERROR(INDEX(Lookup!$BF$9:$BF$3000,MATCH($A202,Lookup!$A$9:$A$3000,0)),0)</f>
        <v>0</v>
      </c>
      <c r="F202" s="204">
        <f>IFERROR(INDEX(Lookup!$BE$9:$BE$3000,MATCH($A202,Lookup!$A$9:$A$3000,0)),0)</f>
        <v>0</v>
      </c>
      <c r="G202" s="205"/>
      <c r="H202" s="205"/>
      <c r="I202" s="204">
        <f>IFERROR(INDEX(Lookup!$BJ$9:$BJ$3000,MATCH($A202,Lookup!$A$9:$A$3000,0)),0)</f>
        <v>0</v>
      </c>
      <c r="J202" s="204">
        <f>IFERROR(INDEX(Lookup!$BI$9:$BI$3000,MATCH($A202,Lookup!$A$9:$A$3000,0)),0)</f>
        <v>0</v>
      </c>
      <c r="K202" s="204">
        <f>IFERROR(INDEX(Lookup!$BH$9:$BH$3000,MATCH($A202,Lookup!$A$9:$A$3000,0)),0)</f>
        <v>0</v>
      </c>
      <c r="L202" s="204">
        <f t="shared" si="24"/>
        <v>0</v>
      </c>
      <c r="O202" s="182">
        <f t="shared" si="25"/>
        <v>0</v>
      </c>
    </row>
    <row r="203" spans="1:15" hidden="1" x14ac:dyDescent="0.2">
      <c r="A203" s="182">
        <f>'10'!A25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4">
        <f>IFERROR(INDEX(Lookup!$BG$9:$BG$3000,MATCH($A203,Lookup!$A$9:$A$3000,0)),0)</f>
        <v>0</v>
      </c>
      <c r="E203" s="204">
        <f>IFERROR(INDEX(Lookup!$BF$9:$BF$3000,MATCH($A203,Lookup!$A$9:$A$3000,0)),0)</f>
        <v>0</v>
      </c>
      <c r="F203" s="204">
        <f>IFERROR(INDEX(Lookup!$BE$9:$BE$3000,MATCH($A203,Lookup!$A$9:$A$3000,0)),0)</f>
        <v>0</v>
      </c>
      <c r="G203" s="205"/>
      <c r="H203" s="205"/>
      <c r="I203" s="204">
        <f>IFERROR(INDEX(Lookup!$BJ$9:$BJ$3000,MATCH($A203,Lookup!$A$9:$A$3000,0)),0)</f>
        <v>0</v>
      </c>
      <c r="J203" s="204">
        <f>IFERROR(INDEX(Lookup!$BI$9:$BI$3000,MATCH($A203,Lookup!$A$9:$A$3000,0)),0)</f>
        <v>0</v>
      </c>
      <c r="K203" s="204">
        <f>IFERROR(INDEX(Lookup!$BH$9:$BH$3000,MATCH($A203,Lookup!$A$9:$A$3000,0)),0)</f>
        <v>0</v>
      </c>
      <c r="L203" s="204">
        <f t="shared" si="24"/>
        <v>0</v>
      </c>
      <c r="O203" s="182">
        <f t="shared" si="25"/>
        <v>0</v>
      </c>
    </row>
    <row r="204" spans="1:15" x14ac:dyDescent="0.2">
      <c r="A204" s="212"/>
      <c r="B204" s="212"/>
      <c r="C204" s="212" t="s">
        <v>519</v>
      </c>
      <c r="D204" s="210">
        <f>SUM(D180:D203)</f>
        <v>0</v>
      </c>
      <c r="E204" s="210">
        <f>SUM(E180:E203)</f>
        <v>0</v>
      </c>
      <c r="F204" s="210">
        <f>SUM(F180:F203)</f>
        <v>0</v>
      </c>
      <c r="G204" s="211"/>
      <c r="H204" s="211"/>
      <c r="I204" s="210">
        <f>SUM(I180:I203)</f>
        <v>0</v>
      </c>
      <c r="J204" s="210">
        <f>SUM(J180:J203)</f>
        <v>0</v>
      </c>
      <c r="K204" s="210">
        <f>SUM(K180:K203)</f>
        <v>0</v>
      </c>
      <c r="L204" s="210">
        <f>SUM(L180:L203)</f>
        <v>0</v>
      </c>
      <c r="M204" s="206"/>
      <c r="O204" s="182">
        <v>1</v>
      </c>
    </row>
    <row r="205" spans="1:15" x14ac:dyDescent="0.2">
      <c r="C205" s="206" t="s">
        <v>456</v>
      </c>
      <c r="L205" s="204"/>
      <c r="O205" s="182">
        <v>1</v>
      </c>
    </row>
    <row r="206" spans="1:15" x14ac:dyDescent="0.2">
      <c r="A206" s="182" t="str">
        <f>'11'!A2</f>
        <v>24100-G16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Amenities - Staff-TWC                                       </v>
      </c>
      <c r="D206" s="204">
        <f>IFERROR(INDEX(Lookup!$BG$9:$BG$3000,MATCH($A206,Lookup!$A$9:$A$3000,0)),0)</f>
        <v>0</v>
      </c>
      <c r="E206" s="204">
        <f>IFERROR(INDEX(Lookup!$BF$9:$BF$3000,MATCH($A206,Lookup!$A$9:$A$3000,0)),0)</f>
        <v>0</v>
      </c>
      <c r="F206" s="204">
        <f>IFERROR(INDEX(Lookup!$BE$9:$BE$3000,MATCH($A206,Lookup!$A$9:$A$3000,0)),0)</f>
        <v>0</v>
      </c>
      <c r="G206" s="205"/>
      <c r="H206" s="205"/>
      <c r="I206" s="204">
        <f>IFERROR(INDEX(Lookup!$BJ$9:$BJ$3000,MATCH($A206,Lookup!$A$9:$A$3000,0)),0)</f>
        <v>0</v>
      </c>
      <c r="J206" s="204">
        <f>IFERROR(INDEX(Lookup!$BI$9:$BI$3000,MATCH($A206,Lookup!$A$9:$A$3000,0)),0)</f>
        <v>0</v>
      </c>
      <c r="K206" s="204">
        <f>IFERROR(INDEX(Lookup!$BH$9:$BH$3000,MATCH($A206,Lookup!$A$9:$A$3000,0)),0)</f>
        <v>0</v>
      </c>
      <c r="L206" s="204">
        <f>K206-J206</f>
        <v>0</v>
      </c>
      <c r="O206" s="182">
        <f t="shared" ref="O206:O229" si="26">+IF(A206&gt;0,1,0)</f>
        <v>1</v>
      </c>
    </row>
    <row r="207" spans="1:15" x14ac:dyDescent="0.2">
      <c r="A207" s="182" t="str">
        <f>'11'!A3</f>
        <v>24160-G16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HR Services-TWC                                             </v>
      </c>
      <c r="D207" s="204">
        <f>IFERROR(INDEX(Lookup!$BG$9:$BG$3000,MATCH($A207,Lookup!$A$9:$A$3000,0)),0)</f>
        <v>0</v>
      </c>
      <c r="E207" s="204">
        <f>IFERROR(INDEX(Lookup!$BF$9:$BF$3000,MATCH($A207,Lookup!$A$9:$A$3000,0)),0)</f>
        <v>0</v>
      </c>
      <c r="F207" s="204">
        <f>IFERROR(INDEX(Lookup!$BE$9:$BE$3000,MATCH($A207,Lookup!$A$9:$A$3000,0)),0)</f>
        <v>0</v>
      </c>
      <c r="G207" s="205"/>
      <c r="H207" s="205"/>
      <c r="I207" s="204">
        <f>IFERROR(INDEX(Lookup!$BJ$9:$BJ$3000,MATCH($A207,Lookup!$A$9:$A$3000,0)),0)</f>
        <v>0</v>
      </c>
      <c r="J207" s="204">
        <f>IFERROR(INDEX(Lookup!$BI$9:$BI$3000,MATCH($A207,Lookup!$A$9:$A$3000,0)),0)</f>
        <v>0</v>
      </c>
      <c r="K207" s="204">
        <f>IFERROR(INDEX(Lookup!$BH$9:$BH$3000,MATCH($A207,Lookup!$A$9:$A$3000,0)),0)</f>
        <v>0</v>
      </c>
      <c r="L207" s="204">
        <f t="shared" ref="L207:L229" si="27">K207-J207</f>
        <v>0</v>
      </c>
      <c r="O207" s="182">
        <f t="shared" si="26"/>
        <v>1</v>
      </c>
    </row>
    <row r="208" spans="1:15" x14ac:dyDescent="0.2">
      <c r="A208" s="182" t="str">
        <f>'11'!A4</f>
        <v>24180-G16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Medical -TWC                                                </v>
      </c>
      <c r="D208" s="204">
        <f>IFERROR(INDEX(Lookup!$BG$9:$BG$3000,MATCH($A208,Lookup!$A$9:$A$3000,0)),0)</f>
        <v>0</v>
      </c>
      <c r="E208" s="204">
        <f>IFERROR(INDEX(Lookup!$BF$9:$BF$3000,MATCH($A208,Lookup!$A$9:$A$3000,0)),0)</f>
        <v>0</v>
      </c>
      <c r="F208" s="204">
        <f>IFERROR(INDEX(Lookup!$BE$9:$BE$3000,MATCH($A208,Lookup!$A$9:$A$3000,0)),0)</f>
        <v>0</v>
      </c>
      <c r="G208" s="205"/>
      <c r="H208" s="205"/>
      <c r="I208" s="204">
        <f>IFERROR(INDEX(Lookup!$BJ$9:$BJ$3000,MATCH($A208,Lookup!$A$9:$A$3000,0)),0)</f>
        <v>0</v>
      </c>
      <c r="J208" s="204">
        <f>IFERROR(INDEX(Lookup!$BI$9:$BI$3000,MATCH($A208,Lookup!$A$9:$A$3000,0)),0)</f>
        <v>0</v>
      </c>
      <c r="K208" s="204">
        <f>IFERROR(INDEX(Lookup!$BH$9:$BH$3000,MATCH($A208,Lookup!$A$9:$A$3000,0)),0)</f>
        <v>0</v>
      </c>
      <c r="L208" s="204">
        <f t="shared" si="27"/>
        <v>0</v>
      </c>
      <c r="O208" s="182">
        <f t="shared" si="26"/>
        <v>1</v>
      </c>
    </row>
    <row r="209" spans="1:15" x14ac:dyDescent="0.2">
      <c r="A209" s="182" t="str">
        <f>'11'!A5</f>
        <v>24200-G16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OH&amp;S -TWC                                                   </v>
      </c>
      <c r="D209" s="204">
        <f>IFERROR(INDEX(Lookup!$BG$9:$BG$3000,MATCH($A209,Lookup!$A$9:$A$3000,0)),0)</f>
        <v>0</v>
      </c>
      <c r="E209" s="204">
        <f>IFERROR(INDEX(Lookup!$BF$9:$BF$3000,MATCH($A209,Lookup!$A$9:$A$3000,0)),0)</f>
        <v>0</v>
      </c>
      <c r="F209" s="204">
        <f>IFERROR(INDEX(Lookup!$BE$9:$BE$3000,MATCH($A209,Lookup!$A$9:$A$3000,0)),0)</f>
        <v>0</v>
      </c>
      <c r="G209" s="205"/>
      <c r="H209" s="205"/>
      <c r="I209" s="204">
        <f>IFERROR(INDEX(Lookup!$BJ$9:$BJ$3000,MATCH($A209,Lookup!$A$9:$A$3000,0)),0)</f>
        <v>0</v>
      </c>
      <c r="J209" s="204">
        <f>IFERROR(INDEX(Lookup!$BI$9:$BI$3000,MATCH($A209,Lookup!$A$9:$A$3000,0)),0)</f>
        <v>0</v>
      </c>
      <c r="K209" s="204">
        <f>IFERROR(INDEX(Lookup!$BH$9:$BH$3000,MATCH($A209,Lookup!$A$9:$A$3000,0)),0)</f>
        <v>0</v>
      </c>
      <c r="L209" s="204">
        <f t="shared" si="27"/>
        <v>0</v>
      </c>
      <c r="O209" s="182">
        <f t="shared" si="26"/>
        <v>1</v>
      </c>
    </row>
    <row r="210" spans="1:15" x14ac:dyDescent="0.2">
      <c r="A210" s="182" t="str">
        <f>'11'!A6</f>
        <v>24220-G16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Recruitment-TWC                                             </v>
      </c>
      <c r="D210" s="204">
        <f>IFERROR(INDEX(Lookup!$BG$9:$BG$3000,MATCH($A210,Lookup!$A$9:$A$3000,0)),0)</f>
        <v>0</v>
      </c>
      <c r="E210" s="204">
        <f>IFERROR(INDEX(Lookup!$BF$9:$BF$3000,MATCH($A210,Lookup!$A$9:$A$3000,0)),0)</f>
        <v>0</v>
      </c>
      <c r="F210" s="204">
        <f>IFERROR(INDEX(Lookup!$BE$9:$BE$3000,MATCH($A210,Lookup!$A$9:$A$3000,0)),0)</f>
        <v>0</v>
      </c>
      <c r="G210" s="205"/>
      <c r="H210" s="205"/>
      <c r="I210" s="204">
        <f>IFERROR(INDEX(Lookup!$BJ$9:$BJ$3000,MATCH($A210,Lookup!$A$9:$A$3000,0)),0)</f>
        <v>0</v>
      </c>
      <c r="J210" s="204">
        <f>IFERROR(INDEX(Lookup!$BI$9:$BI$3000,MATCH($A210,Lookup!$A$9:$A$3000,0)),0)</f>
        <v>0</v>
      </c>
      <c r="K210" s="204">
        <f>IFERROR(INDEX(Lookup!$BH$9:$BH$3000,MATCH($A210,Lookup!$A$9:$A$3000,0)),0)</f>
        <v>0</v>
      </c>
      <c r="L210" s="204">
        <f t="shared" si="27"/>
        <v>0</v>
      </c>
      <c r="O210" s="182">
        <f t="shared" si="26"/>
        <v>1</v>
      </c>
    </row>
    <row r="211" spans="1:15" x14ac:dyDescent="0.2">
      <c r="A211" s="182" t="str">
        <f>'11'!A7</f>
        <v>24240-G16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Relocation-TWC                                              </v>
      </c>
      <c r="D211" s="204">
        <f>IFERROR(INDEX(Lookup!$BG$9:$BG$3000,MATCH($A211,Lookup!$A$9:$A$3000,0)),0)</f>
        <v>0</v>
      </c>
      <c r="E211" s="204">
        <f>IFERROR(INDEX(Lookup!$BF$9:$BF$3000,MATCH($A211,Lookup!$A$9:$A$3000,0)),0)</f>
        <v>0</v>
      </c>
      <c r="F211" s="204">
        <f>IFERROR(INDEX(Lookup!$BE$9:$BE$3000,MATCH($A211,Lookup!$A$9:$A$3000,0)),0)</f>
        <v>0</v>
      </c>
      <c r="G211" s="205"/>
      <c r="H211" s="205"/>
      <c r="I211" s="204">
        <f>IFERROR(INDEX(Lookup!$BJ$9:$BJ$3000,MATCH($A211,Lookup!$A$9:$A$3000,0)),0)</f>
        <v>0</v>
      </c>
      <c r="J211" s="204">
        <f>IFERROR(INDEX(Lookup!$BI$9:$BI$3000,MATCH($A211,Lookup!$A$9:$A$3000,0)),0)</f>
        <v>0</v>
      </c>
      <c r="K211" s="204">
        <f>IFERROR(INDEX(Lookup!$BH$9:$BH$3000,MATCH($A211,Lookup!$A$9:$A$3000,0)),0)</f>
        <v>0</v>
      </c>
      <c r="L211" s="204">
        <f t="shared" si="27"/>
        <v>0</v>
      </c>
      <c r="O211" s="182">
        <f t="shared" si="26"/>
        <v>1</v>
      </c>
    </row>
    <row r="212" spans="1:15" x14ac:dyDescent="0.2">
      <c r="A212" s="182" t="str">
        <f>'11'!A8</f>
        <v>24260-G16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 xml:space="preserve">Training-TWC                                                </v>
      </c>
      <c r="D212" s="204">
        <f>IFERROR(INDEX(Lookup!$BG$9:$BG$3000,MATCH($A212,Lookup!$A$9:$A$3000,0)),0)</f>
        <v>0</v>
      </c>
      <c r="E212" s="204">
        <f>IFERROR(INDEX(Lookup!$BF$9:$BF$3000,MATCH($A212,Lookup!$A$9:$A$3000,0)),0)</f>
        <v>0</v>
      </c>
      <c r="F212" s="204">
        <f>IFERROR(INDEX(Lookup!$BE$9:$BE$3000,MATCH($A212,Lookup!$A$9:$A$3000,0)),0)</f>
        <v>0</v>
      </c>
      <c r="G212" s="205"/>
      <c r="H212" s="205"/>
      <c r="I212" s="204">
        <f>IFERROR(INDEX(Lookup!$BJ$9:$BJ$3000,MATCH($A212,Lookup!$A$9:$A$3000,0)),0)</f>
        <v>0</v>
      </c>
      <c r="J212" s="204">
        <f>IFERROR(INDEX(Lookup!$BI$9:$BI$3000,MATCH($A212,Lookup!$A$9:$A$3000,0)),0)</f>
        <v>0</v>
      </c>
      <c r="K212" s="204">
        <f>IFERROR(INDEX(Lookup!$BH$9:$BH$3000,MATCH($A212,Lookup!$A$9:$A$3000,0)),0)</f>
        <v>0</v>
      </c>
      <c r="L212" s="204">
        <f t="shared" si="27"/>
        <v>0</v>
      </c>
      <c r="O212" s="182">
        <f t="shared" si="26"/>
        <v>1</v>
      </c>
    </row>
    <row r="213" spans="1:15" hidden="1" x14ac:dyDescent="0.2">
      <c r="A213" s="182">
        <f>'11'!A9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4">
        <f>IFERROR(INDEX(Lookup!$BG$9:$BG$3000,MATCH($A213,Lookup!$A$9:$A$3000,0)),0)</f>
        <v>0</v>
      </c>
      <c r="E213" s="204">
        <f>IFERROR(INDEX(Lookup!$BF$9:$BF$3000,MATCH($A213,Lookup!$A$9:$A$3000,0)),0)</f>
        <v>0</v>
      </c>
      <c r="F213" s="204">
        <f>IFERROR(INDEX(Lookup!$BE$9:$BE$3000,MATCH($A213,Lookup!$A$9:$A$3000,0)),0)</f>
        <v>0</v>
      </c>
      <c r="G213" s="205"/>
      <c r="H213" s="205"/>
      <c r="I213" s="204">
        <f>IFERROR(INDEX(Lookup!$BJ$9:$BJ$3000,MATCH($A213,Lookup!$A$9:$A$3000,0)),0)</f>
        <v>0</v>
      </c>
      <c r="J213" s="204">
        <f>IFERROR(INDEX(Lookup!$BI$9:$BI$3000,MATCH($A213,Lookup!$A$9:$A$3000,0)),0)</f>
        <v>0</v>
      </c>
      <c r="K213" s="204">
        <f>IFERROR(INDEX(Lookup!$BH$9:$BH$3000,MATCH($A213,Lookup!$A$9:$A$3000,0)),0)</f>
        <v>0</v>
      </c>
      <c r="L213" s="204">
        <f t="shared" si="27"/>
        <v>0</v>
      </c>
      <c r="O213" s="182">
        <f t="shared" si="26"/>
        <v>0</v>
      </c>
    </row>
    <row r="214" spans="1:15" hidden="1" x14ac:dyDescent="0.2">
      <c r="A214" s="182">
        <f>'11'!A10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4">
        <f>IFERROR(INDEX(Lookup!$BG$9:$BG$3000,MATCH($A214,Lookup!$A$9:$A$3000,0)),0)</f>
        <v>0</v>
      </c>
      <c r="E214" s="204">
        <f>IFERROR(INDEX(Lookup!$BF$9:$BF$3000,MATCH($A214,Lookup!$A$9:$A$3000,0)),0)</f>
        <v>0</v>
      </c>
      <c r="F214" s="204">
        <f>IFERROR(INDEX(Lookup!$BE$9:$BE$3000,MATCH($A214,Lookup!$A$9:$A$3000,0)),0)</f>
        <v>0</v>
      </c>
      <c r="G214" s="205"/>
      <c r="H214" s="205"/>
      <c r="I214" s="204">
        <f>IFERROR(INDEX(Lookup!$BJ$9:$BJ$3000,MATCH($A214,Lookup!$A$9:$A$3000,0)),0)</f>
        <v>0</v>
      </c>
      <c r="J214" s="204">
        <f>IFERROR(INDEX(Lookup!$BI$9:$BI$3000,MATCH($A214,Lookup!$A$9:$A$3000,0)),0)</f>
        <v>0</v>
      </c>
      <c r="K214" s="204">
        <f>IFERROR(INDEX(Lookup!$BH$9:$BH$3000,MATCH($A214,Lookup!$A$9:$A$3000,0)),0)</f>
        <v>0</v>
      </c>
      <c r="L214" s="204">
        <f t="shared" si="27"/>
        <v>0</v>
      </c>
      <c r="O214" s="182">
        <f t="shared" si="26"/>
        <v>0</v>
      </c>
    </row>
    <row r="215" spans="1:15" hidden="1" x14ac:dyDescent="0.2">
      <c r="A215" s="182">
        <f>'11'!A11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4">
        <f>IFERROR(INDEX(Lookup!$BG$9:$BG$3000,MATCH($A215,Lookup!$A$9:$A$3000,0)),0)</f>
        <v>0</v>
      </c>
      <c r="E215" s="204">
        <f>IFERROR(INDEX(Lookup!$BF$9:$BF$3000,MATCH($A215,Lookup!$A$9:$A$3000,0)),0)</f>
        <v>0</v>
      </c>
      <c r="F215" s="204">
        <f>IFERROR(INDEX(Lookup!$BE$9:$BE$3000,MATCH($A215,Lookup!$A$9:$A$3000,0)),0)</f>
        <v>0</v>
      </c>
      <c r="G215" s="205"/>
      <c r="H215" s="205"/>
      <c r="I215" s="204">
        <f>IFERROR(INDEX(Lookup!$BJ$9:$BJ$3000,MATCH($A215,Lookup!$A$9:$A$3000,0)),0)</f>
        <v>0</v>
      </c>
      <c r="J215" s="204">
        <f>IFERROR(INDEX(Lookup!$BI$9:$BI$3000,MATCH($A215,Lookup!$A$9:$A$3000,0)),0)</f>
        <v>0</v>
      </c>
      <c r="K215" s="204">
        <f>IFERROR(INDEX(Lookup!$BH$9:$BH$3000,MATCH($A215,Lookup!$A$9:$A$3000,0)),0)</f>
        <v>0</v>
      </c>
      <c r="L215" s="204">
        <f t="shared" si="27"/>
        <v>0</v>
      </c>
      <c r="O215" s="182">
        <f t="shared" si="26"/>
        <v>0</v>
      </c>
    </row>
    <row r="216" spans="1:15" hidden="1" x14ac:dyDescent="0.2">
      <c r="A216" s="182">
        <f>'11'!A12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4">
        <f>IFERROR(INDEX(Lookup!$BG$9:$BG$3000,MATCH($A216,Lookup!$A$9:$A$3000,0)),0)</f>
        <v>0</v>
      </c>
      <c r="E216" s="204">
        <f>IFERROR(INDEX(Lookup!$BF$9:$BF$3000,MATCH($A216,Lookup!$A$9:$A$3000,0)),0)</f>
        <v>0</v>
      </c>
      <c r="F216" s="204">
        <f>IFERROR(INDEX(Lookup!$BE$9:$BE$3000,MATCH($A216,Lookup!$A$9:$A$3000,0)),0)</f>
        <v>0</v>
      </c>
      <c r="G216" s="205"/>
      <c r="H216" s="205"/>
      <c r="I216" s="204">
        <f>IFERROR(INDEX(Lookup!$BJ$9:$BJ$3000,MATCH($A216,Lookup!$A$9:$A$3000,0)),0)</f>
        <v>0</v>
      </c>
      <c r="J216" s="204">
        <f>IFERROR(INDEX(Lookup!$BI$9:$BI$3000,MATCH($A216,Lookup!$A$9:$A$3000,0)),0)</f>
        <v>0</v>
      </c>
      <c r="K216" s="204">
        <f>IFERROR(INDEX(Lookup!$BH$9:$BH$3000,MATCH($A216,Lookup!$A$9:$A$3000,0)),0)</f>
        <v>0</v>
      </c>
      <c r="L216" s="204">
        <f t="shared" si="27"/>
        <v>0</v>
      </c>
      <c r="O216" s="182">
        <f t="shared" si="26"/>
        <v>0</v>
      </c>
    </row>
    <row r="217" spans="1:15" hidden="1" x14ac:dyDescent="0.2">
      <c r="A217" s="182">
        <f>'11'!A13</f>
        <v>0</v>
      </c>
      <c r="C217" s="182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D217" s="204">
        <f>IFERROR(INDEX(Lookup!$BG$9:$BG$3000,MATCH($A217,Lookup!$A$9:$A$3000,0)),0)</f>
        <v>0</v>
      </c>
      <c r="E217" s="204">
        <f>IFERROR(INDEX(Lookup!$BF$9:$BF$3000,MATCH($A217,Lookup!$A$9:$A$3000,0)),0)</f>
        <v>0</v>
      </c>
      <c r="F217" s="204">
        <f>IFERROR(INDEX(Lookup!$BE$9:$BE$3000,MATCH($A217,Lookup!$A$9:$A$3000,0)),0)</f>
        <v>0</v>
      </c>
      <c r="G217" s="205"/>
      <c r="H217" s="205"/>
      <c r="I217" s="204">
        <f>IFERROR(INDEX(Lookup!$BJ$9:$BJ$3000,MATCH($A217,Lookup!$A$9:$A$3000,0)),0)</f>
        <v>0</v>
      </c>
      <c r="J217" s="204">
        <f>IFERROR(INDEX(Lookup!$BI$9:$BI$3000,MATCH($A217,Lookup!$A$9:$A$3000,0)),0)</f>
        <v>0</v>
      </c>
      <c r="K217" s="204">
        <f>IFERROR(INDEX(Lookup!$BH$9:$BH$3000,MATCH($A217,Lookup!$A$9:$A$3000,0)),0)</f>
        <v>0</v>
      </c>
      <c r="L217" s="204">
        <f t="shared" si="27"/>
        <v>0</v>
      </c>
      <c r="O217" s="182">
        <f t="shared" si="26"/>
        <v>0</v>
      </c>
    </row>
    <row r="218" spans="1:15" hidden="1" x14ac:dyDescent="0.2">
      <c r="A218" s="182">
        <f>'11'!A14</f>
        <v>0</v>
      </c>
      <c r="C218" s="182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D218" s="204">
        <f>IFERROR(INDEX(Lookup!$BG$9:$BG$3000,MATCH($A218,Lookup!$A$9:$A$3000,0)),0)</f>
        <v>0</v>
      </c>
      <c r="E218" s="204">
        <f>IFERROR(INDEX(Lookup!$BF$9:$BF$3000,MATCH($A218,Lookup!$A$9:$A$3000,0)),0)</f>
        <v>0</v>
      </c>
      <c r="F218" s="204">
        <f>IFERROR(INDEX(Lookup!$BE$9:$BE$3000,MATCH($A218,Lookup!$A$9:$A$3000,0)),0)</f>
        <v>0</v>
      </c>
      <c r="G218" s="205"/>
      <c r="H218" s="205"/>
      <c r="I218" s="204">
        <f>IFERROR(INDEX(Lookup!$BJ$9:$BJ$3000,MATCH($A218,Lookup!$A$9:$A$3000,0)),0)</f>
        <v>0</v>
      </c>
      <c r="J218" s="204">
        <f>IFERROR(INDEX(Lookup!$BI$9:$BI$3000,MATCH($A218,Lookup!$A$9:$A$3000,0)),0)</f>
        <v>0</v>
      </c>
      <c r="K218" s="204">
        <f>IFERROR(INDEX(Lookup!$BH$9:$BH$3000,MATCH($A218,Lookup!$A$9:$A$3000,0)),0)</f>
        <v>0</v>
      </c>
      <c r="L218" s="204">
        <f t="shared" si="27"/>
        <v>0</v>
      </c>
      <c r="O218" s="182">
        <f t="shared" si="26"/>
        <v>0</v>
      </c>
    </row>
    <row r="219" spans="1:15" hidden="1" x14ac:dyDescent="0.2">
      <c r="A219" s="182">
        <f>'11'!A15</f>
        <v>0</v>
      </c>
      <c r="C219" s="182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D219" s="204">
        <f>IFERROR(INDEX(Lookup!$BG$9:$BG$3000,MATCH($A219,Lookup!$A$9:$A$3000,0)),0)</f>
        <v>0</v>
      </c>
      <c r="E219" s="204">
        <f>IFERROR(INDEX(Lookup!$BF$9:$BF$3000,MATCH($A219,Lookup!$A$9:$A$3000,0)),0)</f>
        <v>0</v>
      </c>
      <c r="F219" s="204">
        <f>IFERROR(INDEX(Lookup!$BE$9:$BE$3000,MATCH($A219,Lookup!$A$9:$A$3000,0)),0)</f>
        <v>0</v>
      </c>
      <c r="G219" s="205"/>
      <c r="H219" s="205"/>
      <c r="I219" s="204">
        <f>IFERROR(INDEX(Lookup!$BJ$9:$BJ$3000,MATCH($A219,Lookup!$A$9:$A$3000,0)),0)</f>
        <v>0</v>
      </c>
      <c r="J219" s="204">
        <f>IFERROR(INDEX(Lookup!$BI$9:$BI$3000,MATCH($A219,Lookup!$A$9:$A$3000,0)),0)</f>
        <v>0</v>
      </c>
      <c r="K219" s="204">
        <f>IFERROR(INDEX(Lookup!$BH$9:$BH$3000,MATCH($A219,Lookup!$A$9:$A$3000,0)),0)</f>
        <v>0</v>
      </c>
      <c r="L219" s="204">
        <f t="shared" si="27"/>
        <v>0</v>
      </c>
      <c r="O219" s="182">
        <f t="shared" si="26"/>
        <v>0</v>
      </c>
    </row>
    <row r="220" spans="1:15" hidden="1" x14ac:dyDescent="0.2">
      <c r="A220" s="182">
        <f>'11'!A16</f>
        <v>0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D220" s="204">
        <f>IFERROR(INDEX(Lookup!$BG$9:$BG$3000,MATCH($A220,Lookup!$A$9:$A$3000,0)),0)</f>
        <v>0</v>
      </c>
      <c r="E220" s="204">
        <f>IFERROR(INDEX(Lookup!$BF$9:$BF$3000,MATCH($A220,Lookup!$A$9:$A$3000,0)),0)</f>
        <v>0</v>
      </c>
      <c r="F220" s="204">
        <f>IFERROR(INDEX(Lookup!$BE$9:$BE$3000,MATCH($A220,Lookup!$A$9:$A$3000,0)),0)</f>
        <v>0</v>
      </c>
      <c r="G220" s="205"/>
      <c r="H220" s="205"/>
      <c r="I220" s="204">
        <f>IFERROR(INDEX(Lookup!$BJ$9:$BJ$3000,MATCH($A220,Lookup!$A$9:$A$3000,0)),0)</f>
        <v>0</v>
      </c>
      <c r="J220" s="204">
        <f>IFERROR(INDEX(Lookup!$BI$9:$BI$3000,MATCH($A220,Lookup!$A$9:$A$3000,0)),0)</f>
        <v>0</v>
      </c>
      <c r="K220" s="204">
        <f>IFERROR(INDEX(Lookup!$BH$9:$BH$3000,MATCH($A220,Lookup!$A$9:$A$3000,0)),0)</f>
        <v>0</v>
      </c>
      <c r="L220" s="204">
        <f t="shared" si="27"/>
        <v>0</v>
      </c>
      <c r="O220" s="182">
        <f t="shared" si="26"/>
        <v>0</v>
      </c>
    </row>
    <row r="221" spans="1:15" hidden="1" x14ac:dyDescent="0.2">
      <c r="A221" s="182">
        <f>'11'!A17</f>
        <v>0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D221" s="204">
        <f>IFERROR(INDEX(Lookup!$BG$9:$BG$3000,MATCH($A221,Lookup!$A$9:$A$3000,0)),0)</f>
        <v>0</v>
      </c>
      <c r="E221" s="204">
        <f>IFERROR(INDEX(Lookup!$BF$9:$BF$3000,MATCH($A221,Lookup!$A$9:$A$3000,0)),0)</f>
        <v>0</v>
      </c>
      <c r="F221" s="204">
        <f>IFERROR(INDEX(Lookup!$BE$9:$BE$3000,MATCH($A221,Lookup!$A$9:$A$3000,0)),0)</f>
        <v>0</v>
      </c>
      <c r="G221" s="205"/>
      <c r="H221" s="205"/>
      <c r="I221" s="204">
        <f>IFERROR(INDEX(Lookup!$BJ$9:$BJ$3000,MATCH($A221,Lookup!$A$9:$A$3000,0)),0)</f>
        <v>0</v>
      </c>
      <c r="J221" s="204">
        <f>IFERROR(INDEX(Lookup!$BI$9:$BI$3000,MATCH($A221,Lookup!$A$9:$A$3000,0)),0)</f>
        <v>0</v>
      </c>
      <c r="K221" s="204">
        <f>IFERROR(INDEX(Lookup!$BH$9:$BH$3000,MATCH($A221,Lookup!$A$9:$A$3000,0)),0)</f>
        <v>0</v>
      </c>
      <c r="L221" s="204">
        <f t="shared" si="27"/>
        <v>0</v>
      </c>
      <c r="O221" s="182">
        <f t="shared" si="26"/>
        <v>0</v>
      </c>
    </row>
    <row r="222" spans="1:15" hidden="1" x14ac:dyDescent="0.2">
      <c r="A222" s="182">
        <f>'11'!A18</f>
        <v>0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D222" s="204">
        <f>IFERROR(INDEX(Lookup!$BG$9:$BG$3000,MATCH($A222,Lookup!$A$9:$A$3000,0)),0)</f>
        <v>0</v>
      </c>
      <c r="E222" s="204">
        <f>IFERROR(INDEX(Lookup!$BF$9:$BF$3000,MATCH($A222,Lookup!$A$9:$A$3000,0)),0)</f>
        <v>0</v>
      </c>
      <c r="F222" s="204">
        <f>IFERROR(INDEX(Lookup!$BE$9:$BE$3000,MATCH($A222,Lookup!$A$9:$A$3000,0)),0)</f>
        <v>0</v>
      </c>
      <c r="G222" s="205"/>
      <c r="H222" s="205"/>
      <c r="I222" s="204">
        <f>IFERROR(INDEX(Lookup!$BJ$9:$BJ$3000,MATCH($A222,Lookup!$A$9:$A$3000,0)),0)</f>
        <v>0</v>
      </c>
      <c r="J222" s="204">
        <f>IFERROR(INDEX(Lookup!$BI$9:$BI$3000,MATCH($A222,Lookup!$A$9:$A$3000,0)),0)</f>
        <v>0</v>
      </c>
      <c r="K222" s="204">
        <f>IFERROR(INDEX(Lookup!$BH$9:$BH$3000,MATCH($A222,Lookup!$A$9:$A$3000,0)),0)</f>
        <v>0</v>
      </c>
      <c r="L222" s="204">
        <f t="shared" si="27"/>
        <v>0</v>
      </c>
      <c r="O222" s="182">
        <f t="shared" si="26"/>
        <v>0</v>
      </c>
    </row>
    <row r="223" spans="1:15" hidden="1" x14ac:dyDescent="0.2">
      <c r="A223" s="182">
        <f>'11'!A19</f>
        <v>0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D223" s="204">
        <f>IFERROR(INDEX(Lookup!$BG$9:$BG$3000,MATCH($A223,Lookup!$A$9:$A$3000,0)),0)</f>
        <v>0</v>
      </c>
      <c r="E223" s="204">
        <f>IFERROR(INDEX(Lookup!$BF$9:$BF$3000,MATCH($A223,Lookup!$A$9:$A$3000,0)),0)</f>
        <v>0</v>
      </c>
      <c r="F223" s="204">
        <f>IFERROR(INDEX(Lookup!$BE$9:$BE$3000,MATCH($A223,Lookup!$A$9:$A$3000,0)),0)</f>
        <v>0</v>
      </c>
      <c r="G223" s="205"/>
      <c r="H223" s="205"/>
      <c r="I223" s="204">
        <f>IFERROR(INDEX(Lookup!$BJ$9:$BJ$3000,MATCH($A223,Lookup!$A$9:$A$3000,0)),0)</f>
        <v>0</v>
      </c>
      <c r="J223" s="204">
        <f>IFERROR(INDEX(Lookup!$BI$9:$BI$3000,MATCH($A223,Lookup!$A$9:$A$3000,0)),0)</f>
        <v>0</v>
      </c>
      <c r="K223" s="204">
        <f>IFERROR(INDEX(Lookup!$BH$9:$BH$3000,MATCH($A223,Lookup!$A$9:$A$3000,0)),0)</f>
        <v>0</v>
      </c>
      <c r="L223" s="204">
        <f t="shared" si="27"/>
        <v>0</v>
      </c>
      <c r="O223" s="182">
        <f t="shared" si="26"/>
        <v>0</v>
      </c>
    </row>
    <row r="224" spans="1:15" hidden="1" x14ac:dyDescent="0.2">
      <c r="A224" s="182">
        <f>'11'!A20</f>
        <v>0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D224" s="204">
        <f>IFERROR(INDEX(Lookup!$BG$9:$BG$3000,MATCH($A224,Lookup!$A$9:$A$3000,0)),0)</f>
        <v>0</v>
      </c>
      <c r="E224" s="204">
        <f>IFERROR(INDEX(Lookup!$BF$9:$BF$3000,MATCH($A224,Lookup!$A$9:$A$3000,0)),0)</f>
        <v>0</v>
      </c>
      <c r="F224" s="204">
        <f>IFERROR(INDEX(Lookup!$BE$9:$BE$3000,MATCH($A224,Lookup!$A$9:$A$3000,0)),0)</f>
        <v>0</v>
      </c>
      <c r="G224" s="205"/>
      <c r="H224" s="205"/>
      <c r="I224" s="204">
        <f>IFERROR(INDEX(Lookup!$BJ$9:$BJ$3000,MATCH($A224,Lookup!$A$9:$A$3000,0)),0)</f>
        <v>0</v>
      </c>
      <c r="J224" s="204">
        <f>IFERROR(INDEX(Lookup!$BI$9:$BI$3000,MATCH($A224,Lookup!$A$9:$A$3000,0)),0)</f>
        <v>0</v>
      </c>
      <c r="K224" s="204">
        <f>IFERROR(INDEX(Lookup!$BH$9:$BH$3000,MATCH($A224,Lookup!$A$9:$A$3000,0)),0)</f>
        <v>0</v>
      </c>
      <c r="L224" s="204">
        <f t="shared" si="27"/>
        <v>0</v>
      </c>
      <c r="O224" s="182">
        <f t="shared" si="26"/>
        <v>0</v>
      </c>
    </row>
    <row r="225" spans="1:15" hidden="1" x14ac:dyDescent="0.2">
      <c r="A225" s="182">
        <f>'11'!A21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4">
        <f>IFERROR(INDEX(Lookup!$BG$9:$BG$3000,MATCH($A225,Lookup!$A$9:$A$3000,0)),0)</f>
        <v>0</v>
      </c>
      <c r="E225" s="204">
        <f>IFERROR(INDEX(Lookup!$BF$9:$BF$3000,MATCH($A225,Lookup!$A$9:$A$3000,0)),0)</f>
        <v>0</v>
      </c>
      <c r="F225" s="204">
        <f>IFERROR(INDEX(Lookup!$BE$9:$BE$3000,MATCH($A225,Lookup!$A$9:$A$3000,0)),0)</f>
        <v>0</v>
      </c>
      <c r="G225" s="205"/>
      <c r="H225" s="205"/>
      <c r="I225" s="204">
        <f>IFERROR(INDEX(Lookup!$BJ$9:$BJ$3000,MATCH($A225,Lookup!$A$9:$A$3000,0)),0)</f>
        <v>0</v>
      </c>
      <c r="J225" s="204">
        <f>IFERROR(INDEX(Lookup!$BI$9:$BI$3000,MATCH($A225,Lookup!$A$9:$A$3000,0)),0)</f>
        <v>0</v>
      </c>
      <c r="K225" s="204">
        <f>IFERROR(INDEX(Lookup!$BH$9:$BH$3000,MATCH($A225,Lookup!$A$9:$A$3000,0)),0)</f>
        <v>0</v>
      </c>
      <c r="L225" s="204">
        <f t="shared" si="27"/>
        <v>0</v>
      </c>
      <c r="O225" s="182">
        <f t="shared" si="26"/>
        <v>0</v>
      </c>
    </row>
    <row r="226" spans="1:15" hidden="1" x14ac:dyDescent="0.2">
      <c r="A226" s="182">
        <f>'11'!A22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4">
        <f>IFERROR(INDEX(Lookup!$BG$9:$BG$3000,MATCH($A226,Lookup!$A$9:$A$3000,0)),0)</f>
        <v>0</v>
      </c>
      <c r="E226" s="204">
        <f>IFERROR(INDEX(Lookup!$BF$9:$BF$3000,MATCH($A226,Lookup!$A$9:$A$3000,0)),0)</f>
        <v>0</v>
      </c>
      <c r="F226" s="204">
        <f>IFERROR(INDEX(Lookup!$BE$9:$BE$3000,MATCH($A226,Lookup!$A$9:$A$3000,0)),0)</f>
        <v>0</v>
      </c>
      <c r="G226" s="205"/>
      <c r="H226" s="205"/>
      <c r="I226" s="204">
        <f>IFERROR(INDEX(Lookup!$BJ$9:$BJ$3000,MATCH($A226,Lookup!$A$9:$A$3000,0)),0)</f>
        <v>0</v>
      </c>
      <c r="J226" s="204">
        <f>IFERROR(INDEX(Lookup!$BI$9:$BI$3000,MATCH($A226,Lookup!$A$9:$A$3000,0)),0)</f>
        <v>0</v>
      </c>
      <c r="K226" s="204">
        <f>IFERROR(INDEX(Lookup!$BH$9:$BH$3000,MATCH($A226,Lookup!$A$9:$A$3000,0)),0)</f>
        <v>0</v>
      </c>
      <c r="L226" s="204">
        <f t="shared" si="27"/>
        <v>0</v>
      </c>
      <c r="O226" s="182">
        <f t="shared" si="26"/>
        <v>0</v>
      </c>
    </row>
    <row r="227" spans="1:15" hidden="1" x14ac:dyDescent="0.2">
      <c r="A227" s="182">
        <f>'11'!A23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4">
        <f>IFERROR(INDEX(Lookup!$BG$9:$BG$3000,MATCH($A227,Lookup!$A$9:$A$3000,0)),0)</f>
        <v>0</v>
      </c>
      <c r="E227" s="204">
        <f>IFERROR(INDEX(Lookup!$BF$9:$BF$3000,MATCH($A227,Lookup!$A$9:$A$3000,0)),0)</f>
        <v>0</v>
      </c>
      <c r="F227" s="204">
        <f>IFERROR(INDEX(Lookup!$BE$9:$BE$3000,MATCH($A227,Lookup!$A$9:$A$3000,0)),0)</f>
        <v>0</v>
      </c>
      <c r="G227" s="205"/>
      <c r="H227" s="205"/>
      <c r="I227" s="204">
        <f>IFERROR(INDEX(Lookup!$BJ$9:$BJ$3000,MATCH($A227,Lookup!$A$9:$A$3000,0)),0)</f>
        <v>0</v>
      </c>
      <c r="J227" s="204">
        <f>IFERROR(INDEX(Lookup!$BI$9:$BI$3000,MATCH($A227,Lookup!$A$9:$A$3000,0)),0)</f>
        <v>0</v>
      </c>
      <c r="K227" s="204">
        <f>IFERROR(INDEX(Lookup!$BH$9:$BH$3000,MATCH($A227,Lookup!$A$9:$A$3000,0)),0)</f>
        <v>0</v>
      </c>
      <c r="L227" s="204">
        <f t="shared" si="27"/>
        <v>0</v>
      </c>
      <c r="O227" s="182">
        <f t="shared" si="26"/>
        <v>0</v>
      </c>
    </row>
    <row r="228" spans="1:15" hidden="1" x14ac:dyDescent="0.2">
      <c r="A228" s="182">
        <f>'11'!A24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4">
        <f>IFERROR(INDEX(Lookup!$BG$9:$BG$3000,MATCH($A228,Lookup!$A$9:$A$3000,0)),0)</f>
        <v>0</v>
      </c>
      <c r="E228" s="204">
        <f>IFERROR(INDEX(Lookup!$BF$9:$BF$3000,MATCH($A228,Lookup!$A$9:$A$3000,0)),0)</f>
        <v>0</v>
      </c>
      <c r="F228" s="204">
        <f>IFERROR(INDEX(Lookup!$BE$9:$BE$3000,MATCH($A228,Lookup!$A$9:$A$3000,0)),0)</f>
        <v>0</v>
      </c>
      <c r="G228" s="205"/>
      <c r="H228" s="205"/>
      <c r="I228" s="204">
        <f>IFERROR(INDEX(Lookup!$BJ$9:$BJ$3000,MATCH($A228,Lookup!$A$9:$A$3000,0)),0)</f>
        <v>0</v>
      </c>
      <c r="J228" s="204">
        <f>IFERROR(INDEX(Lookup!$BI$9:$BI$3000,MATCH($A228,Lookup!$A$9:$A$3000,0)),0)</f>
        <v>0</v>
      </c>
      <c r="K228" s="204">
        <f>IFERROR(INDEX(Lookup!$BH$9:$BH$3000,MATCH($A228,Lookup!$A$9:$A$3000,0)),0)</f>
        <v>0</v>
      </c>
      <c r="L228" s="204">
        <f t="shared" si="27"/>
        <v>0</v>
      </c>
      <c r="O228" s="182">
        <f t="shared" si="26"/>
        <v>0</v>
      </c>
    </row>
    <row r="229" spans="1:15" hidden="1" x14ac:dyDescent="0.2">
      <c r="A229" s="182">
        <f>'11'!A25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4">
        <f>IFERROR(INDEX(Lookup!$BG$9:$BG$3000,MATCH($A229,Lookup!$A$9:$A$3000,0)),0)</f>
        <v>0</v>
      </c>
      <c r="E229" s="204">
        <f>IFERROR(INDEX(Lookup!$BF$9:$BF$3000,MATCH($A229,Lookup!$A$9:$A$3000,0)),0)</f>
        <v>0</v>
      </c>
      <c r="F229" s="204">
        <f>IFERROR(INDEX(Lookup!$BE$9:$BE$3000,MATCH($A229,Lookup!$A$9:$A$3000,0)),0)</f>
        <v>0</v>
      </c>
      <c r="G229" s="205"/>
      <c r="H229" s="205"/>
      <c r="I229" s="204">
        <f>IFERROR(INDEX(Lookup!$BJ$9:$BJ$3000,MATCH($A229,Lookup!$A$9:$A$3000,0)),0)</f>
        <v>0</v>
      </c>
      <c r="J229" s="204">
        <f>IFERROR(INDEX(Lookup!$BI$9:$BI$3000,MATCH($A229,Lookup!$A$9:$A$3000,0)),0)</f>
        <v>0</v>
      </c>
      <c r="K229" s="204">
        <f>IFERROR(INDEX(Lookup!$BH$9:$BH$3000,MATCH($A229,Lookup!$A$9:$A$3000,0)),0)</f>
        <v>0</v>
      </c>
      <c r="L229" s="204">
        <f t="shared" si="27"/>
        <v>0</v>
      </c>
      <c r="O229" s="182">
        <f t="shared" si="26"/>
        <v>0</v>
      </c>
    </row>
    <row r="230" spans="1:15" x14ac:dyDescent="0.2">
      <c r="L230" s="204"/>
      <c r="O230" s="182">
        <v>1</v>
      </c>
    </row>
    <row r="231" spans="1:15" x14ac:dyDescent="0.2">
      <c r="A231" s="212"/>
      <c r="B231" s="212"/>
      <c r="C231" s="212" t="s">
        <v>462</v>
      </c>
      <c r="D231" s="210">
        <f>SUM(D206:D230)</f>
        <v>0</v>
      </c>
      <c r="E231" s="210">
        <f>SUM(E206:E230)</f>
        <v>0</v>
      </c>
      <c r="F231" s="210">
        <f>SUM(F206:F230)</f>
        <v>0</v>
      </c>
      <c r="G231" s="211"/>
      <c r="H231" s="211"/>
      <c r="I231" s="210">
        <f>SUM(I206:I230)</f>
        <v>0</v>
      </c>
      <c r="J231" s="210">
        <f>SUM(J206:J230)</f>
        <v>0</v>
      </c>
      <c r="K231" s="210">
        <f>SUM(K206:K230)</f>
        <v>0</v>
      </c>
      <c r="L231" s="210">
        <f>SUM(L206:L230)</f>
        <v>0</v>
      </c>
      <c r="O231" s="182">
        <v>1</v>
      </c>
    </row>
    <row r="232" spans="1:15" x14ac:dyDescent="0.2">
      <c r="C232" s="206" t="s">
        <v>457</v>
      </c>
      <c r="L232" s="204"/>
      <c r="O232" s="182">
        <v>1</v>
      </c>
    </row>
    <row r="233" spans="1:15" x14ac:dyDescent="0.2">
      <c r="A233" s="182" t="str">
        <f>'12'!A2</f>
        <v>25100-G16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 xml:space="preserve">Advertising &amp; Promotion-TWC                                 </v>
      </c>
      <c r="D233" s="204">
        <f>IFERROR(INDEX(Lookup!$BG$9:$BG$3000,MATCH($A233,Lookup!$A$9:$A$3000,0)),0)</f>
        <v>0</v>
      </c>
      <c r="E233" s="204">
        <f>IFERROR(INDEX(Lookup!$BF$9:$BF$3000,MATCH($A233,Lookup!$A$9:$A$3000,0)),0)</f>
        <v>0</v>
      </c>
      <c r="F233" s="204">
        <f>IFERROR(INDEX(Lookup!$BE$9:$BE$3000,MATCH($A233,Lookup!$A$9:$A$3000,0)),0)</f>
        <v>0</v>
      </c>
      <c r="G233" s="205"/>
      <c r="H233" s="205"/>
      <c r="I233" s="204">
        <f>IFERROR(INDEX(Lookup!$BJ$9:$BJ$3000,MATCH($A233,Lookup!$A$9:$A$3000,0)),0)</f>
        <v>0</v>
      </c>
      <c r="J233" s="204">
        <f>IFERROR(INDEX(Lookup!$BI$9:$BI$3000,MATCH($A233,Lookup!$A$9:$A$3000,0)),0)</f>
        <v>0</v>
      </c>
      <c r="K233" s="204">
        <f>IFERROR(INDEX(Lookup!$BH$9:$BH$3000,MATCH($A233,Lookup!$A$9:$A$3000,0)),0)</f>
        <v>0</v>
      </c>
      <c r="L233" s="204">
        <f t="shared" ref="L233:L282" si="28">K233-J233</f>
        <v>0</v>
      </c>
      <c r="O233" s="182">
        <f t="shared" ref="O233:O257" si="29">+IF(A233&gt;0,1,0)</f>
        <v>1</v>
      </c>
    </row>
    <row r="234" spans="1:15" x14ac:dyDescent="0.2">
      <c r="A234" s="182" t="str">
        <f>'12'!A3</f>
        <v>25120-G16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 xml:space="preserve">Donations-TWC                                               </v>
      </c>
      <c r="D234" s="204">
        <f>IFERROR(INDEX(Lookup!$BG$9:$BG$3000,MATCH($A234,Lookup!$A$9:$A$3000,0)),0)</f>
        <v>0</v>
      </c>
      <c r="E234" s="204">
        <f>IFERROR(INDEX(Lookup!$BF$9:$BF$3000,MATCH($A234,Lookup!$A$9:$A$3000,0)),0)</f>
        <v>0</v>
      </c>
      <c r="F234" s="204">
        <f>IFERROR(INDEX(Lookup!$BE$9:$BE$3000,MATCH($A234,Lookup!$A$9:$A$3000,0)),0)</f>
        <v>0</v>
      </c>
      <c r="G234" s="205"/>
      <c r="H234" s="205"/>
      <c r="I234" s="204">
        <f>IFERROR(INDEX(Lookup!$BJ$9:$BJ$3000,MATCH($A234,Lookup!$A$9:$A$3000,0)),0)</f>
        <v>0</v>
      </c>
      <c r="J234" s="204">
        <f>IFERROR(INDEX(Lookup!$BI$9:$BI$3000,MATCH($A234,Lookup!$A$9:$A$3000,0)),0)</f>
        <v>0</v>
      </c>
      <c r="K234" s="204">
        <f>IFERROR(INDEX(Lookup!$BH$9:$BH$3000,MATCH($A234,Lookup!$A$9:$A$3000,0)),0)</f>
        <v>0</v>
      </c>
      <c r="L234" s="204">
        <f t="shared" si="28"/>
        <v>0</v>
      </c>
      <c r="O234" s="182">
        <f t="shared" si="29"/>
        <v>1</v>
      </c>
    </row>
    <row r="235" spans="1:15" x14ac:dyDescent="0.2">
      <c r="A235" s="182" t="str">
        <f>'12'!A4</f>
        <v>25140-G16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 xml:space="preserve">Entertainment-TWC                                           </v>
      </c>
      <c r="D235" s="204">
        <f>IFERROR(INDEX(Lookup!$BG$9:$BG$3000,MATCH($A235,Lookup!$A$9:$A$3000,0)),0)</f>
        <v>0</v>
      </c>
      <c r="E235" s="204">
        <f>IFERROR(INDEX(Lookup!$BF$9:$BF$3000,MATCH($A235,Lookup!$A$9:$A$3000,0)),0)</f>
        <v>0</v>
      </c>
      <c r="F235" s="204">
        <f>IFERROR(INDEX(Lookup!$BE$9:$BE$3000,MATCH($A235,Lookup!$A$9:$A$3000,0)),0)</f>
        <v>0</v>
      </c>
      <c r="G235" s="205"/>
      <c r="H235" s="205"/>
      <c r="I235" s="204">
        <f>IFERROR(INDEX(Lookup!$BJ$9:$BJ$3000,MATCH($A235,Lookup!$A$9:$A$3000,0)),0)</f>
        <v>0</v>
      </c>
      <c r="J235" s="204">
        <f>IFERROR(INDEX(Lookup!$BI$9:$BI$3000,MATCH($A235,Lookup!$A$9:$A$3000,0)),0)</f>
        <v>0</v>
      </c>
      <c r="K235" s="204">
        <f>IFERROR(INDEX(Lookup!$BH$9:$BH$3000,MATCH($A235,Lookup!$A$9:$A$3000,0)),0)</f>
        <v>0</v>
      </c>
      <c r="L235" s="204">
        <f t="shared" si="28"/>
        <v>0</v>
      </c>
      <c r="O235" s="182">
        <f t="shared" si="29"/>
        <v>1</v>
      </c>
    </row>
    <row r="236" spans="1:15" x14ac:dyDescent="0.2">
      <c r="A236" s="182" t="str">
        <f>'12'!A5</f>
        <v>25160-G16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 xml:space="preserve">Entertainment - FBT-TWC                                     </v>
      </c>
      <c r="D236" s="204">
        <f>IFERROR(INDEX(Lookup!$BG$9:$BG$3000,MATCH($A236,Lookup!$A$9:$A$3000,0)),0)</f>
        <v>0</v>
      </c>
      <c r="E236" s="204">
        <f>IFERROR(INDEX(Lookup!$BF$9:$BF$3000,MATCH($A236,Lookup!$A$9:$A$3000,0)),0)</f>
        <v>0</v>
      </c>
      <c r="F236" s="204">
        <f>IFERROR(INDEX(Lookup!$BE$9:$BE$3000,MATCH($A236,Lookup!$A$9:$A$3000,0)),0)</f>
        <v>0</v>
      </c>
      <c r="G236" s="205"/>
      <c r="H236" s="205"/>
      <c r="I236" s="204">
        <f>IFERROR(INDEX(Lookup!$BJ$9:$BJ$3000,MATCH($A236,Lookup!$A$9:$A$3000,0)),0)</f>
        <v>0</v>
      </c>
      <c r="J236" s="204">
        <f>IFERROR(INDEX(Lookup!$BI$9:$BI$3000,MATCH($A236,Lookup!$A$9:$A$3000,0)),0)</f>
        <v>0</v>
      </c>
      <c r="K236" s="204">
        <f>IFERROR(INDEX(Lookup!$BH$9:$BH$3000,MATCH($A236,Lookup!$A$9:$A$3000,0)),0)</f>
        <v>0</v>
      </c>
      <c r="L236" s="204">
        <f t="shared" si="28"/>
        <v>0</v>
      </c>
      <c r="O236" s="182">
        <f t="shared" si="29"/>
        <v>1</v>
      </c>
    </row>
    <row r="237" spans="1:15" x14ac:dyDescent="0.2">
      <c r="A237" s="182" t="str">
        <f>'12'!A6</f>
        <v>25200-G16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 xml:space="preserve">Sponsorship-TWC                                             </v>
      </c>
      <c r="D237" s="204">
        <f>IFERROR(INDEX(Lookup!$BG$9:$BG$3000,MATCH($A237,Lookup!$A$9:$A$3000,0)),0)</f>
        <v>0</v>
      </c>
      <c r="E237" s="204">
        <f>IFERROR(INDEX(Lookup!$BF$9:$BF$3000,MATCH($A237,Lookup!$A$9:$A$3000,0)),0)</f>
        <v>0</v>
      </c>
      <c r="F237" s="204">
        <f>IFERROR(INDEX(Lookup!$BE$9:$BE$3000,MATCH($A237,Lookup!$A$9:$A$3000,0)),0)</f>
        <v>0</v>
      </c>
      <c r="G237" s="205"/>
      <c r="H237" s="205"/>
      <c r="I237" s="204">
        <f>IFERROR(INDEX(Lookup!$BJ$9:$BJ$3000,MATCH($A237,Lookup!$A$9:$A$3000,0)),0)</f>
        <v>0</v>
      </c>
      <c r="J237" s="204">
        <f>IFERROR(INDEX(Lookup!$BI$9:$BI$3000,MATCH($A237,Lookup!$A$9:$A$3000,0)),0)</f>
        <v>0</v>
      </c>
      <c r="K237" s="204">
        <f>IFERROR(INDEX(Lookup!$BH$9:$BH$3000,MATCH($A237,Lookup!$A$9:$A$3000,0)),0)</f>
        <v>0</v>
      </c>
      <c r="L237" s="204">
        <f t="shared" si="28"/>
        <v>0</v>
      </c>
      <c r="O237" s="182">
        <f t="shared" si="29"/>
        <v>1</v>
      </c>
    </row>
    <row r="238" spans="1:15" hidden="1" x14ac:dyDescent="0.2">
      <c r="A238" s="182">
        <f>'12'!A7</f>
        <v>0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D238" s="204">
        <f>IFERROR(INDEX(Lookup!$BG$9:$BG$3000,MATCH($A238,Lookup!$A$9:$A$3000,0)),0)</f>
        <v>0</v>
      </c>
      <c r="E238" s="204">
        <f>IFERROR(INDEX(Lookup!$BF$9:$BF$3000,MATCH($A238,Lookup!$A$9:$A$3000,0)),0)</f>
        <v>0</v>
      </c>
      <c r="F238" s="204">
        <f>IFERROR(INDEX(Lookup!$BE$9:$BE$3000,MATCH($A238,Lookup!$A$9:$A$3000,0)),0)</f>
        <v>0</v>
      </c>
      <c r="G238" s="205"/>
      <c r="H238" s="205"/>
      <c r="I238" s="204">
        <f>IFERROR(INDEX(Lookup!$BJ$9:$BJ$3000,MATCH($A238,Lookup!$A$9:$A$3000,0)),0)</f>
        <v>0</v>
      </c>
      <c r="J238" s="204">
        <f>IFERROR(INDEX(Lookup!$BI$9:$BI$3000,MATCH($A238,Lookup!$A$9:$A$3000,0)),0)</f>
        <v>0</v>
      </c>
      <c r="K238" s="204">
        <f>IFERROR(INDEX(Lookup!$BH$9:$BH$3000,MATCH($A238,Lookup!$A$9:$A$3000,0)),0)</f>
        <v>0</v>
      </c>
      <c r="L238" s="204">
        <f t="shared" si="28"/>
        <v>0</v>
      </c>
      <c r="O238" s="182">
        <f t="shared" si="29"/>
        <v>0</v>
      </c>
    </row>
    <row r="239" spans="1:15" hidden="1" x14ac:dyDescent="0.2">
      <c r="A239" s="182">
        <f>'12'!A8</f>
        <v>0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D239" s="204">
        <f>IFERROR(INDEX(Lookup!$BG$9:$BG$3000,MATCH($A239,Lookup!$A$9:$A$3000,0)),0)</f>
        <v>0</v>
      </c>
      <c r="E239" s="204">
        <f>IFERROR(INDEX(Lookup!$BF$9:$BF$3000,MATCH($A239,Lookup!$A$9:$A$3000,0)),0)</f>
        <v>0</v>
      </c>
      <c r="F239" s="204">
        <f>IFERROR(INDEX(Lookup!$BE$9:$BE$3000,MATCH($A239,Lookup!$A$9:$A$3000,0)),0)</f>
        <v>0</v>
      </c>
      <c r="G239" s="205"/>
      <c r="H239" s="205"/>
      <c r="I239" s="204">
        <f>IFERROR(INDEX(Lookup!$BJ$9:$BJ$3000,MATCH($A239,Lookup!$A$9:$A$3000,0)),0)</f>
        <v>0</v>
      </c>
      <c r="J239" s="204">
        <f>IFERROR(INDEX(Lookup!$BI$9:$BI$3000,MATCH($A239,Lookup!$A$9:$A$3000,0)),0)</f>
        <v>0</v>
      </c>
      <c r="K239" s="204">
        <f>IFERROR(INDEX(Lookup!$BH$9:$BH$3000,MATCH($A239,Lookup!$A$9:$A$3000,0)),0)</f>
        <v>0</v>
      </c>
      <c r="L239" s="204">
        <f t="shared" si="28"/>
        <v>0</v>
      </c>
      <c r="O239" s="182">
        <f t="shared" si="29"/>
        <v>0</v>
      </c>
    </row>
    <row r="240" spans="1:15" hidden="1" x14ac:dyDescent="0.2">
      <c r="A240" s="182">
        <f>'12'!A9</f>
        <v>0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D240" s="204">
        <f>IFERROR(INDEX(Lookup!$BG$9:$BG$3000,MATCH($A240,Lookup!$A$9:$A$3000,0)),0)</f>
        <v>0</v>
      </c>
      <c r="E240" s="204">
        <f>IFERROR(INDEX(Lookup!$BF$9:$BF$3000,MATCH($A240,Lookup!$A$9:$A$3000,0)),0)</f>
        <v>0</v>
      </c>
      <c r="F240" s="204">
        <f>IFERROR(INDEX(Lookup!$BE$9:$BE$3000,MATCH($A240,Lookup!$A$9:$A$3000,0)),0)</f>
        <v>0</v>
      </c>
      <c r="G240" s="205"/>
      <c r="H240" s="205"/>
      <c r="I240" s="204">
        <f>IFERROR(INDEX(Lookup!$BJ$9:$BJ$3000,MATCH($A240,Lookup!$A$9:$A$3000,0)),0)</f>
        <v>0</v>
      </c>
      <c r="J240" s="204">
        <f>IFERROR(INDEX(Lookup!$BI$9:$BI$3000,MATCH($A240,Lookup!$A$9:$A$3000,0)),0)</f>
        <v>0</v>
      </c>
      <c r="K240" s="204">
        <f>IFERROR(INDEX(Lookup!$BH$9:$BH$3000,MATCH($A240,Lookup!$A$9:$A$3000,0)),0)</f>
        <v>0</v>
      </c>
      <c r="L240" s="204">
        <f t="shared" si="28"/>
        <v>0</v>
      </c>
      <c r="O240" s="182">
        <f t="shared" si="29"/>
        <v>0</v>
      </c>
    </row>
    <row r="241" spans="1:15" hidden="1" x14ac:dyDescent="0.2">
      <c r="A241" s="182">
        <f>'12'!A10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4">
        <f>IFERROR(INDEX(Lookup!$BG$9:$BG$3000,MATCH($A241,Lookup!$A$9:$A$3000,0)),0)</f>
        <v>0</v>
      </c>
      <c r="E241" s="204">
        <f>IFERROR(INDEX(Lookup!$BF$9:$BF$3000,MATCH($A241,Lookup!$A$9:$A$3000,0)),0)</f>
        <v>0</v>
      </c>
      <c r="F241" s="204">
        <f>IFERROR(INDEX(Lookup!$BE$9:$BE$3000,MATCH($A241,Lookup!$A$9:$A$3000,0)),0)</f>
        <v>0</v>
      </c>
      <c r="G241" s="205"/>
      <c r="H241" s="205"/>
      <c r="I241" s="204">
        <f>IFERROR(INDEX(Lookup!$BJ$9:$BJ$3000,MATCH($A241,Lookup!$A$9:$A$3000,0)),0)</f>
        <v>0</v>
      </c>
      <c r="J241" s="204">
        <f>IFERROR(INDEX(Lookup!$BI$9:$BI$3000,MATCH($A241,Lookup!$A$9:$A$3000,0)),0)</f>
        <v>0</v>
      </c>
      <c r="K241" s="204">
        <f>IFERROR(INDEX(Lookup!$BH$9:$BH$3000,MATCH($A241,Lookup!$A$9:$A$3000,0)),0)</f>
        <v>0</v>
      </c>
      <c r="L241" s="204">
        <f t="shared" si="28"/>
        <v>0</v>
      </c>
      <c r="O241" s="182">
        <f t="shared" si="29"/>
        <v>0</v>
      </c>
    </row>
    <row r="242" spans="1:15" hidden="1" x14ac:dyDescent="0.2">
      <c r="A242" s="182">
        <f>'12'!A11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4">
        <f>IFERROR(INDEX(Lookup!$BG$9:$BG$3000,MATCH($A242,Lookup!$A$9:$A$3000,0)),0)</f>
        <v>0</v>
      </c>
      <c r="E242" s="204">
        <f>IFERROR(INDEX(Lookup!$BF$9:$BF$3000,MATCH($A242,Lookup!$A$9:$A$3000,0)),0)</f>
        <v>0</v>
      </c>
      <c r="F242" s="204">
        <f>IFERROR(INDEX(Lookup!$BE$9:$BE$3000,MATCH($A242,Lookup!$A$9:$A$3000,0)),0)</f>
        <v>0</v>
      </c>
      <c r="G242" s="205"/>
      <c r="H242" s="205"/>
      <c r="I242" s="204">
        <f>IFERROR(INDEX(Lookup!$BJ$9:$BJ$3000,MATCH($A242,Lookup!$A$9:$A$3000,0)),0)</f>
        <v>0</v>
      </c>
      <c r="J242" s="204">
        <f>IFERROR(INDEX(Lookup!$BI$9:$BI$3000,MATCH($A242,Lookup!$A$9:$A$3000,0)),0)</f>
        <v>0</v>
      </c>
      <c r="K242" s="204">
        <f>IFERROR(INDEX(Lookup!$BH$9:$BH$3000,MATCH($A242,Lookup!$A$9:$A$3000,0)),0)</f>
        <v>0</v>
      </c>
      <c r="L242" s="204">
        <f t="shared" si="28"/>
        <v>0</v>
      </c>
      <c r="O242" s="182">
        <f t="shared" si="29"/>
        <v>0</v>
      </c>
    </row>
    <row r="243" spans="1:15" hidden="1" x14ac:dyDescent="0.2">
      <c r="A243" s="182">
        <f>'12'!A12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4">
        <f>IFERROR(INDEX(Lookup!$BG$9:$BG$3000,MATCH($A243,Lookup!$A$9:$A$3000,0)),0)</f>
        <v>0</v>
      </c>
      <c r="E243" s="204">
        <f>IFERROR(INDEX(Lookup!$BF$9:$BF$3000,MATCH($A243,Lookup!$A$9:$A$3000,0)),0)</f>
        <v>0</v>
      </c>
      <c r="F243" s="204">
        <f>IFERROR(INDEX(Lookup!$BE$9:$BE$3000,MATCH($A243,Lookup!$A$9:$A$3000,0)),0)</f>
        <v>0</v>
      </c>
      <c r="G243" s="205"/>
      <c r="H243" s="205"/>
      <c r="I243" s="204">
        <f>IFERROR(INDEX(Lookup!$BJ$9:$BJ$3000,MATCH($A243,Lookup!$A$9:$A$3000,0)),0)</f>
        <v>0</v>
      </c>
      <c r="J243" s="204">
        <f>IFERROR(INDEX(Lookup!$BI$9:$BI$3000,MATCH($A243,Lookup!$A$9:$A$3000,0)),0)</f>
        <v>0</v>
      </c>
      <c r="K243" s="204">
        <f>IFERROR(INDEX(Lookup!$BH$9:$BH$3000,MATCH($A243,Lookup!$A$9:$A$3000,0)),0)</f>
        <v>0</v>
      </c>
      <c r="L243" s="204">
        <f t="shared" si="28"/>
        <v>0</v>
      </c>
      <c r="O243" s="182">
        <f t="shared" si="29"/>
        <v>0</v>
      </c>
    </row>
    <row r="244" spans="1:15" hidden="1" x14ac:dyDescent="0.2">
      <c r="A244" s="182">
        <f>'12'!A13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4">
        <f>IFERROR(INDEX(Lookup!$BG$9:$BG$3000,MATCH($A244,Lookup!$A$9:$A$3000,0)),0)</f>
        <v>0</v>
      </c>
      <c r="E244" s="204">
        <f>IFERROR(INDEX(Lookup!$BF$9:$BF$3000,MATCH($A244,Lookup!$A$9:$A$3000,0)),0)</f>
        <v>0</v>
      </c>
      <c r="F244" s="204">
        <f>IFERROR(INDEX(Lookup!$BE$9:$BE$3000,MATCH($A244,Lookup!$A$9:$A$3000,0)),0)</f>
        <v>0</v>
      </c>
      <c r="G244" s="205"/>
      <c r="H244" s="205"/>
      <c r="I244" s="204">
        <f>IFERROR(INDEX(Lookup!$BJ$9:$BJ$3000,MATCH($A244,Lookup!$A$9:$A$3000,0)),0)</f>
        <v>0</v>
      </c>
      <c r="J244" s="204">
        <f>IFERROR(INDEX(Lookup!$BI$9:$BI$3000,MATCH($A244,Lookup!$A$9:$A$3000,0)),0)</f>
        <v>0</v>
      </c>
      <c r="K244" s="204">
        <f>IFERROR(INDEX(Lookup!$BH$9:$BH$3000,MATCH($A244,Lookup!$A$9:$A$3000,0)),0)</f>
        <v>0</v>
      </c>
      <c r="L244" s="204">
        <f t="shared" si="28"/>
        <v>0</v>
      </c>
      <c r="O244" s="182">
        <f t="shared" si="29"/>
        <v>0</v>
      </c>
    </row>
    <row r="245" spans="1:15" hidden="1" x14ac:dyDescent="0.2">
      <c r="A245" s="182">
        <f>'12'!A14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4">
        <f>IFERROR(INDEX(Lookup!$BG$9:$BG$3000,MATCH($A245,Lookup!$A$9:$A$3000,0)),0)</f>
        <v>0</v>
      </c>
      <c r="E245" s="204">
        <f>IFERROR(INDEX(Lookup!$BF$9:$BF$3000,MATCH($A245,Lookup!$A$9:$A$3000,0)),0)</f>
        <v>0</v>
      </c>
      <c r="F245" s="204">
        <f>IFERROR(INDEX(Lookup!$BE$9:$BE$3000,MATCH($A245,Lookup!$A$9:$A$3000,0)),0)</f>
        <v>0</v>
      </c>
      <c r="G245" s="205"/>
      <c r="H245" s="205"/>
      <c r="I245" s="204">
        <f>IFERROR(INDEX(Lookup!$BJ$9:$BJ$3000,MATCH($A245,Lookup!$A$9:$A$3000,0)),0)</f>
        <v>0</v>
      </c>
      <c r="J245" s="204">
        <f>IFERROR(INDEX(Lookup!$BI$9:$BI$3000,MATCH($A245,Lookup!$A$9:$A$3000,0)),0)</f>
        <v>0</v>
      </c>
      <c r="K245" s="204">
        <f>IFERROR(INDEX(Lookup!$BH$9:$BH$3000,MATCH($A245,Lookup!$A$9:$A$3000,0)),0)</f>
        <v>0</v>
      </c>
      <c r="L245" s="204">
        <f t="shared" si="28"/>
        <v>0</v>
      </c>
      <c r="O245" s="182">
        <f t="shared" si="29"/>
        <v>0</v>
      </c>
    </row>
    <row r="246" spans="1:15" hidden="1" x14ac:dyDescent="0.2">
      <c r="A246" s="182">
        <f>'12'!A15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4">
        <f>IFERROR(INDEX(Lookup!$BG$9:$BG$3000,MATCH($A246,Lookup!$A$9:$A$3000,0)),0)</f>
        <v>0</v>
      </c>
      <c r="E246" s="204">
        <f>IFERROR(INDEX(Lookup!$BF$9:$BF$3000,MATCH($A246,Lookup!$A$9:$A$3000,0)),0)</f>
        <v>0</v>
      </c>
      <c r="F246" s="204">
        <f>IFERROR(INDEX(Lookup!$BE$9:$BE$3000,MATCH($A246,Lookup!$A$9:$A$3000,0)),0)</f>
        <v>0</v>
      </c>
      <c r="G246" s="205"/>
      <c r="H246" s="205"/>
      <c r="I246" s="204">
        <f>IFERROR(INDEX(Lookup!$BJ$9:$BJ$3000,MATCH($A246,Lookup!$A$9:$A$3000,0)),0)</f>
        <v>0</v>
      </c>
      <c r="J246" s="204">
        <f>IFERROR(INDEX(Lookup!$BI$9:$BI$3000,MATCH($A246,Lookup!$A$9:$A$3000,0)),0)</f>
        <v>0</v>
      </c>
      <c r="K246" s="204">
        <f>IFERROR(INDEX(Lookup!$BH$9:$BH$3000,MATCH($A246,Lookup!$A$9:$A$3000,0)),0)</f>
        <v>0</v>
      </c>
      <c r="L246" s="204">
        <f t="shared" si="28"/>
        <v>0</v>
      </c>
      <c r="O246" s="182">
        <f t="shared" si="29"/>
        <v>0</v>
      </c>
    </row>
    <row r="247" spans="1:15" hidden="1" x14ac:dyDescent="0.2">
      <c r="A247" s="182">
        <f>'12'!A16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4">
        <f>IFERROR(INDEX(Lookup!$BG$9:$BG$3000,MATCH($A247,Lookup!$A$9:$A$3000,0)),0)</f>
        <v>0</v>
      </c>
      <c r="E247" s="204">
        <f>IFERROR(INDEX(Lookup!$BF$9:$BF$3000,MATCH($A247,Lookup!$A$9:$A$3000,0)),0)</f>
        <v>0</v>
      </c>
      <c r="F247" s="204">
        <f>IFERROR(INDEX(Lookup!$BE$9:$BE$3000,MATCH($A247,Lookup!$A$9:$A$3000,0)),0)</f>
        <v>0</v>
      </c>
      <c r="G247" s="205"/>
      <c r="H247" s="205"/>
      <c r="I247" s="204">
        <f>IFERROR(INDEX(Lookup!$BJ$9:$BJ$3000,MATCH($A247,Lookup!$A$9:$A$3000,0)),0)</f>
        <v>0</v>
      </c>
      <c r="J247" s="204">
        <f>IFERROR(INDEX(Lookup!$BI$9:$BI$3000,MATCH($A247,Lookup!$A$9:$A$3000,0)),0)</f>
        <v>0</v>
      </c>
      <c r="K247" s="204">
        <f>IFERROR(INDEX(Lookup!$BH$9:$BH$3000,MATCH($A247,Lookup!$A$9:$A$3000,0)),0)</f>
        <v>0</v>
      </c>
      <c r="L247" s="204">
        <f t="shared" si="28"/>
        <v>0</v>
      </c>
      <c r="O247" s="182">
        <f t="shared" si="29"/>
        <v>0</v>
      </c>
    </row>
    <row r="248" spans="1:15" hidden="1" x14ac:dyDescent="0.2">
      <c r="A248" s="182">
        <f>'12'!A17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4">
        <f>IFERROR(INDEX(Lookup!$BG$9:$BG$3000,MATCH($A248,Lookup!$A$9:$A$3000,0)),0)</f>
        <v>0</v>
      </c>
      <c r="E248" s="204">
        <f>IFERROR(INDEX(Lookup!$BF$9:$BF$3000,MATCH($A248,Lookup!$A$9:$A$3000,0)),0)</f>
        <v>0</v>
      </c>
      <c r="F248" s="204">
        <f>IFERROR(INDEX(Lookup!$BE$9:$BE$3000,MATCH($A248,Lookup!$A$9:$A$3000,0)),0)</f>
        <v>0</v>
      </c>
      <c r="G248" s="205"/>
      <c r="H248" s="205"/>
      <c r="I248" s="204">
        <f>IFERROR(INDEX(Lookup!$BJ$9:$BJ$3000,MATCH($A248,Lookup!$A$9:$A$3000,0)),0)</f>
        <v>0</v>
      </c>
      <c r="J248" s="204">
        <f>IFERROR(INDEX(Lookup!$BI$9:$BI$3000,MATCH($A248,Lookup!$A$9:$A$3000,0)),0)</f>
        <v>0</v>
      </c>
      <c r="K248" s="204">
        <f>IFERROR(INDEX(Lookup!$BH$9:$BH$3000,MATCH($A248,Lookup!$A$9:$A$3000,0)),0)</f>
        <v>0</v>
      </c>
      <c r="L248" s="204">
        <f t="shared" si="28"/>
        <v>0</v>
      </c>
      <c r="O248" s="182">
        <f t="shared" si="29"/>
        <v>0</v>
      </c>
    </row>
    <row r="249" spans="1:15" hidden="1" x14ac:dyDescent="0.2">
      <c r="A249" s="182">
        <f>'12'!A18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4">
        <f>IFERROR(INDEX(Lookup!$BG$9:$BG$3000,MATCH($A249,Lookup!$A$9:$A$3000,0)),0)</f>
        <v>0</v>
      </c>
      <c r="E249" s="204">
        <f>IFERROR(INDEX(Lookup!$BF$9:$BF$3000,MATCH($A249,Lookup!$A$9:$A$3000,0)),0)</f>
        <v>0</v>
      </c>
      <c r="F249" s="204">
        <f>IFERROR(INDEX(Lookup!$BE$9:$BE$3000,MATCH($A249,Lookup!$A$9:$A$3000,0)),0)</f>
        <v>0</v>
      </c>
      <c r="G249" s="205"/>
      <c r="H249" s="205"/>
      <c r="I249" s="204">
        <f>IFERROR(INDEX(Lookup!$BJ$9:$BJ$3000,MATCH($A249,Lookup!$A$9:$A$3000,0)),0)</f>
        <v>0</v>
      </c>
      <c r="J249" s="204">
        <f>IFERROR(INDEX(Lookup!$BI$9:$BI$3000,MATCH($A249,Lookup!$A$9:$A$3000,0)),0)</f>
        <v>0</v>
      </c>
      <c r="K249" s="204">
        <f>IFERROR(INDEX(Lookup!$BH$9:$BH$3000,MATCH($A249,Lookup!$A$9:$A$3000,0)),0)</f>
        <v>0</v>
      </c>
      <c r="L249" s="204">
        <f t="shared" si="28"/>
        <v>0</v>
      </c>
      <c r="O249" s="182">
        <f t="shared" si="29"/>
        <v>0</v>
      </c>
    </row>
    <row r="250" spans="1:15" hidden="1" x14ac:dyDescent="0.2">
      <c r="A250" s="182">
        <f>'12'!A19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4">
        <f>IFERROR(INDEX(Lookup!$BG$9:$BG$3000,MATCH($A250,Lookup!$A$9:$A$3000,0)),0)</f>
        <v>0</v>
      </c>
      <c r="E250" s="204">
        <f>IFERROR(INDEX(Lookup!$BF$9:$BF$3000,MATCH($A250,Lookup!$A$9:$A$3000,0)),0)</f>
        <v>0</v>
      </c>
      <c r="F250" s="204">
        <f>IFERROR(INDEX(Lookup!$BE$9:$BE$3000,MATCH($A250,Lookup!$A$9:$A$3000,0)),0)</f>
        <v>0</v>
      </c>
      <c r="G250" s="205"/>
      <c r="H250" s="205"/>
      <c r="I250" s="204">
        <f>IFERROR(INDEX(Lookup!$BJ$9:$BJ$3000,MATCH($A250,Lookup!$A$9:$A$3000,0)),0)</f>
        <v>0</v>
      </c>
      <c r="J250" s="204">
        <f>IFERROR(INDEX(Lookup!$BI$9:$BI$3000,MATCH($A250,Lookup!$A$9:$A$3000,0)),0)</f>
        <v>0</v>
      </c>
      <c r="K250" s="204">
        <f>IFERROR(INDEX(Lookup!$BH$9:$BH$3000,MATCH($A250,Lookup!$A$9:$A$3000,0)),0)</f>
        <v>0</v>
      </c>
      <c r="L250" s="204">
        <f t="shared" si="28"/>
        <v>0</v>
      </c>
      <c r="O250" s="182">
        <f t="shared" si="29"/>
        <v>0</v>
      </c>
    </row>
    <row r="251" spans="1:15" hidden="1" x14ac:dyDescent="0.2">
      <c r="A251" s="182">
        <f>'12'!A20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4">
        <f>IFERROR(INDEX(Lookup!$BG$9:$BG$3000,MATCH($A251,Lookup!$A$9:$A$3000,0)),0)</f>
        <v>0</v>
      </c>
      <c r="E251" s="204">
        <f>IFERROR(INDEX(Lookup!$BF$9:$BF$3000,MATCH($A251,Lookup!$A$9:$A$3000,0)),0)</f>
        <v>0</v>
      </c>
      <c r="F251" s="204">
        <f>IFERROR(INDEX(Lookup!$BE$9:$BE$3000,MATCH($A251,Lookup!$A$9:$A$3000,0)),0)</f>
        <v>0</v>
      </c>
      <c r="G251" s="205"/>
      <c r="H251" s="205"/>
      <c r="I251" s="204">
        <f>IFERROR(INDEX(Lookup!$BJ$9:$BJ$3000,MATCH($A251,Lookup!$A$9:$A$3000,0)),0)</f>
        <v>0</v>
      </c>
      <c r="J251" s="204">
        <f>IFERROR(INDEX(Lookup!$BI$9:$BI$3000,MATCH($A251,Lookup!$A$9:$A$3000,0)),0)</f>
        <v>0</v>
      </c>
      <c r="K251" s="204">
        <f>IFERROR(INDEX(Lookup!$BH$9:$BH$3000,MATCH($A251,Lookup!$A$9:$A$3000,0)),0)</f>
        <v>0</v>
      </c>
      <c r="L251" s="204">
        <f t="shared" si="28"/>
        <v>0</v>
      </c>
      <c r="O251" s="182">
        <f t="shared" si="29"/>
        <v>0</v>
      </c>
    </row>
    <row r="252" spans="1:15" hidden="1" x14ac:dyDescent="0.2">
      <c r="A252" s="182">
        <f>'12'!A21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4">
        <f>IFERROR(INDEX(Lookup!$BG$9:$BG$3000,MATCH($A252,Lookup!$A$9:$A$3000,0)),0)</f>
        <v>0</v>
      </c>
      <c r="E252" s="204">
        <f>IFERROR(INDEX(Lookup!$BF$9:$BF$3000,MATCH($A252,Lookup!$A$9:$A$3000,0)),0)</f>
        <v>0</v>
      </c>
      <c r="F252" s="204">
        <f>IFERROR(INDEX(Lookup!$BE$9:$BE$3000,MATCH($A252,Lookup!$A$9:$A$3000,0)),0)</f>
        <v>0</v>
      </c>
      <c r="G252" s="205"/>
      <c r="H252" s="205"/>
      <c r="I252" s="204">
        <f>IFERROR(INDEX(Lookup!$BJ$9:$BJ$3000,MATCH($A252,Lookup!$A$9:$A$3000,0)),0)</f>
        <v>0</v>
      </c>
      <c r="J252" s="204">
        <f>IFERROR(INDEX(Lookup!$BI$9:$BI$3000,MATCH($A252,Lookup!$A$9:$A$3000,0)),0)</f>
        <v>0</v>
      </c>
      <c r="K252" s="204">
        <f>IFERROR(INDEX(Lookup!$BH$9:$BH$3000,MATCH($A252,Lookup!$A$9:$A$3000,0)),0)</f>
        <v>0</v>
      </c>
      <c r="L252" s="204">
        <f t="shared" si="28"/>
        <v>0</v>
      </c>
      <c r="O252" s="182">
        <f t="shared" si="29"/>
        <v>0</v>
      </c>
    </row>
    <row r="253" spans="1:15" hidden="1" x14ac:dyDescent="0.2">
      <c r="A253" s="182">
        <f>'12'!A22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4">
        <f>IFERROR(INDEX(Lookup!$BG$9:$BG$3000,MATCH($A253,Lookup!$A$9:$A$3000,0)),0)</f>
        <v>0</v>
      </c>
      <c r="E253" s="204">
        <f>IFERROR(INDEX(Lookup!$BF$9:$BF$3000,MATCH($A253,Lookup!$A$9:$A$3000,0)),0)</f>
        <v>0</v>
      </c>
      <c r="F253" s="204">
        <f>IFERROR(INDEX(Lookup!$BE$9:$BE$3000,MATCH($A253,Lookup!$A$9:$A$3000,0)),0)</f>
        <v>0</v>
      </c>
      <c r="G253" s="205"/>
      <c r="H253" s="205"/>
      <c r="I253" s="204">
        <f>IFERROR(INDEX(Lookup!$BJ$9:$BJ$3000,MATCH($A253,Lookup!$A$9:$A$3000,0)),0)</f>
        <v>0</v>
      </c>
      <c r="J253" s="204">
        <f>IFERROR(INDEX(Lookup!$BI$9:$BI$3000,MATCH($A253,Lookup!$A$9:$A$3000,0)),0)</f>
        <v>0</v>
      </c>
      <c r="K253" s="204">
        <f>IFERROR(INDEX(Lookup!$BH$9:$BH$3000,MATCH($A253,Lookup!$A$9:$A$3000,0)),0)</f>
        <v>0</v>
      </c>
      <c r="L253" s="204">
        <f t="shared" si="28"/>
        <v>0</v>
      </c>
      <c r="O253" s="182">
        <f t="shared" si="29"/>
        <v>0</v>
      </c>
    </row>
    <row r="254" spans="1:15" hidden="1" x14ac:dyDescent="0.2">
      <c r="A254" s="182">
        <f>'12'!A23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4">
        <f>IFERROR(INDEX(Lookup!$BG$9:$BG$3000,MATCH($A254,Lookup!$A$9:$A$3000,0)),0)</f>
        <v>0</v>
      </c>
      <c r="E254" s="204">
        <f>IFERROR(INDEX(Lookup!$BF$9:$BF$3000,MATCH($A254,Lookup!$A$9:$A$3000,0)),0)</f>
        <v>0</v>
      </c>
      <c r="F254" s="204">
        <f>IFERROR(INDEX(Lookup!$BE$9:$BE$3000,MATCH($A254,Lookup!$A$9:$A$3000,0)),0)</f>
        <v>0</v>
      </c>
      <c r="G254" s="205"/>
      <c r="H254" s="205"/>
      <c r="I254" s="204">
        <f>IFERROR(INDEX(Lookup!$BJ$9:$BJ$3000,MATCH($A254,Lookup!$A$9:$A$3000,0)),0)</f>
        <v>0</v>
      </c>
      <c r="J254" s="204">
        <f>IFERROR(INDEX(Lookup!$BI$9:$BI$3000,MATCH($A254,Lookup!$A$9:$A$3000,0)),0)</f>
        <v>0</v>
      </c>
      <c r="K254" s="204">
        <f>IFERROR(INDEX(Lookup!$BH$9:$BH$3000,MATCH($A254,Lookup!$A$9:$A$3000,0)),0)</f>
        <v>0</v>
      </c>
      <c r="L254" s="204">
        <f t="shared" si="28"/>
        <v>0</v>
      </c>
      <c r="O254" s="182">
        <f t="shared" si="29"/>
        <v>0</v>
      </c>
    </row>
    <row r="255" spans="1:15" hidden="1" x14ac:dyDescent="0.2">
      <c r="A255" s="182">
        <f>'12'!A24</f>
        <v>0</v>
      </c>
      <c r="C255" s="182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D255" s="204">
        <f>IFERROR(INDEX(Lookup!$BG$9:$BG$3000,MATCH($A255,Lookup!$A$9:$A$3000,0)),0)</f>
        <v>0</v>
      </c>
      <c r="E255" s="204">
        <f>IFERROR(INDEX(Lookup!$BF$9:$BF$3000,MATCH($A255,Lookup!$A$9:$A$3000,0)),0)</f>
        <v>0</v>
      </c>
      <c r="F255" s="204">
        <f>IFERROR(INDEX(Lookup!$BE$9:$BE$3000,MATCH($A255,Lookup!$A$9:$A$3000,0)),0)</f>
        <v>0</v>
      </c>
      <c r="G255" s="205"/>
      <c r="H255" s="205"/>
      <c r="I255" s="204">
        <f>IFERROR(INDEX(Lookup!$BJ$9:$BJ$3000,MATCH($A255,Lookup!$A$9:$A$3000,0)),0)</f>
        <v>0</v>
      </c>
      <c r="J255" s="204">
        <f>IFERROR(INDEX(Lookup!$BI$9:$BI$3000,MATCH($A255,Lookup!$A$9:$A$3000,0)),0)</f>
        <v>0</v>
      </c>
      <c r="K255" s="204">
        <f>IFERROR(INDEX(Lookup!$BH$9:$BH$3000,MATCH($A255,Lookup!$A$9:$A$3000,0)),0)</f>
        <v>0</v>
      </c>
      <c r="L255" s="204">
        <f t="shared" si="28"/>
        <v>0</v>
      </c>
      <c r="O255" s="182">
        <f t="shared" si="29"/>
        <v>0</v>
      </c>
    </row>
    <row r="256" spans="1:15" hidden="1" x14ac:dyDescent="0.2">
      <c r="A256" s="182">
        <f>'12'!A25</f>
        <v>0</v>
      </c>
      <c r="C256" s="182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D256" s="204">
        <f>IFERROR(INDEX(Lookup!$BG$9:$BG$3000,MATCH($A256,Lookup!$A$9:$A$3000,0)),0)</f>
        <v>0</v>
      </c>
      <c r="E256" s="204">
        <f>IFERROR(INDEX(Lookup!$BF$9:$BF$3000,MATCH($A256,Lookup!$A$9:$A$3000,0)),0)</f>
        <v>0</v>
      </c>
      <c r="F256" s="204">
        <f>IFERROR(INDEX(Lookup!$BE$9:$BE$3000,MATCH($A256,Lookup!$A$9:$A$3000,0)),0)</f>
        <v>0</v>
      </c>
      <c r="G256" s="205"/>
      <c r="H256" s="205"/>
      <c r="I256" s="204">
        <f>IFERROR(INDEX(Lookup!$BJ$9:$BJ$3000,MATCH($A256,Lookup!$A$9:$A$3000,0)),0)</f>
        <v>0</v>
      </c>
      <c r="J256" s="204">
        <f>IFERROR(INDEX(Lookup!$BI$9:$BI$3000,MATCH($A256,Lookup!$A$9:$A$3000,0)),0)</f>
        <v>0</v>
      </c>
      <c r="K256" s="204">
        <f>IFERROR(INDEX(Lookup!$BH$9:$BH$3000,MATCH($A256,Lookup!$A$9:$A$3000,0)),0)</f>
        <v>0</v>
      </c>
      <c r="L256" s="204">
        <f t="shared" si="28"/>
        <v>0</v>
      </c>
      <c r="O256" s="182">
        <f t="shared" si="29"/>
        <v>0</v>
      </c>
    </row>
    <row r="257" spans="1:15" hidden="1" x14ac:dyDescent="0.2">
      <c r="A257" s="182">
        <f>'12'!A26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4">
        <f>IFERROR(INDEX(Lookup!$BG$9:$BG$3000,MATCH($A257,Lookup!$A$9:$A$3000,0)),0)</f>
        <v>0</v>
      </c>
      <c r="E257" s="204">
        <f>IFERROR(INDEX(Lookup!$BF$9:$BF$3000,MATCH($A257,Lookup!$A$9:$A$3000,0)),0)</f>
        <v>0</v>
      </c>
      <c r="F257" s="204">
        <f>IFERROR(INDEX(Lookup!$BE$9:$BE$3000,MATCH($A257,Lookup!$A$9:$A$3000,0)),0)</f>
        <v>0</v>
      </c>
      <c r="G257" s="205"/>
      <c r="H257" s="205"/>
      <c r="I257" s="204">
        <f>IFERROR(INDEX(Lookup!$BJ$9:$BJ$3000,MATCH($A257,Lookup!$A$9:$A$3000,0)),0)</f>
        <v>0</v>
      </c>
      <c r="J257" s="204">
        <f>IFERROR(INDEX(Lookup!$BI$9:$BI$3000,MATCH($A257,Lookup!$A$9:$A$3000,0)),0)</f>
        <v>0</v>
      </c>
      <c r="K257" s="204">
        <f>IFERROR(INDEX(Lookup!$BH$9:$BH$3000,MATCH($A257,Lookup!$A$9:$A$3000,0)),0)</f>
        <v>0</v>
      </c>
      <c r="L257" s="204">
        <f t="shared" si="28"/>
        <v>0</v>
      </c>
      <c r="O257" s="182">
        <f t="shared" si="29"/>
        <v>0</v>
      </c>
    </row>
    <row r="258" spans="1:15" x14ac:dyDescent="0.2">
      <c r="A258" s="212"/>
      <c r="B258" s="212"/>
      <c r="C258" s="212" t="s">
        <v>520</v>
      </c>
      <c r="D258" s="210">
        <f>SUM(D233:D257)</f>
        <v>0</v>
      </c>
      <c r="E258" s="210">
        <f t="shared" ref="E258:L258" si="30">SUM(E233:E257)</f>
        <v>0</v>
      </c>
      <c r="F258" s="210">
        <f t="shared" si="30"/>
        <v>0</v>
      </c>
      <c r="G258" s="210"/>
      <c r="H258" s="210"/>
      <c r="I258" s="210">
        <f t="shared" si="30"/>
        <v>0</v>
      </c>
      <c r="J258" s="210">
        <f t="shared" si="30"/>
        <v>0</v>
      </c>
      <c r="K258" s="210">
        <f t="shared" si="30"/>
        <v>0</v>
      </c>
      <c r="L258" s="210">
        <f t="shared" si="30"/>
        <v>0</v>
      </c>
      <c r="O258" s="182">
        <v>1</v>
      </c>
    </row>
    <row r="259" spans="1:15" x14ac:dyDescent="0.2">
      <c r="C259" s="206" t="s">
        <v>458</v>
      </c>
      <c r="G259" s="205"/>
      <c r="H259" s="205"/>
      <c r="L259" s="204"/>
      <c r="O259" s="182">
        <v>1</v>
      </c>
    </row>
    <row r="260" spans="1:15" x14ac:dyDescent="0.2">
      <c r="A260" s="182" t="str">
        <f>'13'!A2</f>
        <v>26400-G16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 xml:space="preserve">Motor Vehicle - Fuel &amp; Oil-TWC                              </v>
      </c>
      <c r="D260" s="204">
        <f>IFERROR(INDEX(Lookup!$BG$9:$BG$3000,MATCH($A260,Lookup!$A$9:$A$3000,0)),0)</f>
        <v>0</v>
      </c>
      <c r="E260" s="204">
        <f>IFERROR(INDEX(Lookup!$BF$9:$BF$3000,MATCH($A260,Lookup!$A$9:$A$3000,0)),0)</f>
        <v>0</v>
      </c>
      <c r="F260" s="204">
        <f>IFERROR(INDEX(Lookup!$BE$9:$BE$3000,MATCH($A260,Lookup!$A$9:$A$3000,0)),0)</f>
        <v>0</v>
      </c>
      <c r="G260" s="205"/>
      <c r="H260" s="205"/>
      <c r="I260" s="204">
        <f>IFERROR(INDEX(Lookup!$BJ$9:$BJ$3000,MATCH($A260,Lookup!$A$9:$A$3000,0)),0)</f>
        <v>0</v>
      </c>
      <c r="J260" s="204">
        <f>IFERROR(INDEX(Lookup!$BI$9:$BI$3000,MATCH($A260,Lookup!$A$9:$A$3000,0)),0)</f>
        <v>0</v>
      </c>
      <c r="K260" s="204">
        <f>IFERROR(INDEX(Lookup!$BH$9:$BH$3000,MATCH($A260,Lookup!$A$9:$A$3000,0)),0)</f>
        <v>0</v>
      </c>
      <c r="L260" s="204">
        <f t="shared" si="28"/>
        <v>0</v>
      </c>
      <c r="O260" s="182">
        <f t="shared" ref="O260:O282" si="31">+IF(A260&gt;0,1,0)</f>
        <v>1</v>
      </c>
    </row>
    <row r="261" spans="1:15" x14ac:dyDescent="0.2">
      <c r="A261" s="182" t="str">
        <f>'13'!A3</f>
        <v>26420-G16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 xml:space="preserve">Motor Vehicle Licence-TWC                                   </v>
      </c>
      <c r="D261" s="204">
        <f>IFERROR(INDEX(Lookup!$BG$9:$BG$3000,MATCH($A261,Lookup!$A$9:$A$3000,0)),0)</f>
        <v>0</v>
      </c>
      <c r="E261" s="204">
        <f>IFERROR(INDEX(Lookup!$BF$9:$BF$3000,MATCH($A261,Lookup!$A$9:$A$3000,0)),0)</f>
        <v>0</v>
      </c>
      <c r="F261" s="204">
        <f>IFERROR(INDEX(Lookup!$BE$9:$BE$3000,MATCH($A261,Lookup!$A$9:$A$3000,0)),0)</f>
        <v>0</v>
      </c>
      <c r="G261" s="205"/>
      <c r="H261" s="205"/>
      <c r="I261" s="204">
        <f>IFERROR(INDEX(Lookup!$BJ$9:$BJ$3000,MATCH($A261,Lookup!$A$9:$A$3000,0)),0)</f>
        <v>0</v>
      </c>
      <c r="J261" s="204">
        <f>IFERROR(INDEX(Lookup!$BI$9:$BI$3000,MATCH($A261,Lookup!$A$9:$A$3000,0)),0)</f>
        <v>0</v>
      </c>
      <c r="K261" s="204">
        <f>IFERROR(INDEX(Lookup!$BH$9:$BH$3000,MATCH($A261,Lookup!$A$9:$A$3000,0)),0)</f>
        <v>0</v>
      </c>
      <c r="L261" s="204">
        <f t="shared" si="28"/>
        <v>0</v>
      </c>
      <c r="O261" s="182">
        <f t="shared" si="31"/>
        <v>1</v>
      </c>
    </row>
    <row r="262" spans="1:15" x14ac:dyDescent="0.2">
      <c r="A262" s="182" t="str">
        <f>'13'!A4</f>
        <v>26440-G16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 xml:space="preserve">Motor Vehicle R&amp;M-TWC                                       </v>
      </c>
      <c r="D262" s="204">
        <f>IFERROR(INDEX(Lookup!$BG$9:$BG$3000,MATCH($A262,Lookup!$A$9:$A$3000,0)),0)</f>
        <v>0</v>
      </c>
      <c r="E262" s="204">
        <f>IFERROR(INDEX(Lookup!$BF$9:$BF$3000,MATCH($A262,Lookup!$A$9:$A$3000,0)),0)</f>
        <v>0</v>
      </c>
      <c r="F262" s="204">
        <f>IFERROR(INDEX(Lookup!$BE$9:$BE$3000,MATCH($A262,Lookup!$A$9:$A$3000,0)),0)</f>
        <v>0</v>
      </c>
      <c r="G262" s="205"/>
      <c r="H262" s="205"/>
      <c r="I262" s="204">
        <f>IFERROR(INDEX(Lookup!$BJ$9:$BJ$3000,MATCH($A262,Lookup!$A$9:$A$3000,0)),0)</f>
        <v>0</v>
      </c>
      <c r="J262" s="204">
        <f>IFERROR(INDEX(Lookup!$BI$9:$BI$3000,MATCH($A262,Lookup!$A$9:$A$3000,0)),0)</f>
        <v>0</v>
      </c>
      <c r="K262" s="204">
        <f>IFERROR(INDEX(Lookup!$BH$9:$BH$3000,MATCH($A262,Lookup!$A$9:$A$3000,0)),0)</f>
        <v>0</v>
      </c>
      <c r="L262" s="204">
        <f t="shared" si="28"/>
        <v>0</v>
      </c>
      <c r="O262" s="182">
        <f t="shared" si="31"/>
        <v>1</v>
      </c>
    </row>
    <row r="263" spans="1:15" hidden="1" x14ac:dyDescent="0.2">
      <c r="A263" s="182">
        <f>'13'!A5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4">
        <f>IFERROR(INDEX(Lookup!$BG$9:$BG$3000,MATCH($A263,Lookup!$A$9:$A$3000,0)),0)</f>
        <v>0</v>
      </c>
      <c r="E263" s="204">
        <f>IFERROR(INDEX(Lookup!$BF$9:$BF$3000,MATCH($A263,Lookup!$A$9:$A$3000,0)),0)</f>
        <v>0</v>
      </c>
      <c r="F263" s="204">
        <f>IFERROR(INDEX(Lookup!$BE$9:$BE$3000,MATCH($A263,Lookup!$A$9:$A$3000,0)),0)</f>
        <v>0</v>
      </c>
      <c r="G263" s="205"/>
      <c r="H263" s="205"/>
      <c r="I263" s="204">
        <f>IFERROR(INDEX(Lookup!$BJ$9:$BJ$3000,MATCH($A263,Lookup!$A$9:$A$3000,0)),0)</f>
        <v>0</v>
      </c>
      <c r="J263" s="204">
        <f>IFERROR(INDEX(Lookup!$BI$9:$BI$3000,MATCH($A263,Lookup!$A$9:$A$3000,0)),0)</f>
        <v>0</v>
      </c>
      <c r="K263" s="204">
        <f>IFERROR(INDEX(Lookup!$BH$9:$BH$3000,MATCH($A263,Lookup!$A$9:$A$3000,0)),0)</f>
        <v>0</v>
      </c>
      <c r="L263" s="204">
        <f t="shared" si="28"/>
        <v>0</v>
      </c>
      <c r="O263" s="182">
        <f t="shared" si="31"/>
        <v>0</v>
      </c>
    </row>
    <row r="264" spans="1:15" hidden="1" x14ac:dyDescent="0.2">
      <c r="A264" s="182">
        <f>'13'!A6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4">
        <f>IFERROR(INDEX(Lookup!$BG$9:$BG$3000,MATCH($A264,Lookup!$A$9:$A$3000,0)),0)</f>
        <v>0</v>
      </c>
      <c r="E264" s="204">
        <f>IFERROR(INDEX(Lookup!$BF$9:$BF$3000,MATCH($A264,Lookup!$A$9:$A$3000,0)),0)</f>
        <v>0</v>
      </c>
      <c r="F264" s="204">
        <f>IFERROR(INDEX(Lookup!$BE$9:$BE$3000,MATCH($A264,Lookup!$A$9:$A$3000,0)),0)</f>
        <v>0</v>
      </c>
      <c r="G264" s="205"/>
      <c r="H264" s="205"/>
      <c r="I264" s="204">
        <f>IFERROR(INDEX(Lookup!$BJ$9:$BJ$3000,MATCH($A264,Lookup!$A$9:$A$3000,0)),0)</f>
        <v>0</v>
      </c>
      <c r="J264" s="204">
        <f>IFERROR(INDEX(Lookup!$BI$9:$BI$3000,MATCH($A264,Lookup!$A$9:$A$3000,0)),0)</f>
        <v>0</v>
      </c>
      <c r="K264" s="204">
        <f>IFERROR(INDEX(Lookup!$BH$9:$BH$3000,MATCH($A264,Lookup!$A$9:$A$3000,0)),0)</f>
        <v>0</v>
      </c>
      <c r="L264" s="204">
        <f t="shared" si="28"/>
        <v>0</v>
      </c>
      <c r="O264" s="182">
        <f t="shared" si="31"/>
        <v>0</v>
      </c>
    </row>
    <row r="265" spans="1:15" hidden="1" x14ac:dyDescent="0.2">
      <c r="A265" s="182">
        <f>'13'!A7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4">
        <f>IFERROR(INDEX(Lookup!$BG$9:$BG$3000,MATCH($A265,Lookup!$A$9:$A$3000,0)),0)</f>
        <v>0</v>
      </c>
      <c r="E265" s="204">
        <f>IFERROR(INDEX(Lookup!$BF$9:$BF$3000,MATCH($A265,Lookup!$A$9:$A$3000,0)),0)</f>
        <v>0</v>
      </c>
      <c r="F265" s="204">
        <f>IFERROR(INDEX(Lookup!$BE$9:$BE$3000,MATCH($A265,Lookup!$A$9:$A$3000,0)),0)</f>
        <v>0</v>
      </c>
      <c r="G265" s="205"/>
      <c r="H265" s="205"/>
      <c r="I265" s="204">
        <f>IFERROR(INDEX(Lookup!$BJ$9:$BJ$3000,MATCH($A265,Lookup!$A$9:$A$3000,0)),0)</f>
        <v>0</v>
      </c>
      <c r="J265" s="204">
        <f>IFERROR(INDEX(Lookup!$BI$9:$BI$3000,MATCH($A265,Lookup!$A$9:$A$3000,0)),0)</f>
        <v>0</v>
      </c>
      <c r="K265" s="204">
        <f>IFERROR(INDEX(Lookup!$BH$9:$BH$3000,MATCH($A265,Lookup!$A$9:$A$3000,0)),0)</f>
        <v>0</v>
      </c>
      <c r="L265" s="204">
        <f t="shared" si="28"/>
        <v>0</v>
      </c>
      <c r="O265" s="182">
        <f t="shared" si="31"/>
        <v>0</v>
      </c>
    </row>
    <row r="266" spans="1:15" hidden="1" x14ac:dyDescent="0.2">
      <c r="A266" s="182">
        <f>'13'!A8</f>
        <v>0</v>
      </c>
      <c r="C266" s="182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D266" s="204">
        <f>IFERROR(INDEX(Lookup!$BG$9:$BG$3000,MATCH($A266,Lookup!$A$9:$A$3000,0)),0)</f>
        <v>0</v>
      </c>
      <c r="E266" s="204">
        <f>IFERROR(INDEX(Lookup!$BF$9:$BF$3000,MATCH($A266,Lookup!$A$9:$A$3000,0)),0)</f>
        <v>0</v>
      </c>
      <c r="F266" s="204">
        <f>IFERROR(INDEX(Lookup!$BE$9:$BE$3000,MATCH($A266,Lookup!$A$9:$A$3000,0)),0)</f>
        <v>0</v>
      </c>
      <c r="G266" s="205"/>
      <c r="H266" s="205"/>
      <c r="I266" s="204">
        <f>IFERROR(INDEX(Lookup!$BJ$9:$BJ$3000,MATCH($A266,Lookup!$A$9:$A$3000,0)),0)</f>
        <v>0</v>
      </c>
      <c r="J266" s="204">
        <f>IFERROR(INDEX(Lookup!$BI$9:$BI$3000,MATCH($A266,Lookup!$A$9:$A$3000,0)),0)</f>
        <v>0</v>
      </c>
      <c r="K266" s="204">
        <f>IFERROR(INDEX(Lookup!$BH$9:$BH$3000,MATCH($A266,Lookup!$A$9:$A$3000,0)),0)</f>
        <v>0</v>
      </c>
      <c r="L266" s="204">
        <f t="shared" si="28"/>
        <v>0</v>
      </c>
      <c r="O266" s="182">
        <f t="shared" si="31"/>
        <v>0</v>
      </c>
    </row>
    <row r="267" spans="1:15" hidden="1" x14ac:dyDescent="0.2">
      <c r="A267" s="182">
        <f>'13'!A9</f>
        <v>0</v>
      </c>
      <c r="C267" s="182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D267" s="204">
        <f>IFERROR(INDEX(Lookup!$BG$9:$BG$3000,MATCH($A267,Lookup!$A$9:$A$3000,0)),0)</f>
        <v>0</v>
      </c>
      <c r="E267" s="204">
        <f>IFERROR(INDEX(Lookup!$BF$9:$BF$3000,MATCH($A267,Lookup!$A$9:$A$3000,0)),0)</f>
        <v>0</v>
      </c>
      <c r="F267" s="204">
        <f>IFERROR(INDEX(Lookup!$BE$9:$BE$3000,MATCH($A267,Lookup!$A$9:$A$3000,0)),0)</f>
        <v>0</v>
      </c>
      <c r="G267" s="205"/>
      <c r="H267" s="205"/>
      <c r="I267" s="204">
        <f>IFERROR(INDEX(Lookup!$BJ$9:$BJ$3000,MATCH($A267,Lookup!$A$9:$A$3000,0)),0)</f>
        <v>0</v>
      </c>
      <c r="J267" s="204">
        <f>IFERROR(INDEX(Lookup!$BI$9:$BI$3000,MATCH($A267,Lookup!$A$9:$A$3000,0)),0)</f>
        <v>0</v>
      </c>
      <c r="K267" s="204">
        <f>IFERROR(INDEX(Lookup!$BH$9:$BH$3000,MATCH($A267,Lookup!$A$9:$A$3000,0)),0)</f>
        <v>0</v>
      </c>
      <c r="L267" s="204">
        <f t="shared" si="28"/>
        <v>0</v>
      </c>
      <c r="O267" s="182">
        <f t="shared" si="31"/>
        <v>0</v>
      </c>
    </row>
    <row r="268" spans="1:15" x14ac:dyDescent="0.2">
      <c r="A268" s="212"/>
      <c r="B268" s="212"/>
      <c r="C268" s="212" t="s">
        <v>463</v>
      </c>
      <c r="D268" s="210">
        <f>SUM(D260:D267)</f>
        <v>0</v>
      </c>
      <c r="E268" s="210">
        <f t="shared" ref="E268:L268" si="32">SUM(E260:E267)</f>
        <v>0</v>
      </c>
      <c r="F268" s="210">
        <f t="shared" si="32"/>
        <v>0</v>
      </c>
      <c r="G268" s="210"/>
      <c r="H268" s="210"/>
      <c r="I268" s="210">
        <f t="shared" si="32"/>
        <v>0</v>
      </c>
      <c r="J268" s="210">
        <f t="shared" si="32"/>
        <v>0</v>
      </c>
      <c r="K268" s="210">
        <f t="shared" si="32"/>
        <v>0</v>
      </c>
      <c r="L268" s="210">
        <f t="shared" si="32"/>
        <v>0</v>
      </c>
      <c r="O268" s="182">
        <v>1</v>
      </c>
    </row>
    <row r="269" spans="1:15" x14ac:dyDescent="0.2">
      <c r="C269" s="206" t="s">
        <v>464</v>
      </c>
      <c r="G269" s="205"/>
      <c r="H269" s="205"/>
      <c r="L269" s="204"/>
      <c r="O269" s="182">
        <v>1</v>
      </c>
    </row>
    <row r="270" spans="1:15" x14ac:dyDescent="0.2">
      <c r="A270" s="182" t="str">
        <f>'14'!A2</f>
        <v>27120-G16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 xml:space="preserve">Cleaning &amp; Rubbish Removal-TWC                              </v>
      </c>
      <c r="D270" s="204">
        <f>IFERROR(INDEX(Lookup!$BG$9:$BG$3000,MATCH($A270,Lookup!$A$9:$A$3000,0)),0)</f>
        <v>0</v>
      </c>
      <c r="E270" s="204">
        <f>IFERROR(INDEX(Lookup!$BF$9:$BF$3000,MATCH($A270,Lookup!$A$9:$A$3000,0)),0)</f>
        <v>0</v>
      </c>
      <c r="F270" s="204">
        <f>IFERROR(INDEX(Lookup!$BE$9:$BE$3000,MATCH($A270,Lookup!$A$9:$A$3000,0)),0)</f>
        <v>0</v>
      </c>
      <c r="G270" s="205"/>
      <c r="H270" s="205"/>
      <c r="I270" s="204">
        <f>IFERROR(INDEX(Lookup!$BJ$9:$BJ$3000,MATCH($A270,Lookup!$A$9:$A$3000,0)),0)</f>
        <v>0</v>
      </c>
      <c r="J270" s="204">
        <f>IFERROR(INDEX(Lookup!$BI$9:$BI$3000,MATCH($A270,Lookup!$A$9:$A$3000,0)),0)</f>
        <v>0</v>
      </c>
      <c r="K270" s="204">
        <f>IFERROR(INDEX(Lookup!$BH$9:$BH$3000,MATCH($A270,Lookup!$A$9:$A$3000,0)),0)</f>
        <v>0</v>
      </c>
      <c r="L270" s="204">
        <f t="shared" si="28"/>
        <v>0</v>
      </c>
      <c r="O270" s="182">
        <f t="shared" si="31"/>
        <v>1</v>
      </c>
    </row>
    <row r="271" spans="1:15" x14ac:dyDescent="0.2">
      <c r="A271" s="182" t="str">
        <f>'14'!A3</f>
        <v>27140-G16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 xml:space="preserve">Electricity - Common-TWC                                    </v>
      </c>
      <c r="D271" s="204">
        <f>IFERROR(INDEX(Lookup!$BG$9:$BG$3000,MATCH($A271,Lookup!$A$9:$A$3000,0)),0)</f>
        <v>0</v>
      </c>
      <c r="E271" s="204">
        <f>IFERROR(INDEX(Lookup!$BF$9:$BF$3000,MATCH($A271,Lookup!$A$9:$A$3000,0)),0)</f>
        <v>0</v>
      </c>
      <c r="F271" s="204">
        <f>IFERROR(INDEX(Lookup!$BE$9:$BE$3000,MATCH($A271,Lookup!$A$9:$A$3000,0)),0)</f>
        <v>0</v>
      </c>
      <c r="G271" s="205"/>
      <c r="H271" s="205"/>
      <c r="I271" s="204">
        <f>IFERROR(INDEX(Lookup!$BJ$9:$BJ$3000,MATCH($A271,Lookup!$A$9:$A$3000,0)),0)</f>
        <v>0</v>
      </c>
      <c r="J271" s="204">
        <f>IFERROR(INDEX(Lookup!$BI$9:$BI$3000,MATCH($A271,Lookup!$A$9:$A$3000,0)),0)</f>
        <v>0</v>
      </c>
      <c r="K271" s="204">
        <f>IFERROR(INDEX(Lookup!$BH$9:$BH$3000,MATCH($A271,Lookup!$A$9:$A$3000,0)),0)</f>
        <v>0</v>
      </c>
      <c r="L271" s="204">
        <f t="shared" si="28"/>
        <v>0</v>
      </c>
      <c r="O271" s="182">
        <f t="shared" si="31"/>
        <v>1</v>
      </c>
    </row>
    <row r="272" spans="1:15" x14ac:dyDescent="0.2">
      <c r="A272" s="182" t="str">
        <f>'14'!A4</f>
        <v>27160-G16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 xml:space="preserve">Gas Consumption-TWC                                         </v>
      </c>
      <c r="D272" s="204">
        <f>IFERROR(INDEX(Lookup!$BG$9:$BG$3000,MATCH($A272,Lookup!$A$9:$A$3000,0)),0)</f>
        <v>0</v>
      </c>
      <c r="E272" s="204">
        <f>IFERROR(INDEX(Lookup!$BF$9:$BF$3000,MATCH($A272,Lookup!$A$9:$A$3000,0)),0)</f>
        <v>0</v>
      </c>
      <c r="F272" s="204">
        <f>IFERROR(INDEX(Lookup!$BE$9:$BE$3000,MATCH($A272,Lookup!$A$9:$A$3000,0)),0)</f>
        <v>0</v>
      </c>
      <c r="G272" s="205"/>
      <c r="H272" s="205"/>
      <c r="I272" s="204">
        <f>IFERROR(INDEX(Lookup!$BJ$9:$BJ$3000,MATCH($A272,Lookup!$A$9:$A$3000,0)),0)</f>
        <v>0</v>
      </c>
      <c r="J272" s="204">
        <f>IFERROR(INDEX(Lookup!$BI$9:$BI$3000,MATCH($A272,Lookup!$A$9:$A$3000,0)),0)</f>
        <v>0</v>
      </c>
      <c r="K272" s="204">
        <f>IFERROR(INDEX(Lookup!$BH$9:$BH$3000,MATCH($A272,Lookup!$A$9:$A$3000,0)),0)</f>
        <v>0</v>
      </c>
      <c r="L272" s="204">
        <f t="shared" si="28"/>
        <v>0</v>
      </c>
      <c r="O272" s="182">
        <f t="shared" si="31"/>
        <v>1</v>
      </c>
    </row>
    <row r="273" spans="1:15" hidden="1" x14ac:dyDescent="0.2">
      <c r="A273" s="182">
        <f>'14'!A5</f>
        <v>0</v>
      </c>
      <c r="C273" s="182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D273" s="204">
        <f>IFERROR(INDEX(Lookup!$BG$9:$BG$3000,MATCH($A273,Lookup!$A$9:$A$3000,0)),0)</f>
        <v>0</v>
      </c>
      <c r="E273" s="204">
        <f>IFERROR(INDEX(Lookup!$BF$9:$BF$3000,MATCH($A273,Lookup!$A$9:$A$3000,0)),0)</f>
        <v>0</v>
      </c>
      <c r="F273" s="204">
        <f>IFERROR(INDEX(Lookup!$BE$9:$BE$3000,MATCH($A273,Lookup!$A$9:$A$3000,0)),0)</f>
        <v>0</v>
      </c>
      <c r="G273" s="205"/>
      <c r="H273" s="205"/>
      <c r="I273" s="204">
        <f>IFERROR(INDEX(Lookup!$BJ$9:$BJ$3000,MATCH($A273,Lookup!$A$9:$A$3000,0)),0)</f>
        <v>0</v>
      </c>
      <c r="J273" s="204">
        <f>IFERROR(INDEX(Lookup!$BI$9:$BI$3000,MATCH($A273,Lookup!$A$9:$A$3000,0)),0)</f>
        <v>0</v>
      </c>
      <c r="K273" s="204">
        <f>IFERROR(INDEX(Lookup!$BH$9:$BH$3000,MATCH($A273,Lookup!$A$9:$A$3000,0)),0)</f>
        <v>0</v>
      </c>
      <c r="L273" s="204">
        <f t="shared" si="28"/>
        <v>0</v>
      </c>
      <c r="O273" s="182">
        <f t="shared" si="31"/>
        <v>0</v>
      </c>
    </row>
    <row r="274" spans="1:15" hidden="1" x14ac:dyDescent="0.2">
      <c r="A274" s="182">
        <f>'14'!A6</f>
        <v>0</v>
      </c>
      <c r="C274" s="182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D274" s="204">
        <f>IFERROR(INDEX(Lookup!$BG$9:$BG$3000,MATCH($A274,Lookup!$A$9:$A$3000,0)),0)</f>
        <v>0</v>
      </c>
      <c r="E274" s="204">
        <f>IFERROR(INDEX(Lookup!$BF$9:$BF$3000,MATCH($A274,Lookup!$A$9:$A$3000,0)),0)</f>
        <v>0</v>
      </c>
      <c r="F274" s="204">
        <f>IFERROR(INDEX(Lookup!$BE$9:$BE$3000,MATCH($A274,Lookup!$A$9:$A$3000,0)),0)</f>
        <v>0</v>
      </c>
      <c r="G274" s="205"/>
      <c r="H274" s="205"/>
      <c r="I274" s="204">
        <f>IFERROR(INDEX(Lookup!$BJ$9:$BJ$3000,MATCH($A274,Lookup!$A$9:$A$3000,0)),0)</f>
        <v>0</v>
      </c>
      <c r="J274" s="204">
        <f>IFERROR(INDEX(Lookup!$BI$9:$BI$3000,MATCH($A274,Lookup!$A$9:$A$3000,0)),0)</f>
        <v>0</v>
      </c>
      <c r="K274" s="204">
        <f>IFERROR(INDEX(Lookup!$BH$9:$BH$3000,MATCH($A274,Lookup!$A$9:$A$3000,0)),0)</f>
        <v>0</v>
      </c>
      <c r="L274" s="204">
        <f t="shared" si="28"/>
        <v>0</v>
      </c>
      <c r="O274" s="182">
        <f t="shared" si="31"/>
        <v>0</v>
      </c>
    </row>
    <row r="275" spans="1:15" hidden="1" x14ac:dyDescent="0.2">
      <c r="A275" s="182">
        <f>'14'!A7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IFERROR(INDEX(Lookup!$BG$9:$BG$3000,MATCH($A275,Lookup!$A$9:$A$3000,0)),0)</f>
        <v>0</v>
      </c>
      <c r="E275" s="204">
        <f>IFERROR(INDEX(Lookup!$BF$9:$BF$3000,MATCH($A275,Lookup!$A$9:$A$3000,0)),0)</f>
        <v>0</v>
      </c>
      <c r="F275" s="204">
        <f>IFERROR(INDEX(Lookup!$BE$9:$BE$3000,MATCH($A275,Lookup!$A$9:$A$3000,0)),0)</f>
        <v>0</v>
      </c>
      <c r="G275" s="205"/>
      <c r="H275" s="205"/>
      <c r="I275" s="204">
        <f>IFERROR(INDEX(Lookup!$BJ$9:$BJ$3000,MATCH($A275,Lookup!$A$9:$A$3000,0)),0)</f>
        <v>0</v>
      </c>
      <c r="J275" s="204">
        <f>IFERROR(INDEX(Lookup!$BI$9:$BI$3000,MATCH($A275,Lookup!$A$9:$A$3000,0)),0)</f>
        <v>0</v>
      </c>
      <c r="K275" s="204">
        <f>IFERROR(INDEX(Lookup!$BH$9:$BH$3000,MATCH($A275,Lookup!$A$9:$A$3000,0)),0)</f>
        <v>0</v>
      </c>
      <c r="L275" s="204">
        <f t="shared" si="28"/>
        <v>0</v>
      </c>
      <c r="O275" s="182">
        <f t="shared" si="31"/>
        <v>0</v>
      </c>
    </row>
    <row r="276" spans="1:15" hidden="1" x14ac:dyDescent="0.2">
      <c r="A276" s="182">
        <f>'14'!A8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IFERROR(INDEX(Lookup!$BG$9:$BG$3000,MATCH($A276,Lookup!$A$9:$A$3000,0)),0)</f>
        <v>0</v>
      </c>
      <c r="E276" s="204">
        <f>IFERROR(INDEX(Lookup!$BF$9:$BF$3000,MATCH($A276,Lookup!$A$9:$A$3000,0)),0)</f>
        <v>0</v>
      </c>
      <c r="F276" s="204">
        <f>IFERROR(INDEX(Lookup!$BE$9:$BE$3000,MATCH($A276,Lookup!$A$9:$A$3000,0)),0)</f>
        <v>0</v>
      </c>
      <c r="G276" s="205"/>
      <c r="H276" s="205"/>
      <c r="I276" s="204">
        <f>IFERROR(INDEX(Lookup!$BJ$9:$BJ$3000,MATCH($A276,Lookup!$A$9:$A$3000,0)),0)</f>
        <v>0</v>
      </c>
      <c r="J276" s="204">
        <f>IFERROR(INDEX(Lookup!$BI$9:$BI$3000,MATCH($A276,Lookup!$A$9:$A$3000,0)),0)</f>
        <v>0</v>
      </c>
      <c r="K276" s="204">
        <f>IFERROR(INDEX(Lookup!$BH$9:$BH$3000,MATCH($A276,Lookup!$A$9:$A$3000,0)),0)</f>
        <v>0</v>
      </c>
      <c r="L276" s="204">
        <f t="shared" si="28"/>
        <v>0</v>
      </c>
      <c r="O276" s="182">
        <f t="shared" si="31"/>
        <v>0</v>
      </c>
    </row>
    <row r="277" spans="1:15" hidden="1" x14ac:dyDescent="0.2">
      <c r="A277" s="182">
        <f>'14'!A9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IFERROR(INDEX(Lookup!$BG$9:$BG$3000,MATCH($A277,Lookup!$A$9:$A$3000,0)),0)</f>
        <v>0</v>
      </c>
      <c r="E277" s="204">
        <f>IFERROR(INDEX(Lookup!$BF$9:$BF$3000,MATCH($A277,Lookup!$A$9:$A$3000,0)),0)</f>
        <v>0</v>
      </c>
      <c r="F277" s="204">
        <f>IFERROR(INDEX(Lookup!$BE$9:$BE$3000,MATCH($A277,Lookup!$A$9:$A$3000,0)),0)</f>
        <v>0</v>
      </c>
      <c r="G277" s="205"/>
      <c r="H277" s="205"/>
      <c r="I277" s="204">
        <f>IFERROR(INDEX(Lookup!$BJ$9:$BJ$3000,MATCH($A277,Lookup!$A$9:$A$3000,0)),0)</f>
        <v>0</v>
      </c>
      <c r="J277" s="204">
        <f>IFERROR(INDEX(Lookup!$BI$9:$BI$3000,MATCH($A277,Lookup!$A$9:$A$3000,0)),0)</f>
        <v>0</v>
      </c>
      <c r="K277" s="204">
        <f>IFERROR(INDEX(Lookup!$BH$9:$BH$3000,MATCH($A277,Lookup!$A$9:$A$3000,0)),0)</f>
        <v>0</v>
      </c>
      <c r="L277" s="204">
        <f t="shared" si="28"/>
        <v>0</v>
      </c>
      <c r="O277" s="182">
        <f t="shared" si="31"/>
        <v>0</v>
      </c>
    </row>
    <row r="278" spans="1:15" hidden="1" x14ac:dyDescent="0.2">
      <c r="A278" s="182">
        <f>'14'!A10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IFERROR(INDEX(Lookup!$BG$9:$BG$3000,MATCH($A278,Lookup!$A$9:$A$3000,0)),0)</f>
        <v>0</v>
      </c>
      <c r="E278" s="204">
        <f>IFERROR(INDEX(Lookup!$BF$9:$BF$3000,MATCH($A278,Lookup!$A$9:$A$3000,0)),0)</f>
        <v>0</v>
      </c>
      <c r="F278" s="204">
        <f>IFERROR(INDEX(Lookup!$BE$9:$BE$3000,MATCH($A278,Lookup!$A$9:$A$3000,0)),0)</f>
        <v>0</v>
      </c>
      <c r="G278" s="205"/>
      <c r="H278" s="205"/>
      <c r="I278" s="204">
        <f>IFERROR(INDEX(Lookup!$BJ$9:$BJ$3000,MATCH($A278,Lookup!$A$9:$A$3000,0)),0)</f>
        <v>0</v>
      </c>
      <c r="J278" s="204">
        <f>IFERROR(INDEX(Lookup!$BI$9:$BI$3000,MATCH($A278,Lookup!$A$9:$A$3000,0)),0)</f>
        <v>0</v>
      </c>
      <c r="K278" s="204">
        <f>IFERROR(INDEX(Lookup!$BH$9:$BH$3000,MATCH($A278,Lookup!$A$9:$A$3000,0)),0)</f>
        <v>0</v>
      </c>
      <c r="L278" s="204">
        <f t="shared" si="28"/>
        <v>0</v>
      </c>
      <c r="O278" s="182">
        <f t="shared" si="31"/>
        <v>0</v>
      </c>
    </row>
    <row r="279" spans="1:15" hidden="1" x14ac:dyDescent="0.2">
      <c r="A279" s="182">
        <f>'14'!A11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IFERROR(INDEX(Lookup!$BG$9:$BG$3000,MATCH($A279,Lookup!$A$9:$A$3000,0)),0)</f>
        <v>0</v>
      </c>
      <c r="E279" s="204">
        <f>IFERROR(INDEX(Lookup!$BF$9:$BF$3000,MATCH($A279,Lookup!$A$9:$A$3000,0)),0)</f>
        <v>0</v>
      </c>
      <c r="F279" s="204">
        <f>IFERROR(INDEX(Lookup!$BE$9:$BE$3000,MATCH($A279,Lookup!$A$9:$A$3000,0)),0)</f>
        <v>0</v>
      </c>
      <c r="G279" s="205"/>
      <c r="H279" s="205"/>
      <c r="I279" s="204">
        <f>IFERROR(INDEX(Lookup!$BJ$9:$BJ$3000,MATCH($A279,Lookup!$A$9:$A$3000,0)),0)</f>
        <v>0</v>
      </c>
      <c r="J279" s="204">
        <f>IFERROR(INDEX(Lookup!$BI$9:$BI$3000,MATCH($A279,Lookup!$A$9:$A$3000,0)),0)</f>
        <v>0</v>
      </c>
      <c r="K279" s="204">
        <f>IFERROR(INDEX(Lookup!$BH$9:$BH$3000,MATCH($A279,Lookup!$A$9:$A$3000,0)),0)</f>
        <v>0</v>
      </c>
      <c r="L279" s="204">
        <f t="shared" si="28"/>
        <v>0</v>
      </c>
      <c r="O279" s="182">
        <f t="shared" si="31"/>
        <v>0</v>
      </c>
    </row>
    <row r="280" spans="1:15" hidden="1" x14ac:dyDescent="0.2">
      <c r="A280" s="182">
        <f>'14'!A12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IFERROR(INDEX(Lookup!$BG$9:$BG$3000,MATCH($A280,Lookup!$A$9:$A$3000,0)),0)</f>
        <v>0</v>
      </c>
      <c r="E280" s="204">
        <f>IFERROR(INDEX(Lookup!$BF$9:$BF$3000,MATCH($A280,Lookup!$A$9:$A$3000,0)),0)</f>
        <v>0</v>
      </c>
      <c r="F280" s="204">
        <f>IFERROR(INDEX(Lookup!$BE$9:$BE$3000,MATCH($A280,Lookup!$A$9:$A$3000,0)),0)</f>
        <v>0</v>
      </c>
      <c r="G280" s="205"/>
      <c r="H280" s="205"/>
      <c r="I280" s="204">
        <f>IFERROR(INDEX(Lookup!$BJ$9:$BJ$3000,MATCH($A280,Lookup!$A$9:$A$3000,0)),0)</f>
        <v>0</v>
      </c>
      <c r="J280" s="204">
        <f>IFERROR(INDEX(Lookup!$BI$9:$BI$3000,MATCH($A280,Lookup!$A$9:$A$3000,0)),0)</f>
        <v>0</v>
      </c>
      <c r="K280" s="204">
        <f>IFERROR(INDEX(Lookup!$BH$9:$BH$3000,MATCH($A280,Lookup!$A$9:$A$3000,0)),0)</f>
        <v>0</v>
      </c>
      <c r="L280" s="204">
        <f t="shared" si="28"/>
        <v>0</v>
      </c>
      <c r="O280" s="182">
        <f t="shared" si="31"/>
        <v>0</v>
      </c>
    </row>
    <row r="281" spans="1:15" hidden="1" x14ac:dyDescent="0.2">
      <c r="A281" s="182">
        <f>'14'!A13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IFERROR(INDEX(Lookup!$BG$9:$BG$3000,MATCH($A281,Lookup!$A$9:$A$3000,0)),0)</f>
        <v>0</v>
      </c>
      <c r="E281" s="204">
        <f>IFERROR(INDEX(Lookup!$BF$9:$BF$3000,MATCH($A281,Lookup!$A$9:$A$3000,0)),0)</f>
        <v>0</v>
      </c>
      <c r="F281" s="204">
        <f>IFERROR(INDEX(Lookup!$BE$9:$BE$3000,MATCH($A281,Lookup!$A$9:$A$3000,0)),0)</f>
        <v>0</v>
      </c>
      <c r="G281" s="205"/>
      <c r="H281" s="205"/>
      <c r="I281" s="204">
        <f>IFERROR(INDEX(Lookup!$BJ$9:$BJ$3000,MATCH($A281,Lookup!$A$9:$A$3000,0)),0)</f>
        <v>0</v>
      </c>
      <c r="J281" s="204">
        <f>IFERROR(INDEX(Lookup!$BI$9:$BI$3000,MATCH($A281,Lookup!$A$9:$A$3000,0)),0)</f>
        <v>0</v>
      </c>
      <c r="K281" s="204">
        <f>IFERROR(INDEX(Lookup!$BH$9:$BH$3000,MATCH($A281,Lookup!$A$9:$A$3000,0)),0)</f>
        <v>0</v>
      </c>
      <c r="L281" s="204">
        <f t="shared" si="28"/>
        <v>0</v>
      </c>
      <c r="O281" s="182">
        <f t="shared" si="31"/>
        <v>0</v>
      </c>
    </row>
    <row r="282" spans="1:15" hidden="1" x14ac:dyDescent="0.2">
      <c r="A282" s="182">
        <f>'14'!A14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4">
        <f>IFERROR(INDEX(Lookup!$BG$9:$BG$3000,MATCH($A282,Lookup!$A$9:$A$3000,0)),0)</f>
        <v>0</v>
      </c>
      <c r="E282" s="204">
        <f>IFERROR(INDEX(Lookup!$BF$9:$BF$3000,MATCH($A282,Lookup!$A$9:$A$3000,0)),0)</f>
        <v>0</v>
      </c>
      <c r="F282" s="204">
        <f>IFERROR(INDEX(Lookup!$BE$9:$BE$3000,MATCH($A282,Lookup!$A$9:$A$3000,0)),0)</f>
        <v>0</v>
      </c>
      <c r="G282" s="205"/>
      <c r="H282" s="205"/>
      <c r="I282" s="204">
        <f>IFERROR(INDEX(Lookup!$BJ$9:$BJ$3000,MATCH($A282,Lookup!$A$9:$A$3000,0)),0)</f>
        <v>0</v>
      </c>
      <c r="J282" s="204">
        <f>IFERROR(INDEX(Lookup!$BI$9:$BI$3000,MATCH($A282,Lookup!$A$9:$A$3000,0)),0)</f>
        <v>0</v>
      </c>
      <c r="K282" s="204">
        <f>IFERROR(INDEX(Lookup!$BH$9:$BH$3000,MATCH($A282,Lookup!$A$9:$A$3000,0)),0)</f>
        <v>0</v>
      </c>
      <c r="L282" s="204">
        <f t="shared" si="28"/>
        <v>0</v>
      </c>
      <c r="O282" s="182">
        <f t="shared" si="31"/>
        <v>0</v>
      </c>
    </row>
    <row r="283" spans="1:15" x14ac:dyDescent="0.2">
      <c r="A283" s="212"/>
      <c r="B283" s="212"/>
      <c r="C283" s="212" t="s">
        <v>465</v>
      </c>
      <c r="D283" s="210">
        <f t="shared" ref="D283:F283" si="33">SUM(D270:D282)</f>
        <v>0</v>
      </c>
      <c r="E283" s="210">
        <f t="shared" si="33"/>
        <v>0</v>
      </c>
      <c r="F283" s="210">
        <f t="shared" si="33"/>
        <v>0</v>
      </c>
      <c r="G283" s="210"/>
      <c r="H283" s="210"/>
      <c r="I283" s="210">
        <f>SUM(I270:I282)</f>
        <v>0</v>
      </c>
      <c r="J283" s="210">
        <f>SUM(J270:J282)</f>
        <v>0</v>
      </c>
      <c r="K283" s="210">
        <f t="shared" ref="K283:L283" si="34">SUM(K270:K282)</f>
        <v>0</v>
      </c>
      <c r="L283" s="210">
        <f t="shared" si="34"/>
        <v>0</v>
      </c>
      <c r="O283" s="182">
        <v>1</v>
      </c>
    </row>
    <row r="284" spans="1:15" x14ac:dyDescent="0.2">
      <c r="A284" s="212"/>
      <c r="B284" s="212"/>
      <c r="C284" s="212" t="s">
        <v>466</v>
      </c>
      <c r="D284" s="210">
        <f>D283+D268+D258+D231+D204+D178+D142+D130</f>
        <v>68.37</v>
      </c>
      <c r="E284" s="210">
        <f>E283+E268+E258+E231+E204+E178+E142+E130</f>
        <v>152.88</v>
      </c>
      <c r="F284" s="210">
        <f>F283+F268+F258+F231+F204+F178+F142+F130</f>
        <v>153.30000000000001</v>
      </c>
      <c r="G284" s="210"/>
      <c r="H284" s="210"/>
      <c r="I284" s="210">
        <f>I283+I268+I258+I231+I204+I178+I142+I130</f>
        <v>1123.3900000000003</v>
      </c>
      <c r="J284" s="210">
        <f>J283+J268+J258+J231+J204+J178+J142+J130</f>
        <v>1562.37</v>
      </c>
      <c r="K284" s="210">
        <f>K283+K268+K258+K231+K204+K178+K142+K130</f>
        <v>1573.3399999999997</v>
      </c>
      <c r="L284" s="210">
        <f>L283+L268+L258+L231+L204+L178+L142+L130</f>
        <v>10.9699999999998</v>
      </c>
      <c r="O284" s="182">
        <v>1</v>
      </c>
    </row>
    <row r="285" spans="1:15" x14ac:dyDescent="0.2">
      <c r="C285" s="206"/>
      <c r="G285" s="205"/>
      <c r="H285" s="205"/>
      <c r="L285" s="204"/>
      <c r="O285" s="182">
        <v>1</v>
      </c>
    </row>
    <row r="286" spans="1:15" x14ac:dyDescent="0.2">
      <c r="A286" s="212"/>
      <c r="B286" s="212"/>
      <c r="C286" s="212" t="s">
        <v>467</v>
      </c>
      <c r="D286" s="210">
        <f>D91-D284</f>
        <v>-7993.44</v>
      </c>
      <c r="E286" s="210">
        <f>E91-E284</f>
        <v>-152.88</v>
      </c>
      <c r="F286" s="210">
        <f>F91-F284</f>
        <v>-153.30000000000001</v>
      </c>
      <c r="G286" s="210"/>
      <c r="H286" s="210"/>
      <c r="I286" s="210">
        <f>I91-I284</f>
        <v>-19952.39999999998</v>
      </c>
      <c r="J286" s="210">
        <f>J91-J284</f>
        <v>-7215.8799999999983</v>
      </c>
      <c r="K286" s="210">
        <f>K91-K284</f>
        <v>-8296.8499999999985</v>
      </c>
      <c r="L286" s="210">
        <f>L91-L284</f>
        <v>-1080.9699999999998</v>
      </c>
      <c r="O286" s="182">
        <v>1</v>
      </c>
    </row>
    <row r="287" spans="1:15" x14ac:dyDescent="0.2">
      <c r="A287" s="212"/>
      <c r="B287" s="212"/>
      <c r="C287" s="212" t="s">
        <v>459</v>
      </c>
      <c r="D287" s="210"/>
      <c r="E287" s="210"/>
      <c r="F287" s="210"/>
      <c r="G287" s="211"/>
      <c r="H287" s="211"/>
      <c r="I287" s="210"/>
      <c r="J287" s="210"/>
      <c r="K287" s="210"/>
      <c r="L287" s="210"/>
      <c r="O287" s="182">
        <v>1</v>
      </c>
    </row>
    <row r="288" spans="1:15" x14ac:dyDescent="0.2">
      <c r="A288" s="182" t="str">
        <f>'15'!A2</f>
        <v>28150-G16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 xml:space="preserve">Amortisation - Set Up Cost                                  </v>
      </c>
      <c r="D288" s="204">
        <f>IFERROR(INDEX(Lookup!$BG$9:$BG$3000,MATCH($A288,Lookup!$A$9:$A$3000,0)),0)</f>
        <v>0</v>
      </c>
      <c r="E288" s="204">
        <f>IFERROR(INDEX(Lookup!$BF$9:$BF$3000,MATCH($A288,Lookup!$A$9:$A$3000,0)),0)</f>
        <v>0</v>
      </c>
      <c r="F288" s="204">
        <f>IFERROR(INDEX(Lookup!$BE$9:$BE$3000,MATCH($A288,Lookup!$A$9:$A$3000,0)),0)</f>
        <v>0</v>
      </c>
      <c r="G288" s="205"/>
      <c r="H288" s="205"/>
      <c r="I288" s="204">
        <f>IFERROR(INDEX(Lookup!$BJ$9:$BJ$3000,MATCH($A288,Lookup!$A$9:$A$3000,0)),0)</f>
        <v>0</v>
      </c>
      <c r="J288" s="204">
        <f>IFERROR(INDEX(Lookup!$BI$9:$BI$3000,MATCH($A288,Lookup!$A$9:$A$3000,0)),0)</f>
        <v>0</v>
      </c>
      <c r="K288" s="204">
        <f>IFERROR(INDEX(Lookup!$BH$9:$BH$3000,MATCH($A288,Lookup!$A$9:$A$3000,0)),0)</f>
        <v>0</v>
      </c>
      <c r="L288" s="204">
        <f t="shared" ref="L288:L298" si="35">K288-J288</f>
        <v>0</v>
      </c>
      <c r="O288" s="182">
        <f t="shared" ref="O288:O299" si="36">+IF(A288&gt;0,1,0)</f>
        <v>1</v>
      </c>
    </row>
    <row r="289" spans="1:15" x14ac:dyDescent="0.2">
      <c r="A289" s="182" t="str">
        <f>'15'!A3</f>
        <v>28200-G16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 xml:space="preserve">Depreciation - IT Equipment-TWC                             </v>
      </c>
      <c r="D289" s="204">
        <f>IFERROR(INDEX(Lookup!$BG$9:$BG$3000,MATCH($A289,Lookup!$A$9:$A$3000,0)),0)</f>
        <v>0</v>
      </c>
      <c r="E289" s="204">
        <f>IFERROR(INDEX(Lookup!$BF$9:$BF$3000,MATCH($A289,Lookup!$A$9:$A$3000,0)),0)</f>
        <v>0</v>
      </c>
      <c r="F289" s="204">
        <f>IFERROR(INDEX(Lookup!$BE$9:$BE$3000,MATCH($A289,Lookup!$A$9:$A$3000,0)),0)</f>
        <v>0</v>
      </c>
      <c r="G289" s="205"/>
      <c r="H289" s="205"/>
      <c r="I289" s="204">
        <f>IFERROR(INDEX(Lookup!$BJ$9:$BJ$3000,MATCH($A289,Lookup!$A$9:$A$3000,0)),0)</f>
        <v>0</v>
      </c>
      <c r="J289" s="204">
        <f>IFERROR(INDEX(Lookup!$BI$9:$BI$3000,MATCH($A289,Lookup!$A$9:$A$3000,0)),0)</f>
        <v>0</v>
      </c>
      <c r="K289" s="204">
        <f>IFERROR(INDEX(Lookup!$BH$9:$BH$3000,MATCH($A289,Lookup!$A$9:$A$3000,0)),0)</f>
        <v>0</v>
      </c>
      <c r="L289" s="204">
        <f t="shared" si="35"/>
        <v>0</v>
      </c>
      <c r="O289" s="182">
        <f t="shared" si="36"/>
        <v>1</v>
      </c>
    </row>
    <row r="290" spans="1:15" x14ac:dyDescent="0.2">
      <c r="A290" s="182" t="str">
        <f>'15'!A4</f>
        <v>28220-G16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 xml:space="preserve">Depreciation - Furniture &amp; Fittings-TWC                     </v>
      </c>
      <c r="D290" s="204">
        <f>IFERROR(INDEX(Lookup!$BG$9:$BG$3000,MATCH($A290,Lookup!$A$9:$A$3000,0)),0)</f>
        <v>0</v>
      </c>
      <c r="E290" s="204">
        <f>IFERROR(INDEX(Lookup!$BF$9:$BF$3000,MATCH($A290,Lookup!$A$9:$A$3000,0)),0)</f>
        <v>0</v>
      </c>
      <c r="F290" s="204">
        <f>IFERROR(INDEX(Lookup!$BE$9:$BE$3000,MATCH($A290,Lookup!$A$9:$A$3000,0)),0)</f>
        <v>0</v>
      </c>
      <c r="G290" s="205"/>
      <c r="H290" s="205"/>
      <c r="I290" s="204">
        <f>IFERROR(INDEX(Lookup!$BJ$9:$BJ$3000,MATCH($A290,Lookup!$A$9:$A$3000,0)),0)</f>
        <v>0</v>
      </c>
      <c r="J290" s="204">
        <f>IFERROR(INDEX(Lookup!$BI$9:$BI$3000,MATCH($A290,Lookup!$A$9:$A$3000,0)),0)</f>
        <v>0</v>
      </c>
      <c r="K290" s="204">
        <f>IFERROR(INDEX(Lookup!$BH$9:$BH$3000,MATCH($A290,Lookup!$A$9:$A$3000,0)),0)</f>
        <v>0</v>
      </c>
      <c r="L290" s="204">
        <f t="shared" si="35"/>
        <v>0</v>
      </c>
      <c r="O290" s="182">
        <f t="shared" si="36"/>
        <v>1</v>
      </c>
    </row>
    <row r="291" spans="1:15" x14ac:dyDescent="0.2">
      <c r="A291" s="182" t="str">
        <f>'15'!A5</f>
        <v>28240-G16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 xml:space="preserve">Depreciation - Motor Vehicles-TWC                           </v>
      </c>
      <c r="D291" s="204">
        <f>IFERROR(INDEX(Lookup!$BG$9:$BG$3000,MATCH($A291,Lookup!$A$9:$A$3000,0)),0)</f>
        <v>0</v>
      </c>
      <c r="E291" s="204">
        <f>IFERROR(INDEX(Lookup!$BF$9:$BF$3000,MATCH($A291,Lookup!$A$9:$A$3000,0)),0)</f>
        <v>0</v>
      </c>
      <c r="F291" s="204">
        <f>IFERROR(INDEX(Lookup!$BE$9:$BE$3000,MATCH($A291,Lookup!$A$9:$A$3000,0)),0)</f>
        <v>0</v>
      </c>
      <c r="G291" s="205"/>
      <c r="H291" s="205"/>
      <c r="I291" s="204">
        <f>IFERROR(INDEX(Lookup!$BJ$9:$BJ$3000,MATCH($A291,Lookup!$A$9:$A$3000,0)),0)</f>
        <v>0</v>
      </c>
      <c r="J291" s="204">
        <f>IFERROR(INDEX(Lookup!$BI$9:$BI$3000,MATCH($A291,Lookup!$A$9:$A$3000,0)),0)</f>
        <v>0</v>
      </c>
      <c r="K291" s="204">
        <f>IFERROR(INDEX(Lookup!$BH$9:$BH$3000,MATCH($A291,Lookup!$A$9:$A$3000,0)),0)</f>
        <v>0</v>
      </c>
      <c r="L291" s="204">
        <f t="shared" si="35"/>
        <v>0</v>
      </c>
      <c r="O291" s="182">
        <f t="shared" si="36"/>
        <v>1</v>
      </c>
    </row>
    <row r="292" spans="1:15" x14ac:dyDescent="0.2">
      <c r="A292" s="182" t="str">
        <f>'15'!A6</f>
        <v>28260-G16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 xml:space="preserve">Depreciation - Office Furniture-TWC                         </v>
      </c>
      <c r="D292" s="204">
        <f>IFERROR(INDEX(Lookup!$BG$9:$BG$3000,MATCH($A292,Lookup!$A$9:$A$3000,0)),0)</f>
        <v>0</v>
      </c>
      <c r="E292" s="204">
        <f>IFERROR(INDEX(Lookup!$BF$9:$BF$3000,MATCH($A292,Lookup!$A$9:$A$3000,0)),0)</f>
        <v>0</v>
      </c>
      <c r="F292" s="204">
        <f>IFERROR(INDEX(Lookup!$BE$9:$BE$3000,MATCH($A292,Lookup!$A$9:$A$3000,0)),0)</f>
        <v>0</v>
      </c>
      <c r="G292" s="205"/>
      <c r="H292" s="205"/>
      <c r="I292" s="204">
        <f>IFERROR(INDEX(Lookup!$BJ$9:$BJ$3000,MATCH($A292,Lookup!$A$9:$A$3000,0)),0)</f>
        <v>0</v>
      </c>
      <c r="J292" s="204">
        <f>IFERROR(INDEX(Lookup!$BI$9:$BI$3000,MATCH($A292,Lookup!$A$9:$A$3000,0)),0)</f>
        <v>0</v>
      </c>
      <c r="K292" s="204">
        <f>IFERROR(INDEX(Lookup!$BH$9:$BH$3000,MATCH($A292,Lookup!$A$9:$A$3000,0)),0)</f>
        <v>0</v>
      </c>
      <c r="L292" s="204">
        <f t="shared" si="35"/>
        <v>0</v>
      </c>
      <c r="O292" s="182">
        <f t="shared" si="36"/>
        <v>1</v>
      </c>
    </row>
    <row r="293" spans="1:15" x14ac:dyDescent="0.2">
      <c r="A293" s="182" t="str">
        <f>'15'!A7</f>
        <v>28280-G16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 xml:space="preserve">Depreciation - Plant &amp; Equip-TWC                            </v>
      </c>
      <c r="D293" s="204">
        <f>IFERROR(INDEX(Lookup!$BG$9:$BG$3000,MATCH($A293,Lookup!$A$9:$A$3000,0)),0)</f>
        <v>0</v>
      </c>
      <c r="E293" s="204">
        <f>IFERROR(INDEX(Lookup!$BF$9:$BF$3000,MATCH($A293,Lookup!$A$9:$A$3000,0)),0)</f>
        <v>0</v>
      </c>
      <c r="F293" s="204">
        <f>IFERROR(INDEX(Lookup!$BE$9:$BE$3000,MATCH($A293,Lookup!$A$9:$A$3000,0)),0)</f>
        <v>0</v>
      </c>
      <c r="G293" s="205"/>
      <c r="H293" s="205"/>
      <c r="I293" s="204">
        <f>IFERROR(INDEX(Lookup!$BJ$9:$BJ$3000,MATCH($A293,Lookup!$A$9:$A$3000,0)),0)</f>
        <v>0</v>
      </c>
      <c r="J293" s="204">
        <f>IFERROR(INDEX(Lookup!$BI$9:$BI$3000,MATCH($A293,Lookup!$A$9:$A$3000,0)),0)</f>
        <v>0</v>
      </c>
      <c r="K293" s="204">
        <f>IFERROR(INDEX(Lookup!$BH$9:$BH$3000,MATCH($A293,Lookup!$A$9:$A$3000,0)),0)</f>
        <v>0</v>
      </c>
      <c r="L293" s="204">
        <f t="shared" si="35"/>
        <v>0</v>
      </c>
      <c r="O293" s="182">
        <f t="shared" si="36"/>
        <v>1</v>
      </c>
    </row>
    <row r="294" spans="1:15" hidden="1" x14ac:dyDescent="0.2">
      <c r="A294" s="182">
        <f>'15'!A8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4">
        <f>IFERROR(INDEX(Lookup!$BG$9:$BG$3000,MATCH($A294,Lookup!$A$9:$A$3000,0)),0)</f>
        <v>0</v>
      </c>
      <c r="E294" s="204">
        <f>IFERROR(INDEX(Lookup!$BF$9:$BF$3000,MATCH($A294,Lookup!$A$9:$A$3000,0)),0)</f>
        <v>0</v>
      </c>
      <c r="F294" s="204">
        <f>IFERROR(INDEX(Lookup!$BE$9:$BE$3000,MATCH($A294,Lookup!$A$9:$A$3000,0)),0)</f>
        <v>0</v>
      </c>
      <c r="G294" s="205"/>
      <c r="H294" s="205"/>
      <c r="I294" s="204">
        <f>IFERROR(INDEX(Lookup!$BJ$9:$BJ$3000,MATCH($A294,Lookup!$A$9:$A$3000,0)),0)</f>
        <v>0</v>
      </c>
      <c r="J294" s="204">
        <f>IFERROR(INDEX(Lookup!$BI$9:$BI$3000,MATCH($A294,Lookup!$A$9:$A$3000,0)),0)</f>
        <v>0</v>
      </c>
      <c r="K294" s="204">
        <f>IFERROR(INDEX(Lookup!$BH$9:$BH$3000,MATCH($A294,Lookup!$A$9:$A$3000,0)),0)</f>
        <v>0</v>
      </c>
      <c r="L294" s="204">
        <f t="shared" si="35"/>
        <v>0</v>
      </c>
      <c r="O294" s="182">
        <f t="shared" si="36"/>
        <v>0</v>
      </c>
    </row>
    <row r="295" spans="1:15" hidden="1" x14ac:dyDescent="0.2">
      <c r="A295" s="182">
        <f>'15'!A9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4">
        <f>IFERROR(INDEX(Lookup!$BG$9:$BG$3000,MATCH($A295,Lookup!$A$9:$A$3000,0)),0)</f>
        <v>0</v>
      </c>
      <c r="E295" s="204">
        <f>IFERROR(INDEX(Lookup!$BF$9:$BF$3000,MATCH($A295,Lookup!$A$9:$A$3000,0)),0)</f>
        <v>0</v>
      </c>
      <c r="F295" s="204">
        <f>IFERROR(INDEX(Lookup!$BE$9:$BE$3000,MATCH($A295,Lookup!$A$9:$A$3000,0)),0)</f>
        <v>0</v>
      </c>
      <c r="G295" s="205"/>
      <c r="H295" s="205"/>
      <c r="I295" s="204">
        <f>IFERROR(INDEX(Lookup!$BJ$9:$BJ$3000,MATCH($A295,Lookup!$A$9:$A$3000,0)),0)</f>
        <v>0</v>
      </c>
      <c r="J295" s="204">
        <f>IFERROR(INDEX(Lookup!$BI$9:$BI$3000,MATCH($A295,Lookup!$A$9:$A$3000,0)),0)</f>
        <v>0</v>
      </c>
      <c r="K295" s="204">
        <f>IFERROR(INDEX(Lookup!$BH$9:$BH$3000,MATCH($A295,Lookup!$A$9:$A$3000,0)),0)</f>
        <v>0</v>
      </c>
      <c r="L295" s="204">
        <f t="shared" si="35"/>
        <v>0</v>
      </c>
      <c r="O295" s="182">
        <f t="shared" si="36"/>
        <v>0</v>
      </c>
    </row>
    <row r="296" spans="1:15" hidden="1" x14ac:dyDescent="0.2">
      <c r="A296" s="182">
        <f>'15'!A10</f>
        <v>0</v>
      </c>
      <c r="C296" s="182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D296" s="204">
        <f>IFERROR(INDEX(Lookup!$BG$9:$BG$3000,MATCH($A296,Lookup!$A$9:$A$3000,0)),0)</f>
        <v>0</v>
      </c>
      <c r="E296" s="204">
        <f>IFERROR(INDEX(Lookup!$BF$9:$BF$3000,MATCH($A296,Lookup!$A$9:$A$3000,0)),0)</f>
        <v>0</v>
      </c>
      <c r="F296" s="204">
        <f>IFERROR(INDEX(Lookup!$BE$9:$BE$3000,MATCH($A296,Lookup!$A$9:$A$3000,0)),0)</f>
        <v>0</v>
      </c>
      <c r="G296" s="205"/>
      <c r="H296" s="205"/>
      <c r="I296" s="204">
        <f>IFERROR(INDEX(Lookup!$BJ$9:$BJ$3000,MATCH($A296,Lookup!$A$9:$A$3000,0)),0)</f>
        <v>0</v>
      </c>
      <c r="J296" s="204">
        <f>IFERROR(INDEX(Lookup!$BI$9:$BI$3000,MATCH($A296,Lookup!$A$9:$A$3000,0)),0)</f>
        <v>0</v>
      </c>
      <c r="K296" s="204">
        <f>IFERROR(INDEX(Lookup!$BH$9:$BH$3000,MATCH($A296,Lookup!$A$9:$A$3000,0)),0)</f>
        <v>0</v>
      </c>
      <c r="L296" s="204">
        <f t="shared" si="35"/>
        <v>0</v>
      </c>
      <c r="O296" s="182">
        <f t="shared" si="36"/>
        <v>0</v>
      </c>
    </row>
    <row r="297" spans="1:15" hidden="1" x14ac:dyDescent="0.2">
      <c r="A297" s="182">
        <f>'15'!A11</f>
        <v>0</v>
      </c>
      <c r="C297" s="182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D297" s="204">
        <f>IFERROR(INDEX(Lookup!$BG$9:$BG$3000,MATCH($A297,Lookup!$A$9:$A$3000,0)),0)</f>
        <v>0</v>
      </c>
      <c r="E297" s="204">
        <f>IFERROR(INDEX(Lookup!$BF$9:$BF$3000,MATCH($A297,Lookup!$A$9:$A$3000,0)),0)</f>
        <v>0</v>
      </c>
      <c r="F297" s="204">
        <f>IFERROR(INDEX(Lookup!$BE$9:$BE$3000,MATCH($A297,Lookup!$A$9:$A$3000,0)),0)</f>
        <v>0</v>
      </c>
      <c r="G297" s="205"/>
      <c r="H297" s="205"/>
      <c r="I297" s="204">
        <f>IFERROR(INDEX(Lookup!$BJ$9:$BJ$3000,MATCH($A297,Lookup!$A$9:$A$3000,0)),0)</f>
        <v>0</v>
      </c>
      <c r="J297" s="204">
        <f>IFERROR(INDEX(Lookup!$BI$9:$BI$3000,MATCH($A297,Lookup!$A$9:$A$3000,0)),0)</f>
        <v>0</v>
      </c>
      <c r="K297" s="204">
        <f>IFERROR(INDEX(Lookup!$BH$9:$BH$3000,MATCH($A297,Lookup!$A$9:$A$3000,0)),0)</f>
        <v>0</v>
      </c>
      <c r="L297" s="204">
        <f t="shared" si="35"/>
        <v>0</v>
      </c>
      <c r="O297" s="182">
        <f t="shared" si="36"/>
        <v>0</v>
      </c>
    </row>
    <row r="298" spans="1:15" hidden="1" x14ac:dyDescent="0.2">
      <c r="A298" s="182">
        <f>'15'!A12</f>
        <v>0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D298" s="204">
        <f>IFERROR(INDEX(Lookup!$BG$9:$BG$3000,MATCH($A298,Lookup!$A$9:$A$3000,0)),0)</f>
        <v>0</v>
      </c>
      <c r="E298" s="204">
        <f>IFERROR(INDEX(Lookup!$BF$9:$BF$3000,MATCH($A298,Lookup!$A$9:$A$3000,0)),0)</f>
        <v>0</v>
      </c>
      <c r="F298" s="204">
        <f>IFERROR(INDEX(Lookup!$BE$9:$BE$3000,MATCH($A298,Lookup!$A$9:$A$3000,0)),0)</f>
        <v>0</v>
      </c>
      <c r="G298" s="205"/>
      <c r="H298" s="205"/>
      <c r="I298" s="204">
        <f>IFERROR(INDEX(Lookup!$BJ$9:$BJ$3000,MATCH($A298,Lookup!$A$9:$A$3000,0)),0)</f>
        <v>0</v>
      </c>
      <c r="J298" s="204">
        <f>IFERROR(INDEX(Lookup!$BI$9:$BI$3000,MATCH($A298,Lookup!$A$9:$A$3000,0)),0)</f>
        <v>0</v>
      </c>
      <c r="K298" s="204">
        <f>IFERROR(INDEX(Lookup!$BH$9:$BH$3000,MATCH($A298,Lookup!$A$9:$A$3000,0)),0)</f>
        <v>0</v>
      </c>
      <c r="L298" s="204">
        <f t="shared" si="35"/>
        <v>0</v>
      </c>
      <c r="O298" s="182">
        <f t="shared" si="36"/>
        <v>0</v>
      </c>
    </row>
    <row r="299" spans="1:15" hidden="1" x14ac:dyDescent="0.2">
      <c r="L299" s="204"/>
      <c r="O299" s="182">
        <f t="shared" si="36"/>
        <v>0</v>
      </c>
    </row>
    <row r="300" spans="1:15" x14ac:dyDescent="0.2">
      <c r="A300" s="212"/>
      <c r="B300" s="212"/>
      <c r="C300" s="212" t="s">
        <v>468</v>
      </c>
      <c r="D300" s="210">
        <f>SUM(D288:D299)</f>
        <v>0</v>
      </c>
      <c r="E300" s="210">
        <f>SUM(E288:E299)</f>
        <v>0</v>
      </c>
      <c r="F300" s="210">
        <f>SUM(F288:F299)</f>
        <v>0</v>
      </c>
      <c r="G300" s="211"/>
      <c r="H300" s="211"/>
      <c r="I300" s="210">
        <f>SUM(I288:I299)</f>
        <v>0</v>
      </c>
      <c r="J300" s="210">
        <f>SUM(J288:J299)</f>
        <v>0</v>
      </c>
      <c r="K300" s="210">
        <f>SUM(K288:K299)</f>
        <v>0</v>
      </c>
      <c r="L300" s="210">
        <f>SUM(L288:L299)</f>
        <v>0</v>
      </c>
      <c r="O300" s="182">
        <v>1</v>
      </c>
    </row>
    <row r="301" spans="1:15" x14ac:dyDescent="0.2">
      <c r="A301" s="212"/>
      <c r="B301" s="212"/>
      <c r="C301" s="212"/>
      <c r="D301" s="210"/>
      <c r="E301" s="210"/>
      <c r="F301" s="210"/>
      <c r="G301" s="211"/>
      <c r="H301" s="211"/>
      <c r="I301" s="210"/>
      <c r="J301" s="210"/>
      <c r="K301" s="210"/>
      <c r="L301" s="210"/>
      <c r="O301" s="182">
        <v>1</v>
      </c>
    </row>
    <row r="302" spans="1:15" x14ac:dyDescent="0.2">
      <c r="A302" s="212"/>
      <c r="B302" s="212"/>
      <c r="C302" s="212" t="s">
        <v>469</v>
      </c>
      <c r="D302" s="210">
        <f>D286-D300</f>
        <v>-7993.44</v>
      </c>
      <c r="E302" s="210">
        <f>E286-E300</f>
        <v>-152.88</v>
      </c>
      <c r="F302" s="210">
        <f>F286-F300</f>
        <v>-153.30000000000001</v>
      </c>
      <c r="G302" s="211"/>
      <c r="H302" s="211"/>
      <c r="I302" s="210">
        <f>I286-I300</f>
        <v>-19952.39999999998</v>
      </c>
      <c r="J302" s="210">
        <f>J286-J300</f>
        <v>-7215.8799999999983</v>
      </c>
      <c r="K302" s="210">
        <f>K286-K300</f>
        <v>-8296.8499999999985</v>
      </c>
      <c r="L302" s="210">
        <f>L286-L300</f>
        <v>-1080.9699999999998</v>
      </c>
      <c r="O302" s="182">
        <v>1</v>
      </c>
    </row>
    <row r="303" spans="1:15" x14ac:dyDescent="0.2">
      <c r="A303" s="215"/>
      <c r="B303" s="215"/>
      <c r="C303" s="215" t="s">
        <v>470</v>
      </c>
      <c r="D303" s="213"/>
      <c r="E303" s="213"/>
      <c r="F303" s="213"/>
      <c r="G303" s="214"/>
      <c r="H303" s="214"/>
      <c r="I303" s="213"/>
      <c r="J303" s="213"/>
      <c r="K303" s="213"/>
      <c r="L303" s="213"/>
      <c r="O303" s="182">
        <v>1</v>
      </c>
    </row>
    <row r="304" spans="1:15" hidden="1" x14ac:dyDescent="0.2">
      <c r="A304" s="182">
        <f>'16'!A2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4">
        <f>IFERROR(INDEX(Lookup!$BG$9:$BG$3000,MATCH($A304,Lookup!$A$9:$A$3000,0)),0)</f>
        <v>0</v>
      </c>
      <c r="E304" s="204">
        <f>IFERROR(INDEX(Lookup!$BF$9:$BF$3000,MATCH($A304,Lookup!$A$9:$A$3000,0)),0)</f>
        <v>0</v>
      </c>
      <c r="F304" s="204">
        <f>IFERROR(INDEX(Lookup!$BE$9:$BE$3000,MATCH($A304,Lookup!$A$9:$A$3000,0)),0)</f>
        <v>0</v>
      </c>
      <c r="G304" s="205"/>
      <c r="H304" s="205"/>
      <c r="I304" s="204">
        <f>IFERROR(INDEX(Lookup!$BJ$9:$BJ$3000,MATCH($A304,Lookup!$A$9:$A$3000,0)),0)</f>
        <v>0</v>
      </c>
      <c r="J304" s="204">
        <f>IFERROR(INDEX(Lookup!$BI$9:$BI$3000,MATCH($A304,Lookup!$A$9:$A$3000,0)),0)</f>
        <v>0</v>
      </c>
      <c r="K304" s="204">
        <f>IFERROR(INDEX(Lookup!$BH$9:$BH$3000,MATCH($A304,Lookup!$A$9:$A$3000,0)),0)</f>
        <v>0</v>
      </c>
      <c r="L304" s="204">
        <f t="shared" ref="L304:L315" si="37">K304-J304</f>
        <v>0</v>
      </c>
      <c r="O304" s="182">
        <f t="shared" ref="O304:O315" si="38">+IF(A304&gt;0,1,0)</f>
        <v>0</v>
      </c>
    </row>
    <row r="305" spans="1:15" hidden="1" x14ac:dyDescent="0.2">
      <c r="A305" s="182">
        <f>'16'!A3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4">
        <f>IFERROR(INDEX(Lookup!$BG$9:$BG$3000,MATCH($A305,Lookup!$A$9:$A$3000,0)),0)</f>
        <v>0</v>
      </c>
      <c r="E305" s="204">
        <f>IFERROR(INDEX(Lookup!$BF$9:$BF$3000,MATCH($A305,Lookup!$A$9:$A$3000,0)),0)</f>
        <v>0</v>
      </c>
      <c r="F305" s="204">
        <f>IFERROR(INDEX(Lookup!$BE$9:$BE$3000,MATCH($A305,Lookup!$A$9:$A$3000,0)),0)</f>
        <v>0</v>
      </c>
      <c r="G305" s="205"/>
      <c r="H305" s="205"/>
      <c r="I305" s="204">
        <f>IFERROR(INDEX(Lookup!$BJ$9:$BJ$3000,MATCH($A305,Lookup!$A$9:$A$3000,0)),0)</f>
        <v>0</v>
      </c>
      <c r="J305" s="204">
        <f>IFERROR(INDEX(Lookup!$BI$9:$BI$3000,MATCH($A305,Lookup!$A$9:$A$3000,0)),0)</f>
        <v>0</v>
      </c>
      <c r="K305" s="204">
        <f>IFERROR(INDEX(Lookup!$BH$9:$BH$3000,MATCH($A305,Lookup!$A$9:$A$3000,0)),0)</f>
        <v>0</v>
      </c>
      <c r="L305" s="204">
        <f t="shared" si="37"/>
        <v>0</v>
      </c>
      <c r="O305" s="182">
        <f t="shared" si="38"/>
        <v>0</v>
      </c>
    </row>
    <row r="306" spans="1:15" hidden="1" x14ac:dyDescent="0.2">
      <c r="A306" s="182">
        <f>'16'!A4</f>
        <v>0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D306" s="204">
        <f>IFERROR(INDEX(Lookup!$BG$9:$BG$3000,MATCH($A306,Lookup!$A$9:$A$3000,0)),0)</f>
        <v>0</v>
      </c>
      <c r="E306" s="204">
        <f>IFERROR(INDEX(Lookup!$BF$9:$BF$3000,MATCH($A306,Lookup!$A$9:$A$3000,0)),0)</f>
        <v>0</v>
      </c>
      <c r="F306" s="204">
        <f>IFERROR(INDEX(Lookup!$BE$9:$BE$3000,MATCH($A306,Lookup!$A$9:$A$3000,0)),0)</f>
        <v>0</v>
      </c>
      <c r="G306" s="205"/>
      <c r="H306" s="205"/>
      <c r="I306" s="204">
        <f>IFERROR(INDEX(Lookup!$BJ$9:$BJ$3000,MATCH($A306,Lookup!$A$9:$A$3000,0)),0)</f>
        <v>0</v>
      </c>
      <c r="J306" s="204">
        <f>IFERROR(INDEX(Lookup!$BI$9:$BI$3000,MATCH($A306,Lookup!$A$9:$A$3000,0)),0)</f>
        <v>0</v>
      </c>
      <c r="K306" s="204">
        <f>IFERROR(INDEX(Lookup!$BH$9:$BH$3000,MATCH($A306,Lookup!$A$9:$A$3000,0)),0)</f>
        <v>0</v>
      </c>
      <c r="L306" s="204">
        <f t="shared" si="37"/>
        <v>0</v>
      </c>
      <c r="O306" s="182">
        <f t="shared" si="38"/>
        <v>0</v>
      </c>
    </row>
    <row r="307" spans="1:15" hidden="1" x14ac:dyDescent="0.2">
      <c r="A307" s="182">
        <f>'16'!A5</f>
        <v>0</v>
      </c>
      <c r="C307" s="182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>-</v>
      </c>
      <c r="D307" s="204">
        <f>IFERROR(INDEX(Lookup!$BG$9:$BG$3000,MATCH($A307,Lookup!$A$9:$A$3000,0)),0)</f>
        <v>0</v>
      </c>
      <c r="E307" s="204">
        <f>IFERROR(INDEX(Lookup!$BF$9:$BF$3000,MATCH($A307,Lookup!$A$9:$A$3000,0)),0)</f>
        <v>0</v>
      </c>
      <c r="F307" s="204">
        <f>IFERROR(INDEX(Lookup!$BE$9:$BE$3000,MATCH($A307,Lookup!$A$9:$A$3000,0)),0)</f>
        <v>0</v>
      </c>
      <c r="G307" s="205"/>
      <c r="H307" s="205"/>
      <c r="I307" s="204">
        <f>IFERROR(INDEX(Lookup!$BJ$9:$BJ$3000,MATCH($A307,Lookup!$A$9:$A$3000,0)),0)</f>
        <v>0</v>
      </c>
      <c r="J307" s="204">
        <f>IFERROR(INDEX(Lookup!$BI$9:$BI$3000,MATCH($A307,Lookup!$A$9:$A$3000,0)),0)</f>
        <v>0</v>
      </c>
      <c r="K307" s="204">
        <f>IFERROR(INDEX(Lookup!$BH$9:$BH$3000,MATCH($A307,Lookup!$A$9:$A$3000,0)),0)</f>
        <v>0</v>
      </c>
      <c r="L307" s="204">
        <f t="shared" si="37"/>
        <v>0</v>
      </c>
      <c r="O307" s="182">
        <f t="shared" si="38"/>
        <v>0</v>
      </c>
    </row>
    <row r="308" spans="1:15" hidden="1" x14ac:dyDescent="0.2">
      <c r="A308" s="182">
        <f>'16'!A6</f>
        <v>0</v>
      </c>
      <c r="C308" s="182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>-</v>
      </c>
      <c r="D308" s="204">
        <f>IFERROR(INDEX(Lookup!$BG$9:$BG$3000,MATCH($A308,Lookup!$A$9:$A$3000,0)),0)</f>
        <v>0</v>
      </c>
      <c r="E308" s="204">
        <f>IFERROR(INDEX(Lookup!$BF$9:$BF$3000,MATCH($A308,Lookup!$A$9:$A$3000,0)),0)</f>
        <v>0</v>
      </c>
      <c r="F308" s="204">
        <f>IFERROR(INDEX(Lookup!$BE$9:$BE$3000,MATCH($A308,Lookup!$A$9:$A$3000,0)),0)</f>
        <v>0</v>
      </c>
      <c r="G308" s="205"/>
      <c r="H308" s="205"/>
      <c r="I308" s="204">
        <f>IFERROR(INDEX(Lookup!$BJ$9:$BJ$3000,MATCH($A308,Lookup!$A$9:$A$3000,0)),0)</f>
        <v>0</v>
      </c>
      <c r="J308" s="204">
        <f>IFERROR(INDEX(Lookup!$BI$9:$BI$3000,MATCH($A308,Lookup!$A$9:$A$3000,0)),0)</f>
        <v>0</v>
      </c>
      <c r="K308" s="204">
        <f>IFERROR(INDEX(Lookup!$BH$9:$BH$3000,MATCH($A308,Lookup!$A$9:$A$3000,0)),0)</f>
        <v>0</v>
      </c>
      <c r="L308" s="204">
        <f t="shared" si="37"/>
        <v>0</v>
      </c>
      <c r="O308" s="182">
        <f t="shared" si="38"/>
        <v>0</v>
      </c>
    </row>
    <row r="309" spans="1:15" hidden="1" x14ac:dyDescent="0.2">
      <c r="A309" s="182">
        <f>'16'!A7</f>
        <v>0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>-</v>
      </c>
      <c r="D309" s="204">
        <f>IFERROR(INDEX(Lookup!$BG$9:$BG$3000,MATCH($A309,Lookup!$A$9:$A$3000,0)),0)</f>
        <v>0</v>
      </c>
      <c r="E309" s="204">
        <f>IFERROR(INDEX(Lookup!$BF$9:$BF$3000,MATCH($A309,Lookup!$A$9:$A$3000,0)),0)</f>
        <v>0</v>
      </c>
      <c r="F309" s="204">
        <f>IFERROR(INDEX(Lookup!$BE$9:$BE$3000,MATCH($A309,Lookup!$A$9:$A$3000,0)),0)</f>
        <v>0</v>
      </c>
      <c r="G309" s="205"/>
      <c r="H309" s="205"/>
      <c r="I309" s="204">
        <f>IFERROR(INDEX(Lookup!$BJ$9:$BJ$3000,MATCH($A309,Lookup!$A$9:$A$3000,0)),0)</f>
        <v>0</v>
      </c>
      <c r="J309" s="204">
        <f>IFERROR(INDEX(Lookup!$BI$9:$BI$3000,MATCH($A309,Lookup!$A$9:$A$3000,0)),0)</f>
        <v>0</v>
      </c>
      <c r="K309" s="204">
        <f>IFERROR(INDEX(Lookup!$BH$9:$BH$3000,MATCH($A309,Lookup!$A$9:$A$3000,0)),0)</f>
        <v>0</v>
      </c>
      <c r="L309" s="204">
        <f t="shared" si="37"/>
        <v>0</v>
      </c>
      <c r="O309" s="182">
        <f t="shared" si="38"/>
        <v>0</v>
      </c>
    </row>
    <row r="310" spans="1:15" hidden="1" x14ac:dyDescent="0.2">
      <c r="A310" s="182">
        <f>'16'!A8</f>
        <v>0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D310" s="204">
        <f>IFERROR(INDEX(Lookup!$BG$9:$BG$3000,MATCH($A310,Lookup!$A$9:$A$3000,0)),0)</f>
        <v>0</v>
      </c>
      <c r="E310" s="204">
        <f>IFERROR(INDEX(Lookup!$BF$9:$BF$3000,MATCH($A310,Lookup!$A$9:$A$3000,0)),0)</f>
        <v>0</v>
      </c>
      <c r="F310" s="204">
        <f>IFERROR(INDEX(Lookup!$BE$9:$BE$3000,MATCH($A310,Lookup!$A$9:$A$3000,0)),0)</f>
        <v>0</v>
      </c>
      <c r="G310" s="205"/>
      <c r="H310" s="205"/>
      <c r="I310" s="204">
        <f>IFERROR(INDEX(Lookup!$BJ$9:$BJ$3000,MATCH($A310,Lookup!$A$9:$A$3000,0)),0)</f>
        <v>0</v>
      </c>
      <c r="J310" s="204">
        <f>IFERROR(INDEX(Lookup!$BI$9:$BI$3000,MATCH($A310,Lookup!$A$9:$A$3000,0)),0)</f>
        <v>0</v>
      </c>
      <c r="K310" s="204">
        <f>IFERROR(INDEX(Lookup!$BH$9:$BH$3000,MATCH($A310,Lookup!$A$9:$A$3000,0)),0)</f>
        <v>0</v>
      </c>
      <c r="L310" s="204">
        <f t="shared" si="37"/>
        <v>0</v>
      </c>
      <c r="O310" s="182">
        <f t="shared" si="38"/>
        <v>0</v>
      </c>
    </row>
    <row r="311" spans="1:15" hidden="1" x14ac:dyDescent="0.2">
      <c r="A311" s="182">
        <f>'16'!A9</f>
        <v>0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D311" s="204">
        <f>IFERROR(INDEX(Lookup!$BG$9:$BG$3000,MATCH($A311,Lookup!$A$9:$A$3000,0)),0)</f>
        <v>0</v>
      </c>
      <c r="E311" s="204">
        <f>IFERROR(INDEX(Lookup!$BF$9:$BF$3000,MATCH($A311,Lookup!$A$9:$A$3000,0)),0)</f>
        <v>0</v>
      </c>
      <c r="F311" s="204">
        <f>IFERROR(INDEX(Lookup!$BE$9:$BE$3000,MATCH($A311,Lookup!$A$9:$A$3000,0)),0)</f>
        <v>0</v>
      </c>
      <c r="G311" s="205"/>
      <c r="H311" s="205"/>
      <c r="I311" s="204">
        <f>IFERROR(INDEX(Lookup!$BJ$9:$BJ$3000,MATCH($A311,Lookup!$A$9:$A$3000,0)),0)</f>
        <v>0</v>
      </c>
      <c r="J311" s="204">
        <f>IFERROR(INDEX(Lookup!$BI$9:$BI$3000,MATCH($A311,Lookup!$A$9:$A$3000,0)),0)</f>
        <v>0</v>
      </c>
      <c r="K311" s="204">
        <f>IFERROR(INDEX(Lookup!$BH$9:$BH$3000,MATCH($A311,Lookup!$A$9:$A$3000,0)),0)</f>
        <v>0</v>
      </c>
      <c r="L311" s="204">
        <f t="shared" si="37"/>
        <v>0</v>
      </c>
      <c r="O311" s="182">
        <f t="shared" si="38"/>
        <v>0</v>
      </c>
    </row>
    <row r="312" spans="1:15" hidden="1" x14ac:dyDescent="0.2">
      <c r="A312" s="182">
        <f>'16'!A10</f>
        <v>0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D312" s="204">
        <f>IFERROR(INDEX(Lookup!$BG$9:$BG$3000,MATCH($A312,Lookup!$A$9:$A$3000,0)),0)</f>
        <v>0</v>
      </c>
      <c r="E312" s="204">
        <f>IFERROR(INDEX(Lookup!$BF$9:$BF$3000,MATCH($A312,Lookup!$A$9:$A$3000,0)),0)</f>
        <v>0</v>
      </c>
      <c r="F312" s="204">
        <f>IFERROR(INDEX(Lookup!$BE$9:$BE$3000,MATCH($A312,Lookup!$A$9:$A$3000,0)),0)</f>
        <v>0</v>
      </c>
      <c r="G312" s="205"/>
      <c r="H312" s="205"/>
      <c r="I312" s="204">
        <f>IFERROR(INDEX(Lookup!$BJ$9:$BJ$3000,MATCH($A312,Lookup!$A$9:$A$3000,0)),0)</f>
        <v>0</v>
      </c>
      <c r="J312" s="204">
        <f>IFERROR(INDEX(Lookup!$BI$9:$BI$3000,MATCH($A312,Lookup!$A$9:$A$3000,0)),0)</f>
        <v>0</v>
      </c>
      <c r="K312" s="204">
        <f>IFERROR(INDEX(Lookup!$BH$9:$BH$3000,MATCH($A312,Lookup!$A$9:$A$3000,0)),0)</f>
        <v>0</v>
      </c>
      <c r="L312" s="204">
        <f t="shared" si="37"/>
        <v>0</v>
      </c>
      <c r="O312" s="182">
        <f t="shared" si="38"/>
        <v>0</v>
      </c>
    </row>
    <row r="313" spans="1:15" hidden="1" x14ac:dyDescent="0.2">
      <c r="A313" s="182">
        <f>'16'!A11</f>
        <v>0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D313" s="204">
        <f>IFERROR(INDEX(Lookup!$BG$9:$BG$3000,MATCH($A313,Lookup!$A$9:$A$3000,0)),0)</f>
        <v>0</v>
      </c>
      <c r="E313" s="204">
        <f>IFERROR(INDEX(Lookup!$BF$9:$BF$3000,MATCH($A313,Lookup!$A$9:$A$3000,0)),0)</f>
        <v>0</v>
      </c>
      <c r="F313" s="204">
        <f>IFERROR(INDEX(Lookup!$BE$9:$BE$3000,MATCH($A313,Lookup!$A$9:$A$3000,0)),0)</f>
        <v>0</v>
      </c>
      <c r="G313" s="205"/>
      <c r="H313" s="205"/>
      <c r="I313" s="204">
        <f>IFERROR(INDEX(Lookup!$BJ$9:$BJ$3000,MATCH($A313,Lookup!$A$9:$A$3000,0)),0)</f>
        <v>0</v>
      </c>
      <c r="J313" s="204">
        <f>IFERROR(INDEX(Lookup!$BI$9:$BI$3000,MATCH($A313,Lookup!$A$9:$A$3000,0)),0)</f>
        <v>0</v>
      </c>
      <c r="K313" s="204">
        <f>IFERROR(INDEX(Lookup!$BH$9:$BH$3000,MATCH($A313,Lookup!$A$9:$A$3000,0)),0)</f>
        <v>0</v>
      </c>
      <c r="L313" s="204">
        <f t="shared" si="37"/>
        <v>0</v>
      </c>
      <c r="O313" s="182">
        <f t="shared" si="38"/>
        <v>0</v>
      </c>
    </row>
    <row r="314" spans="1:15" hidden="1" x14ac:dyDescent="0.2">
      <c r="A314" s="182">
        <f>'16'!A12</f>
        <v>0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D314" s="204">
        <f>IFERROR(INDEX(Lookup!$BG$9:$BG$3000,MATCH($A314,Lookup!$A$9:$A$3000,0)),0)</f>
        <v>0</v>
      </c>
      <c r="E314" s="204">
        <f>IFERROR(INDEX(Lookup!$BF$9:$BF$3000,MATCH($A314,Lookup!$A$9:$A$3000,0)),0)</f>
        <v>0</v>
      </c>
      <c r="F314" s="204">
        <f>IFERROR(INDEX(Lookup!$BE$9:$BE$3000,MATCH($A314,Lookup!$A$9:$A$3000,0)),0)</f>
        <v>0</v>
      </c>
      <c r="G314" s="205"/>
      <c r="H314" s="205"/>
      <c r="I314" s="204">
        <f>IFERROR(INDEX(Lookup!$BJ$9:$BJ$3000,MATCH($A314,Lookup!$A$9:$A$3000,0)),0)</f>
        <v>0</v>
      </c>
      <c r="J314" s="204">
        <f>IFERROR(INDEX(Lookup!$BI$9:$BI$3000,MATCH($A314,Lookup!$A$9:$A$3000,0)),0)</f>
        <v>0</v>
      </c>
      <c r="K314" s="204">
        <f>IFERROR(INDEX(Lookup!$BH$9:$BH$3000,MATCH($A314,Lookup!$A$9:$A$3000,0)),0)</f>
        <v>0</v>
      </c>
      <c r="L314" s="204">
        <f t="shared" si="37"/>
        <v>0</v>
      </c>
      <c r="O314" s="182">
        <f t="shared" si="38"/>
        <v>0</v>
      </c>
    </row>
    <row r="315" spans="1:15" hidden="1" x14ac:dyDescent="0.2">
      <c r="A315" s="182">
        <f>'16'!A13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4">
        <f>IFERROR(INDEX(Lookup!$BG$9:$BG$3000,MATCH($A315,Lookup!$A$9:$A$3000,0)),0)</f>
        <v>0</v>
      </c>
      <c r="E315" s="204">
        <f>IFERROR(INDEX(Lookup!$BF$9:$BF$3000,MATCH($A315,Lookup!$A$9:$A$3000,0)),0)</f>
        <v>0</v>
      </c>
      <c r="F315" s="204">
        <f>IFERROR(INDEX(Lookup!$BE$9:$BE$3000,MATCH($A315,Lookup!$A$9:$A$3000,0)),0)</f>
        <v>0</v>
      </c>
      <c r="G315" s="205"/>
      <c r="H315" s="205"/>
      <c r="I315" s="204">
        <f>IFERROR(INDEX(Lookup!$BJ$9:$BJ$3000,MATCH($A315,Lookup!$A$9:$A$3000,0)),0)</f>
        <v>0</v>
      </c>
      <c r="J315" s="204">
        <f>IFERROR(INDEX(Lookup!$BI$9:$BI$3000,MATCH($A315,Lookup!$A$9:$A$3000,0)),0)</f>
        <v>0</v>
      </c>
      <c r="K315" s="204">
        <f>IFERROR(INDEX(Lookup!$BH$9:$BH$3000,MATCH($A315,Lookup!$A$9:$A$3000,0)),0)</f>
        <v>0</v>
      </c>
      <c r="L315" s="204">
        <f t="shared" si="37"/>
        <v>0</v>
      </c>
      <c r="O315" s="182">
        <f t="shared" si="38"/>
        <v>0</v>
      </c>
    </row>
    <row r="316" spans="1:15" x14ac:dyDescent="0.2">
      <c r="L316" s="204"/>
      <c r="O316" s="182">
        <v>1</v>
      </c>
    </row>
    <row r="317" spans="1:15" x14ac:dyDescent="0.2">
      <c r="A317" s="212"/>
      <c r="B317" s="212"/>
      <c r="C317" s="212" t="s">
        <v>471</v>
      </c>
      <c r="D317" s="210">
        <f>SUM(D304:D316)</f>
        <v>0</v>
      </c>
      <c r="E317" s="210">
        <f>SUM(E304:E316)</f>
        <v>0</v>
      </c>
      <c r="F317" s="210">
        <f>SUM(F304:F316)</f>
        <v>0</v>
      </c>
      <c r="G317" s="211"/>
      <c r="H317" s="211"/>
      <c r="I317" s="210">
        <f>SUM(I304:I316)</f>
        <v>0</v>
      </c>
      <c r="J317" s="210">
        <f>SUM(J304:J316)</f>
        <v>0</v>
      </c>
      <c r="K317" s="210">
        <f>SUM(K304:K316)</f>
        <v>0</v>
      </c>
      <c r="L317" s="210">
        <f>SUM(L304:L316)</f>
        <v>0</v>
      </c>
      <c r="O317" s="182">
        <v>1</v>
      </c>
    </row>
    <row r="318" spans="1:15" x14ac:dyDescent="0.2">
      <c r="C318" s="206" t="s">
        <v>474</v>
      </c>
      <c r="L318" s="204"/>
      <c r="O318" s="182">
        <v>1</v>
      </c>
    </row>
    <row r="319" spans="1:15" x14ac:dyDescent="0.2">
      <c r="A319" s="182" t="str">
        <f>'17'!A2</f>
        <v>30100-G16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 xml:space="preserve">Extra Ordinary Expenses-TWC                                 </v>
      </c>
      <c r="D319" s="204">
        <f>IFERROR(INDEX(Lookup!$BG$9:$BG$3000,MATCH($A319,Lookup!$A$9:$A$3000,0)),0)</f>
        <v>0</v>
      </c>
      <c r="E319" s="204">
        <f>IFERROR(INDEX(Lookup!$BF$9:$BF$3000,MATCH($A319,Lookup!$A$9:$A$3000,0)),0)</f>
        <v>0</v>
      </c>
      <c r="F319" s="204">
        <f>IFERROR(INDEX(Lookup!$BE$9:$BE$3000,MATCH($A319,Lookup!$A$9:$A$3000,0)),0)</f>
        <v>0</v>
      </c>
      <c r="G319" s="205"/>
      <c r="H319" s="205"/>
      <c r="I319" s="204">
        <f>IFERROR(INDEX(Lookup!$BJ$9:$BJ$3000,MATCH($A319,Lookup!$A$9:$A$3000,0)),0)</f>
        <v>0</v>
      </c>
      <c r="J319" s="204">
        <f>IFERROR(INDEX(Lookup!$BI$9:$BI$3000,MATCH($A319,Lookup!$A$9:$A$3000,0)),0)</f>
        <v>0</v>
      </c>
      <c r="K319" s="204">
        <f>IFERROR(INDEX(Lookup!$BH$9:$BH$3000,MATCH($A319,Lookup!$A$9:$A$3000,0)),0)</f>
        <v>0</v>
      </c>
      <c r="L319" s="204">
        <f t="shared" ref="L319:L329" si="39">K319-J319</f>
        <v>0</v>
      </c>
      <c r="O319" s="182">
        <f t="shared" ref="O319:O330" si="40">+IF(A319&gt;0,1,0)</f>
        <v>1</v>
      </c>
    </row>
    <row r="320" spans="1:15" hidden="1" x14ac:dyDescent="0.2">
      <c r="A320" s="182">
        <f>'17'!A3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4">
        <f>IFERROR(INDEX(Lookup!$BG$9:$BG$3000,MATCH($A320,Lookup!$A$9:$A$3000,0)),0)</f>
        <v>0</v>
      </c>
      <c r="E320" s="204">
        <f>IFERROR(INDEX(Lookup!$BF$9:$BF$3000,MATCH($A320,Lookup!$A$9:$A$3000,0)),0)</f>
        <v>0</v>
      </c>
      <c r="F320" s="204">
        <f>IFERROR(INDEX(Lookup!$BE$9:$BE$3000,MATCH($A320,Lookup!$A$9:$A$3000,0)),0)</f>
        <v>0</v>
      </c>
      <c r="G320" s="205"/>
      <c r="H320" s="205"/>
      <c r="I320" s="204">
        <f>IFERROR(INDEX(Lookup!$BJ$9:$BJ$3000,MATCH($A320,Lookup!$A$9:$A$3000,0)),0)</f>
        <v>0</v>
      </c>
      <c r="J320" s="204">
        <f>IFERROR(INDEX(Lookup!$BI$9:$BI$3000,MATCH($A320,Lookup!$A$9:$A$3000,0)),0)</f>
        <v>0</v>
      </c>
      <c r="K320" s="204">
        <f>IFERROR(INDEX(Lookup!$BH$9:$BH$3000,MATCH($A320,Lookup!$A$9:$A$3000,0)),0)</f>
        <v>0</v>
      </c>
      <c r="L320" s="204">
        <f t="shared" si="39"/>
        <v>0</v>
      </c>
      <c r="O320" s="182">
        <f t="shared" si="40"/>
        <v>0</v>
      </c>
    </row>
    <row r="321" spans="1:15" hidden="1" x14ac:dyDescent="0.2">
      <c r="A321" s="182">
        <f>'17'!A4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4">
        <f>IFERROR(INDEX(Lookup!$BG$9:$BG$3000,MATCH($A321,Lookup!$A$9:$A$3000,0)),0)</f>
        <v>0</v>
      </c>
      <c r="E321" s="204">
        <f>IFERROR(INDEX(Lookup!$BF$9:$BF$3000,MATCH($A321,Lookup!$A$9:$A$3000,0)),0)</f>
        <v>0</v>
      </c>
      <c r="F321" s="204">
        <f>IFERROR(INDEX(Lookup!$BE$9:$BE$3000,MATCH($A321,Lookup!$A$9:$A$3000,0)),0)</f>
        <v>0</v>
      </c>
      <c r="G321" s="205"/>
      <c r="H321" s="205"/>
      <c r="I321" s="204">
        <f>IFERROR(INDEX(Lookup!$BJ$9:$BJ$3000,MATCH($A321,Lookup!$A$9:$A$3000,0)),0)</f>
        <v>0</v>
      </c>
      <c r="J321" s="204">
        <f>IFERROR(INDEX(Lookup!$BI$9:$BI$3000,MATCH($A321,Lookup!$A$9:$A$3000,0)),0)</f>
        <v>0</v>
      </c>
      <c r="K321" s="204">
        <f>IFERROR(INDEX(Lookup!$BH$9:$BH$3000,MATCH($A321,Lookup!$A$9:$A$3000,0)),0)</f>
        <v>0</v>
      </c>
      <c r="L321" s="204">
        <f t="shared" si="39"/>
        <v>0</v>
      </c>
      <c r="O321" s="182">
        <f t="shared" si="40"/>
        <v>0</v>
      </c>
    </row>
    <row r="322" spans="1:15" hidden="1" x14ac:dyDescent="0.2">
      <c r="A322" s="182">
        <f>'17'!A5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4">
        <f>IFERROR(INDEX(Lookup!$BG$9:$BG$3000,MATCH($A322,Lookup!$A$9:$A$3000,0)),0)</f>
        <v>0</v>
      </c>
      <c r="E322" s="204">
        <f>IFERROR(INDEX(Lookup!$BF$9:$BF$3000,MATCH($A322,Lookup!$A$9:$A$3000,0)),0)</f>
        <v>0</v>
      </c>
      <c r="F322" s="204">
        <f>IFERROR(INDEX(Lookup!$BE$9:$BE$3000,MATCH($A322,Lookup!$A$9:$A$3000,0)),0)</f>
        <v>0</v>
      </c>
      <c r="G322" s="205"/>
      <c r="H322" s="205"/>
      <c r="I322" s="204">
        <f>IFERROR(INDEX(Lookup!$BJ$9:$BJ$3000,MATCH($A322,Lookup!$A$9:$A$3000,0)),0)</f>
        <v>0</v>
      </c>
      <c r="J322" s="204">
        <f>IFERROR(INDEX(Lookup!$BI$9:$BI$3000,MATCH($A322,Lookup!$A$9:$A$3000,0)),0)</f>
        <v>0</v>
      </c>
      <c r="K322" s="204">
        <f>IFERROR(INDEX(Lookup!$BH$9:$BH$3000,MATCH($A322,Lookup!$A$9:$A$3000,0)),0)</f>
        <v>0</v>
      </c>
      <c r="L322" s="204">
        <f t="shared" si="39"/>
        <v>0</v>
      </c>
      <c r="O322" s="182">
        <f t="shared" si="40"/>
        <v>0</v>
      </c>
    </row>
    <row r="323" spans="1:15" hidden="1" x14ac:dyDescent="0.2">
      <c r="A323" s="182">
        <f>'17'!A6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4">
        <f>IFERROR(INDEX(Lookup!$BG$9:$BG$3000,MATCH($A323,Lookup!$A$9:$A$3000,0)),0)</f>
        <v>0</v>
      </c>
      <c r="E323" s="204">
        <f>IFERROR(INDEX(Lookup!$BF$9:$BF$3000,MATCH($A323,Lookup!$A$9:$A$3000,0)),0)</f>
        <v>0</v>
      </c>
      <c r="F323" s="204">
        <f>IFERROR(INDEX(Lookup!$BE$9:$BE$3000,MATCH($A323,Lookup!$A$9:$A$3000,0)),0)</f>
        <v>0</v>
      </c>
      <c r="G323" s="205"/>
      <c r="H323" s="205"/>
      <c r="I323" s="204">
        <f>IFERROR(INDEX(Lookup!$BJ$9:$BJ$3000,MATCH($A323,Lookup!$A$9:$A$3000,0)),0)</f>
        <v>0</v>
      </c>
      <c r="J323" s="204">
        <f>IFERROR(INDEX(Lookup!$BI$9:$BI$3000,MATCH($A323,Lookup!$A$9:$A$3000,0)),0)</f>
        <v>0</v>
      </c>
      <c r="K323" s="204">
        <f>IFERROR(INDEX(Lookup!$BH$9:$BH$3000,MATCH($A323,Lookup!$A$9:$A$3000,0)),0)</f>
        <v>0</v>
      </c>
      <c r="L323" s="204">
        <f t="shared" si="39"/>
        <v>0</v>
      </c>
      <c r="O323" s="182">
        <f t="shared" si="40"/>
        <v>0</v>
      </c>
    </row>
    <row r="324" spans="1:15" hidden="1" x14ac:dyDescent="0.2">
      <c r="A324" s="182">
        <f>'17'!A7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4">
        <f>IFERROR(INDEX(Lookup!$BG$9:$BG$3000,MATCH($A324,Lookup!$A$9:$A$3000,0)),0)</f>
        <v>0</v>
      </c>
      <c r="E324" s="204">
        <f>IFERROR(INDEX(Lookup!$BF$9:$BF$3000,MATCH($A324,Lookup!$A$9:$A$3000,0)),0)</f>
        <v>0</v>
      </c>
      <c r="F324" s="204">
        <f>IFERROR(INDEX(Lookup!$BE$9:$BE$3000,MATCH($A324,Lookup!$A$9:$A$3000,0)),0)</f>
        <v>0</v>
      </c>
      <c r="G324" s="205"/>
      <c r="H324" s="205"/>
      <c r="I324" s="204">
        <f>IFERROR(INDEX(Lookup!$BJ$9:$BJ$3000,MATCH($A324,Lookup!$A$9:$A$3000,0)),0)</f>
        <v>0</v>
      </c>
      <c r="J324" s="204">
        <f>IFERROR(INDEX(Lookup!$BI$9:$BI$3000,MATCH($A324,Lookup!$A$9:$A$3000,0)),0)</f>
        <v>0</v>
      </c>
      <c r="K324" s="204">
        <f>IFERROR(INDEX(Lookup!$BH$9:$BH$3000,MATCH($A324,Lookup!$A$9:$A$3000,0)),0)</f>
        <v>0</v>
      </c>
      <c r="L324" s="204">
        <f t="shared" si="39"/>
        <v>0</v>
      </c>
      <c r="O324" s="182">
        <f t="shared" si="40"/>
        <v>0</v>
      </c>
    </row>
    <row r="325" spans="1:15" hidden="1" x14ac:dyDescent="0.2">
      <c r="A325" s="182">
        <f>'17'!A8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4">
        <f>IFERROR(INDEX(Lookup!$BG$9:$BG$3000,MATCH($A325,Lookup!$A$9:$A$3000,0)),0)</f>
        <v>0</v>
      </c>
      <c r="E325" s="204">
        <f>IFERROR(INDEX(Lookup!$BF$9:$BF$3000,MATCH($A325,Lookup!$A$9:$A$3000,0)),0)</f>
        <v>0</v>
      </c>
      <c r="F325" s="204">
        <f>IFERROR(INDEX(Lookup!$BE$9:$BE$3000,MATCH($A325,Lookup!$A$9:$A$3000,0)),0)</f>
        <v>0</v>
      </c>
      <c r="G325" s="205"/>
      <c r="H325" s="205"/>
      <c r="I325" s="204">
        <f>IFERROR(INDEX(Lookup!$BJ$9:$BJ$3000,MATCH($A325,Lookup!$A$9:$A$3000,0)),0)</f>
        <v>0</v>
      </c>
      <c r="J325" s="204">
        <f>IFERROR(INDEX(Lookup!$BI$9:$BI$3000,MATCH($A325,Lookup!$A$9:$A$3000,0)),0)</f>
        <v>0</v>
      </c>
      <c r="K325" s="204">
        <f>IFERROR(INDEX(Lookup!$BH$9:$BH$3000,MATCH($A325,Lookup!$A$9:$A$3000,0)),0)</f>
        <v>0</v>
      </c>
      <c r="L325" s="204">
        <f t="shared" si="39"/>
        <v>0</v>
      </c>
      <c r="O325" s="182">
        <f t="shared" si="40"/>
        <v>0</v>
      </c>
    </row>
    <row r="326" spans="1:15" hidden="1" x14ac:dyDescent="0.2">
      <c r="A326" s="182">
        <f>'17'!A9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4">
        <f>IFERROR(INDEX(Lookup!$BG$9:$BG$3000,MATCH($A326,Lookup!$A$9:$A$3000,0)),0)</f>
        <v>0</v>
      </c>
      <c r="E326" s="204">
        <f>IFERROR(INDEX(Lookup!$BF$9:$BF$3000,MATCH($A326,Lookup!$A$9:$A$3000,0)),0)</f>
        <v>0</v>
      </c>
      <c r="F326" s="204">
        <f>IFERROR(INDEX(Lookup!$BE$9:$BE$3000,MATCH($A326,Lookup!$A$9:$A$3000,0)),0)</f>
        <v>0</v>
      </c>
      <c r="G326" s="205"/>
      <c r="H326" s="205"/>
      <c r="I326" s="204">
        <f>IFERROR(INDEX(Lookup!$BJ$9:$BJ$3000,MATCH($A326,Lookup!$A$9:$A$3000,0)),0)</f>
        <v>0</v>
      </c>
      <c r="J326" s="204">
        <f>IFERROR(INDEX(Lookup!$BI$9:$BI$3000,MATCH($A326,Lookup!$A$9:$A$3000,0)),0)</f>
        <v>0</v>
      </c>
      <c r="K326" s="204">
        <f>IFERROR(INDEX(Lookup!$BH$9:$BH$3000,MATCH($A326,Lookup!$A$9:$A$3000,0)),0)</f>
        <v>0</v>
      </c>
      <c r="L326" s="204">
        <f t="shared" si="39"/>
        <v>0</v>
      </c>
      <c r="O326" s="182">
        <f t="shared" si="40"/>
        <v>0</v>
      </c>
    </row>
    <row r="327" spans="1:15" hidden="1" x14ac:dyDescent="0.2">
      <c r="A327" s="182">
        <f>'17'!A10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4">
        <f>IFERROR(INDEX(Lookup!$BG$9:$BG$3000,MATCH($A327,Lookup!$A$9:$A$3000,0)),0)</f>
        <v>0</v>
      </c>
      <c r="E327" s="204">
        <f>IFERROR(INDEX(Lookup!$BF$9:$BF$3000,MATCH($A327,Lookup!$A$9:$A$3000,0)),0)</f>
        <v>0</v>
      </c>
      <c r="F327" s="204">
        <f>IFERROR(INDEX(Lookup!$BE$9:$BE$3000,MATCH($A327,Lookup!$A$9:$A$3000,0)),0)</f>
        <v>0</v>
      </c>
      <c r="G327" s="205"/>
      <c r="H327" s="205"/>
      <c r="I327" s="204">
        <f>IFERROR(INDEX(Lookup!$BJ$9:$BJ$3000,MATCH($A327,Lookup!$A$9:$A$3000,0)),0)</f>
        <v>0</v>
      </c>
      <c r="J327" s="204">
        <f>IFERROR(INDEX(Lookup!$BI$9:$BI$3000,MATCH($A327,Lookup!$A$9:$A$3000,0)),0)</f>
        <v>0</v>
      </c>
      <c r="K327" s="204">
        <f>IFERROR(INDEX(Lookup!$BH$9:$BH$3000,MATCH($A327,Lookup!$A$9:$A$3000,0)),0)</f>
        <v>0</v>
      </c>
      <c r="L327" s="204">
        <f t="shared" si="39"/>
        <v>0</v>
      </c>
      <c r="O327" s="182">
        <f t="shared" si="40"/>
        <v>0</v>
      </c>
    </row>
    <row r="328" spans="1:15" hidden="1" x14ac:dyDescent="0.2">
      <c r="A328" s="182">
        <f>'17'!A11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4">
        <f>IFERROR(INDEX(Lookup!$BG$9:$BG$3000,MATCH($A328,Lookup!$A$9:$A$3000,0)),0)</f>
        <v>0</v>
      </c>
      <c r="E328" s="204">
        <f>IFERROR(INDEX(Lookup!$BF$9:$BF$3000,MATCH($A328,Lookup!$A$9:$A$3000,0)),0)</f>
        <v>0</v>
      </c>
      <c r="F328" s="204">
        <f>IFERROR(INDEX(Lookup!$BE$9:$BE$3000,MATCH($A328,Lookup!$A$9:$A$3000,0)),0)</f>
        <v>0</v>
      </c>
      <c r="G328" s="205"/>
      <c r="H328" s="205"/>
      <c r="I328" s="204">
        <f>IFERROR(INDEX(Lookup!$BJ$9:$BJ$3000,MATCH($A328,Lookup!$A$9:$A$3000,0)),0)</f>
        <v>0</v>
      </c>
      <c r="J328" s="204">
        <f>IFERROR(INDEX(Lookup!$BI$9:$BI$3000,MATCH($A328,Lookup!$A$9:$A$3000,0)),0)</f>
        <v>0</v>
      </c>
      <c r="K328" s="204">
        <f>IFERROR(INDEX(Lookup!$BH$9:$BH$3000,MATCH($A328,Lookup!$A$9:$A$3000,0)),0)</f>
        <v>0</v>
      </c>
      <c r="L328" s="204">
        <f t="shared" si="39"/>
        <v>0</v>
      </c>
      <c r="O328" s="182">
        <f t="shared" si="40"/>
        <v>0</v>
      </c>
    </row>
    <row r="329" spans="1:15" hidden="1" x14ac:dyDescent="0.2">
      <c r="A329" s="182">
        <f>'17'!A12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4">
        <f>IFERROR(INDEX(Lookup!$BG$9:$BG$3000,MATCH($A329,Lookup!$A$9:$A$3000,0)),0)</f>
        <v>0</v>
      </c>
      <c r="E329" s="204">
        <f>IFERROR(INDEX(Lookup!$BF$9:$BF$3000,MATCH($A329,Lookup!$A$9:$A$3000,0)),0)</f>
        <v>0</v>
      </c>
      <c r="F329" s="204">
        <f>IFERROR(INDEX(Lookup!$BE$9:$BE$3000,MATCH($A329,Lookup!$A$9:$A$3000,0)),0)</f>
        <v>0</v>
      </c>
      <c r="G329" s="205"/>
      <c r="H329" s="205"/>
      <c r="I329" s="204">
        <f>IFERROR(INDEX(Lookup!$BJ$9:$BJ$3000,MATCH($A329,Lookup!$A$9:$A$3000,0)),0)</f>
        <v>0</v>
      </c>
      <c r="J329" s="204">
        <f>IFERROR(INDEX(Lookup!$BI$9:$BI$3000,MATCH($A329,Lookup!$A$9:$A$3000,0)),0)</f>
        <v>0</v>
      </c>
      <c r="K329" s="204">
        <f>IFERROR(INDEX(Lookup!$BH$9:$BH$3000,MATCH($A329,Lookup!$A$9:$A$3000,0)),0)</f>
        <v>0</v>
      </c>
      <c r="L329" s="204">
        <f t="shared" si="39"/>
        <v>0</v>
      </c>
      <c r="O329" s="182">
        <f t="shared" si="40"/>
        <v>0</v>
      </c>
    </row>
    <row r="330" spans="1:15" hidden="1" x14ac:dyDescent="0.2">
      <c r="L330" s="204"/>
      <c r="O330" s="182">
        <f t="shared" si="40"/>
        <v>0</v>
      </c>
    </row>
    <row r="331" spans="1:15" x14ac:dyDescent="0.2">
      <c r="A331" s="212"/>
      <c r="B331" s="212"/>
      <c r="C331" s="212" t="s">
        <v>475</v>
      </c>
      <c r="D331" s="210">
        <f>SUM(D319:D330)</f>
        <v>0</v>
      </c>
      <c r="E331" s="210">
        <f>SUM(E319:E330)</f>
        <v>0</v>
      </c>
      <c r="F331" s="210">
        <f>SUM(F319:F330)</f>
        <v>0</v>
      </c>
      <c r="G331" s="211"/>
      <c r="H331" s="211"/>
      <c r="I331" s="210">
        <f>SUM(I319:I330)</f>
        <v>0</v>
      </c>
      <c r="J331" s="210">
        <f>SUM(J319:J330)</f>
        <v>0</v>
      </c>
      <c r="K331" s="210">
        <f>SUM(K319:K330)</f>
        <v>0</v>
      </c>
      <c r="L331" s="210">
        <f>SUM(L319:L330)</f>
        <v>0</v>
      </c>
      <c r="O331" s="182">
        <v>1</v>
      </c>
    </row>
    <row r="332" spans="1:15" x14ac:dyDescent="0.2">
      <c r="C332" s="206" t="s">
        <v>472</v>
      </c>
      <c r="L332" s="204"/>
      <c r="O332" s="182">
        <v>1</v>
      </c>
    </row>
    <row r="333" spans="1:15" x14ac:dyDescent="0.2">
      <c r="A333" s="182" t="str">
        <f>'18'!A2</f>
        <v>30120-G16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 xml:space="preserve">Captial loss-TWC                                            </v>
      </c>
      <c r="D333" s="204">
        <f>IFERROR(INDEX(Lookup!$BG$9:$BG$3000,MATCH($A333,Lookup!$A$9:$A$3000,0)),0)</f>
        <v>0</v>
      </c>
      <c r="E333" s="204">
        <f>IFERROR(INDEX(Lookup!$BF$9:$BF$3000,MATCH($A333,Lookup!$A$9:$A$3000,0)),0)</f>
        <v>0</v>
      </c>
      <c r="F333" s="204">
        <f>IFERROR(INDEX(Lookup!$BE$9:$BE$3000,MATCH($A333,Lookup!$A$9:$A$3000,0)),0)</f>
        <v>0</v>
      </c>
      <c r="G333" s="205"/>
      <c r="H333" s="205"/>
      <c r="I333" s="204">
        <f>IFERROR(INDEX(Lookup!$BJ$9:$BJ$3000,MATCH($A333,Lookup!$A$9:$A$3000,0)),0)</f>
        <v>0</v>
      </c>
      <c r="J333" s="204">
        <f>IFERROR(INDEX(Lookup!$BI$9:$BI$3000,MATCH($A333,Lookup!$A$9:$A$3000,0)),0)</f>
        <v>0</v>
      </c>
      <c r="K333" s="204">
        <f>IFERROR(INDEX(Lookup!$BH$9:$BH$3000,MATCH($A333,Lookup!$A$9:$A$3000,0)),0)</f>
        <v>0</v>
      </c>
      <c r="L333" s="204">
        <f t="shared" ref="L333:L344" si="41">K333-J333</f>
        <v>0</v>
      </c>
      <c r="O333" s="182">
        <f t="shared" ref="O333:O345" si="42">+IF(A333&gt;0,1,0)</f>
        <v>1</v>
      </c>
    </row>
    <row r="334" spans="1:15" hidden="1" x14ac:dyDescent="0.2">
      <c r="A334" s="182">
        <f>'18'!A3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4">
        <f>IFERROR(INDEX(Lookup!$BG$9:$BG$3000,MATCH($A334,Lookup!$A$9:$A$3000,0)),0)</f>
        <v>0</v>
      </c>
      <c r="E334" s="204">
        <f>IFERROR(INDEX(Lookup!$BF$9:$BF$3000,MATCH($A334,Lookup!$A$9:$A$3000,0)),0)</f>
        <v>0</v>
      </c>
      <c r="F334" s="204">
        <f>IFERROR(INDEX(Lookup!$BE$9:$BE$3000,MATCH($A334,Lookup!$A$9:$A$3000,0)),0)</f>
        <v>0</v>
      </c>
      <c r="G334" s="205"/>
      <c r="H334" s="205"/>
      <c r="I334" s="204">
        <f>IFERROR(INDEX(Lookup!$BJ$9:$BJ$3000,MATCH($A334,Lookup!$A$9:$A$3000,0)),0)</f>
        <v>0</v>
      </c>
      <c r="J334" s="204">
        <f>IFERROR(INDEX(Lookup!$BI$9:$BI$3000,MATCH($A334,Lookup!$A$9:$A$3000,0)),0)</f>
        <v>0</v>
      </c>
      <c r="K334" s="204">
        <f>IFERROR(INDEX(Lookup!$BH$9:$BH$3000,MATCH($A334,Lookup!$A$9:$A$3000,0)),0)</f>
        <v>0</v>
      </c>
      <c r="L334" s="204">
        <f t="shared" si="41"/>
        <v>0</v>
      </c>
      <c r="O334" s="182">
        <f t="shared" si="42"/>
        <v>0</v>
      </c>
    </row>
    <row r="335" spans="1:15" hidden="1" x14ac:dyDescent="0.2">
      <c r="A335" s="182">
        <f>'18'!A4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4">
        <f>IFERROR(INDEX(Lookup!$BG$9:$BG$3000,MATCH($A335,Lookup!$A$9:$A$3000,0)),0)</f>
        <v>0</v>
      </c>
      <c r="E335" s="204">
        <f>IFERROR(INDEX(Lookup!$BF$9:$BF$3000,MATCH($A335,Lookup!$A$9:$A$3000,0)),0)</f>
        <v>0</v>
      </c>
      <c r="F335" s="204">
        <f>IFERROR(INDEX(Lookup!$BE$9:$BE$3000,MATCH($A335,Lookup!$A$9:$A$3000,0)),0)</f>
        <v>0</v>
      </c>
      <c r="G335" s="205"/>
      <c r="H335" s="205"/>
      <c r="I335" s="204">
        <f>IFERROR(INDEX(Lookup!$BJ$9:$BJ$3000,MATCH($A335,Lookup!$A$9:$A$3000,0)),0)</f>
        <v>0</v>
      </c>
      <c r="J335" s="204">
        <f>IFERROR(INDEX(Lookup!$BI$9:$BI$3000,MATCH($A335,Lookup!$A$9:$A$3000,0)),0)</f>
        <v>0</v>
      </c>
      <c r="K335" s="204">
        <f>IFERROR(INDEX(Lookup!$BH$9:$BH$3000,MATCH($A335,Lookup!$A$9:$A$3000,0)),0)</f>
        <v>0</v>
      </c>
      <c r="L335" s="204">
        <f t="shared" si="41"/>
        <v>0</v>
      </c>
      <c r="O335" s="182">
        <f t="shared" si="42"/>
        <v>0</v>
      </c>
    </row>
    <row r="336" spans="1:15" hidden="1" x14ac:dyDescent="0.2">
      <c r="A336" s="182">
        <f>'18'!A5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4">
        <f>IFERROR(INDEX(Lookup!$BG$9:$BG$3000,MATCH($A336,Lookup!$A$9:$A$3000,0)),0)</f>
        <v>0</v>
      </c>
      <c r="E336" s="204">
        <f>IFERROR(INDEX(Lookup!$BF$9:$BF$3000,MATCH($A336,Lookup!$A$9:$A$3000,0)),0)</f>
        <v>0</v>
      </c>
      <c r="F336" s="204">
        <f>IFERROR(INDEX(Lookup!$BE$9:$BE$3000,MATCH($A336,Lookup!$A$9:$A$3000,0)),0)</f>
        <v>0</v>
      </c>
      <c r="G336" s="205"/>
      <c r="H336" s="205"/>
      <c r="I336" s="204">
        <f>IFERROR(INDEX(Lookup!$BJ$9:$BJ$3000,MATCH($A336,Lookup!$A$9:$A$3000,0)),0)</f>
        <v>0</v>
      </c>
      <c r="J336" s="204">
        <f>IFERROR(INDEX(Lookup!$BI$9:$BI$3000,MATCH($A336,Lookup!$A$9:$A$3000,0)),0)</f>
        <v>0</v>
      </c>
      <c r="K336" s="204">
        <f>IFERROR(INDEX(Lookup!$BH$9:$BH$3000,MATCH($A336,Lookup!$A$9:$A$3000,0)),0)</f>
        <v>0</v>
      </c>
      <c r="L336" s="204">
        <f t="shared" si="41"/>
        <v>0</v>
      </c>
      <c r="O336" s="182">
        <f t="shared" si="42"/>
        <v>0</v>
      </c>
    </row>
    <row r="337" spans="1:15" hidden="1" x14ac:dyDescent="0.2">
      <c r="A337" s="182">
        <f>'18'!A6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4">
        <f>IFERROR(INDEX(Lookup!$BG$9:$BG$3000,MATCH($A337,Lookup!$A$9:$A$3000,0)),0)</f>
        <v>0</v>
      </c>
      <c r="E337" s="204">
        <f>IFERROR(INDEX(Lookup!$BF$9:$BF$3000,MATCH($A337,Lookup!$A$9:$A$3000,0)),0)</f>
        <v>0</v>
      </c>
      <c r="F337" s="204">
        <f>IFERROR(INDEX(Lookup!$BE$9:$BE$3000,MATCH($A337,Lookup!$A$9:$A$3000,0)),0)</f>
        <v>0</v>
      </c>
      <c r="G337" s="205"/>
      <c r="H337" s="205"/>
      <c r="I337" s="204">
        <f>IFERROR(INDEX(Lookup!$BJ$9:$BJ$3000,MATCH($A337,Lookup!$A$9:$A$3000,0)),0)</f>
        <v>0</v>
      </c>
      <c r="J337" s="204">
        <f>IFERROR(INDEX(Lookup!$BI$9:$BI$3000,MATCH($A337,Lookup!$A$9:$A$3000,0)),0)</f>
        <v>0</v>
      </c>
      <c r="K337" s="204">
        <f>IFERROR(INDEX(Lookup!$BH$9:$BH$3000,MATCH($A337,Lookup!$A$9:$A$3000,0)),0)</f>
        <v>0</v>
      </c>
      <c r="L337" s="204">
        <f t="shared" si="41"/>
        <v>0</v>
      </c>
      <c r="O337" s="182">
        <f t="shared" si="42"/>
        <v>0</v>
      </c>
    </row>
    <row r="338" spans="1:15" hidden="1" x14ac:dyDescent="0.2">
      <c r="A338" s="182">
        <f>'18'!A7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4">
        <f>IFERROR(INDEX(Lookup!$BG$9:$BG$3000,MATCH($A338,Lookup!$A$9:$A$3000,0)),0)</f>
        <v>0</v>
      </c>
      <c r="E338" s="204">
        <f>IFERROR(INDEX(Lookup!$BF$9:$BF$3000,MATCH($A338,Lookup!$A$9:$A$3000,0)),0)</f>
        <v>0</v>
      </c>
      <c r="F338" s="204">
        <f>IFERROR(INDEX(Lookup!$BE$9:$BE$3000,MATCH($A338,Lookup!$A$9:$A$3000,0)),0)</f>
        <v>0</v>
      </c>
      <c r="G338" s="205"/>
      <c r="H338" s="205"/>
      <c r="I338" s="204">
        <f>IFERROR(INDEX(Lookup!$BJ$9:$BJ$3000,MATCH($A338,Lookup!$A$9:$A$3000,0)),0)</f>
        <v>0</v>
      </c>
      <c r="J338" s="204">
        <f>IFERROR(INDEX(Lookup!$BI$9:$BI$3000,MATCH($A338,Lookup!$A$9:$A$3000,0)),0)</f>
        <v>0</v>
      </c>
      <c r="K338" s="204">
        <f>IFERROR(INDEX(Lookup!$BH$9:$BH$3000,MATCH($A338,Lookup!$A$9:$A$3000,0)),0)</f>
        <v>0</v>
      </c>
      <c r="L338" s="204">
        <f t="shared" si="41"/>
        <v>0</v>
      </c>
      <c r="O338" s="182">
        <f t="shared" si="42"/>
        <v>0</v>
      </c>
    </row>
    <row r="339" spans="1:15" hidden="1" x14ac:dyDescent="0.2">
      <c r="A339" s="182">
        <f>'18'!A8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4">
        <f>IFERROR(INDEX(Lookup!$BG$9:$BG$3000,MATCH($A339,Lookup!$A$9:$A$3000,0)),0)</f>
        <v>0</v>
      </c>
      <c r="E339" s="204">
        <f>IFERROR(INDEX(Lookup!$BF$9:$BF$3000,MATCH($A339,Lookup!$A$9:$A$3000,0)),0)</f>
        <v>0</v>
      </c>
      <c r="F339" s="204">
        <f>IFERROR(INDEX(Lookup!$BE$9:$BE$3000,MATCH($A339,Lookup!$A$9:$A$3000,0)),0)</f>
        <v>0</v>
      </c>
      <c r="G339" s="205"/>
      <c r="H339" s="205"/>
      <c r="I339" s="204">
        <f>IFERROR(INDEX(Lookup!$BJ$9:$BJ$3000,MATCH($A339,Lookup!$A$9:$A$3000,0)),0)</f>
        <v>0</v>
      </c>
      <c r="J339" s="204">
        <f>IFERROR(INDEX(Lookup!$BI$9:$BI$3000,MATCH($A339,Lookup!$A$9:$A$3000,0)),0)</f>
        <v>0</v>
      </c>
      <c r="K339" s="204">
        <f>IFERROR(INDEX(Lookup!$BH$9:$BH$3000,MATCH($A339,Lookup!$A$9:$A$3000,0)),0)</f>
        <v>0</v>
      </c>
      <c r="L339" s="204">
        <f t="shared" si="41"/>
        <v>0</v>
      </c>
      <c r="O339" s="182">
        <f t="shared" si="42"/>
        <v>0</v>
      </c>
    </row>
    <row r="340" spans="1:15" hidden="1" x14ac:dyDescent="0.2">
      <c r="A340" s="182">
        <f>'18'!A9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4">
        <f>IFERROR(INDEX(Lookup!$BG$9:$BG$3000,MATCH($A340,Lookup!$A$9:$A$3000,0)),0)</f>
        <v>0</v>
      </c>
      <c r="E340" s="204">
        <f>IFERROR(INDEX(Lookup!$BF$9:$BF$3000,MATCH($A340,Lookup!$A$9:$A$3000,0)),0)</f>
        <v>0</v>
      </c>
      <c r="F340" s="204">
        <f>IFERROR(INDEX(Lookup!$BE$9:$BE$3000,MATCH($A340,Lookup!$A$9:$A$3000,0)),0)</f>
        <v>0</v>
      </c>
      <c r="G340" s="205"/>
      <c r="H340" s="205"/>
      <c r="I340" s="204">
        <f>IFERROR(INDEX(Lookup!$BJ$9:$BJ$3000,MATCH($A340,Lookup!$A$9:$A$3000,0)),0)</f>
        <v>0</v>
      </c>
      <c r="J340" s="204">
        <f>IFERROR(INDEX(Lookup!$BI$9:$BI$3000,MATCH($A340,Lookup!$A$9:$A$3000,0)),0)</f>
        <v>0</v>
      </c>
      <c r="K340" s="204">
        <f>IFERROR(INDEX(Lookup!$BH$9:$BH$3000,MATCH($A340,Lookup!$A$9:$A$3000,0)),0)</f>
        <v>0</v>
      </c>
      <c r="L340" s="204">
        <f t="shared" si="41"/>
        <v>0</v>
      </c>
      <c r="O340" s="182">
        <f t="shared" si="42"/>
        <v>0</v>
      </c>
    </row>
    <row r="341" spans="1:15" hidden="1" x14ac:dyDescent="0.2">
      <c r="A341" s="182">
        <f>'18'!A10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4">
        <f>IFERROR(INDEX(Lookup!$BG$9:$BG$3000,MATCH($A341,Lookup!$A$9:$A$3000,0)),0)</f>
        <v>0</v>
      </c>
      <c r="E341" s="204">
        <f>IFERROR(INDEX(Lookup!$BF$9:$BF$3000,MATCH($A341,Lookup!$A$9:$A$3000,0)),0)</f>
        <v>0</v>
      </c>
      <c r="F341" s="204">
        <f>IFERROR(INDEX(Lookup!$BE$9:$BE$3000,MATCH($A341,Lookup!$A$9:$A$3000,0)),0)</f>
        <v>0</v>
      </c>
      <c r="G341" s="205"/>
      <c r="H341" s="205"/>
      <c r="I341" s="204">
        <f>IFERROR(INDEX(Lookup!$BJ$9:$BJ$3000,MATCH($A341,Lookup!$A$9:$A$3000,0)),0)</f>
        <v>0</v>
      </c>
      <c r="J341" s="204">
        <f>IFERROR(INDEX(Lookup!$BI$9:$BI$3000,MATCH($A341,Lookup!$A$9:$A$3000,0)),0)</f>
        <v>0</v>
      </c>
      <c r="K341" s="204">
        <f>IFERROR(INDEX(Lookup!$BH$9:$BH$3000,MATCH($A341,Lookup!$A$9:$A$3000,0)),0)</f>
        <v>0</v>
      </c>
      <c r="L341" s="204">
        <f t="shared" si="41"/>
        <v>0</v>
      </c>
      <c r="O341" s="182">
        <f t="shared" si="42"/>
        <v>0</v>
      </c>
    </row>
    <row r="342" spans="1:15" hidden="1" x14ac:dyDescent="0.2">
      <c r="A342" s="182">
        <f>'18'!A11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4">
        <f>IFERROR(INDEX(Lookup!$BG$9:$BG$3000,MATCH($A342,Lookup!$A$9:$A$3000,0)),0)</f>
        <v>0</v>
      </c>
      <c r="E342" s="204">
        <f>IFERROR(INDEX(Lookup!$BF$9:$BF$3000,MATCH($A342,Lookup!$A$9:$A$3000,0)),0)</f>
        <v>0</v>
      </c>
      <c r="F342" s="204">
        <f>IFERROR(INDEX(Lookup!$BE$9:$BE$3000,MATCH($A342,Lookup!$A$9:$A$3000,0)),0)</f>
        <v>0</v>
      </c>
      <c r="G342" s="205"/>
      <c r="H342" s="205"/>
      <c r="I342" s="204">
        <f>IFERROR(INDEX(Lookup!$BJ$9:$BJ$3000,MATCH($A342,Lookup!$A$9:$A$3000,0)),0)</f>
        <v>0</v>
      </c>
      <c r="J342" s="204">
        <f>IFERROR(INDEX(Lookup!$BI$9:$BI$3000,MATCH($A342,Lookup!$A$9:$A$3000,0)),0)</f>
        <v>0</v>
      </c>
      <c r="K342" s="204">
        <f>IFERROR(INDEX(Lookup!$BH$9:$BH$3000,MATCH($A342,Lookup!$A$9:$A$3000,0)),0)</f>
        <v>0</v>
      </c>
      <c r="L342" s="204">
        <f t="shared" si="41"/>
        <v>0</v>
      </c>
      <c r="O342" s="182">
        <f t="shared" si="42"/>
        <v>0</v>
      </c>
    </row>
    <row r="343" spans="1:15" hidden="1" x14ac:dyDescent="0.2">
      <c r="A343" s="182">
        <f>'18'!A12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4">
        <f>IFERROR(INDEX(Lookup!$BG$9:$BG$3000,MATCH($A343,Lookup!$A$9:$A$3000,0)),0)</f>
        <v>0</v>
      </c>
      <c r="E343" s="204">
        <f>IFERROR(INDEX(Lookup!$BF$9:$BF$3000,MATCH($A343,Lookup!$A$9:$A$3000,0)),0)</f>
        <v>0</v>
      </c>
      <c r="F343" s="204">
        <f>IFERROR(INDEX(Lookup!$BE$9:$BE$3000,MATCH($A343,Lookup!$A$9:$A$3000,0)),0)</f>
        <v>0</v>
      </c>
      <c r="G343" s="205"/>
      <c r="H343" s="205"/>
      <c r="I343" s="204">
        <f>IFERROR(INDEX(Lookup!$BJ$9:$BJ$3000,MATCH($A343,Lookup!$A$9:$A$3000,0)),0)</f>
        <v>0</v>
      </c>
      <c r="J343" s="204">
        <f>IFERROR(INDEX(Lookup!$BI$9:$BI$3000,MATCH($A343,Lookup!$A$9:$A$3000,0)),0)</f>
        <v>0</v>
      </c>
      <c r="K343" s="204">
        <f>IFERROR(INDEX(Lookup!$BH$9:$BH$3000,MATCH($A343,Lookup!$A$9:$A$3000,0)),0)</f>
        <v>0</v>
      </c>
      <c r="L343" s="204">
        <f t="shared" si="41"/>
        <v>0</v>
      </c>
      <c r="O343" s="182">
        <f t="shared" si="42"/>
        <v>0</v>
      </c>
    </row>
    <row r="344" spans="1:15" hidden="1" x14ac:dyDescent="0.2">
      <c r="A344" s="182">
        <f>'18'!A13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4">
        <f>IFERROR(INDEX(Lookup!$BG$9:$BG$3000,MATCH($A344,Lookup!$A$9:$A$3000,0)),0)</f>
        <v>0</v>
      </c>
      <c r="E344" s="204">
        <f>IFERROR(INDEX(Lookup!$BF$9:$BF$3000,MATCH($A344,Lookup!$A$9:$A$3000,0)),0)</f>
        <v>0</v>
      </c>
      <c r="F344" s="204">
        <f>IFERROR(INDEX(Lookup!$BE$9:$BE$3000,MATCH($A344,Lookup!$A$9:$A$3000,0)),0)</f>
        <v>0</v>
      </c>
      <c r="G344" s="205"/>
      <c r="H344" s="205"/>
      <c r="I344" s="204">
        <f>IFERROR(INDEX(Lookup!$BJ$9:$BJ$3000,MATCH($A344,Lookup!$A$9:$A$3000,0)),0)</f>
        <v>0</v>
      </c>
      <c r="J344" s="204">
        <f>IFERROR(INDEX(Lookup!$BI$9:$BI$3000,MATCH($A344,Lookup!$A$9:$A$3000,0)),0)</f>
        <v>0</v>
      </c>
      <c r="K344" s="204">
        <f>IFERROR(INDEX(Lookup!$BH$9:$BH$3000,MATCH($A344,Lookup!$A$9:$A$3000,0)),0)</f>
        <v>0</v>
      </c>
      <c r="L344" s="204">
        <f t="shared" si="41"/>
        <v>0</v>
      </c>
      <c r="O344" s="182">
        <f t="shared" si="42"/>
        <v>0</v>
      </c>
    </row>
    <row r="345" spans="1:15" hidden="1" x14ac:dyDescent="0.2">
      <c r="L345" s="204"/>
      <c r="O345" s="182">
        <f t="shared" si="42"/>
        <v>0</v>
      </c>
    </row>
    <row r="346" spans="1:15" x14ac:dyDescent="0.2">
      <c r="A346" s="212"/>
      <c r="B346" s="212"/>
      <c r="C346" s="212" t="s">
        <v>476</v>
      </c>
      <c r="D346" s="210">
        <f>SUM(D333:D345)</f>
        <v>0</v>
      </c>
      <c r="E346" s="210">
        <f>SUM(E333:E345)</f>
        <v>0</v>
      </c>
      <c r="F346" s="210">
        <f>SUM(F333:F345)</f>
        <v>0</v>
      </c>
      <c r="G346" s="211"/>
      <c r="H346" s="211"/>
      <c r="I346" s="210">
        <f>SUM(I333:I345)</f>
        <v>0</v>
      </c>
      <c r="J346" s="210">
        <f>SUM(J333:J345)</f>
        <v>0</v>
      </c>
      <c r="K346" s="210">
        <f>SUM(K333:K345)</f>
        <v>0</v>
      </c>
      <c r="L346" s="210">
        <f>SUM(L333:L345)</f>
        <v>0</v>
      </c>
      <c r="O346" s="182">
        <v>1</v>
      </c>
    </row>
    <row r="347" spans="1:15" x14ac:dyDescent="0.2">
      <c r="A347" s="212"/>
      <c r="B347" s="212"/>
      <c r="C347" s="212" t="s">
        <v>477</v>
      </c>
      <c r="D347" s="210">
        <f>D302-D317-D331-D346</f>
        <v>-7993.44</v>
      </c>
      <c r="E347" s="210">
        <f>E302-E317-E331-E346</f>
        <v>-152.88</v>
      </c>
      <c r="F347" s="210">
        <f>F302-F317-F331-F346</f>
        <v>-153.30000000000001</v>
      </c>
      <c r="G347" s="210"/>
      <c r="H347" s="210"/>
      <c r="I347" s="210">
        <f>I302-I317-I331-I346</f>
        <v>-19952.39999999998</v>
      </c>
      <c r="J347" s="210">
        <f>J302-J317-J331-J346</f>
        <v>-7215.8799999999983</v>
      </c>
      <c r="K347" s="210">
        <f>K302-K317-K331-K346</f>
        <v>-8296.8499999999985</v>
      </c>
      <c r="L347" s="210">
        <f>L302-L317-L331-L346</f>
        <v>-1080.9699999999998</v>
      </c>
      <c r="O347" s="182">
        <v>1</v>
      </c>
    </row>
    <row r="348" spans="1:15" x14ac:dyDescent="0.2">
      <c r="C348" s="206" t="s">
        <v>473</v>
      </c>
      <c r="L348" s="204"/>
      <c r="O348" s="182">
        <v>1</v>
      </c>
    </row>
    <row r="349" spans="1:15" x14ac:dyDescent="0.2">
      <c r="A349" s="182" t="str">
        <f>'19'!A2</f>
        <v>30160-G16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 xml:space="preserve">Income Tax-TWC                                              </v>
      </c>
      <c r="D349" s="204">
        <f>IFERROR(INDEX(Lookup!$BG$9:$BG$3000,MATCH($A349,Lookup!$A$9:$A$3000,0)),0)</f>
        <v>0</v>
      </c>
      <c r="E349" s="204">
        <f>IFERROR(INDEX(Lookup!$BF$9:$BF$3000,MATCH($A349,Lookup!$A$9:$A$3000,0)),0)</f>
        <v>0</v>
      </c>
      <c r="F349" s="204">
        <f>IFERROR(INDEX(Lookup!$BE$9:$BE$3000,MATCH($A349,Lookup!$A$9:$A$3000,0)),0)</f>
        <v>0</v>
      </c>
      <c r="G349" s="205"/>
      <c r="H349" s="205"/>
      <c r="I349" s="204">
        <f>IFERROR(INDEX(Lookup!$BJ$9:$BJ$3000,MATCH($A349,Lookup!$A$9:$A$3000,0)),0)</f>
        <v>0</v>
      </c>
      <c r="J349" s="204">
        <f>IFERROR(INDEX(Lookup!$BI$9:$BI$3000,MATCH($A349,Lookup!$A$9:$A$3000,0)),0)</f>
        <v>0</v>
      </c>
      <c r="K349" s="204">
        <f>IFERROR(INDEX(Lookup!$BH$9:$BH$3000,MATCH($A349,Lookup!$A$9:$A$3000,0)),0)</f>
        <v>0</v>
      </c>
      <c r="L349" s="204">
        <f t="shared" ref="L349:L359" si="43">K349-J349</f>
        <v>0</v>
      </c>
      <c r="O349" s="182">
        <f t="shared" ref="O349:O359" si="44">+IF(A349&gt;0,1,0)</f>
        <v>1</v>
      </c>
    </row>
    <row r="350" spans="1:15" hidden="1" x14ac:dyDescent="0.2">
      <c r="A350" s="182">
        <f>'19'!A3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4">
        <f>IFERROR(INDEX(Lookup!$BG$9:$BG$3000,MATCH($A350,Lookup!$A$9:$A$3000,0)),0)</f>
        <v>0</v>
      </c>
      <c r="E350" s="204">
        <f>IFERROR(INDEX(Lookup!$BF$9:$BF$3000,MATCH($A350,Lookup!$A$9:$A$3000,0)),0)</f>
        <v>0</v>
      </c>
      <c r="F350" s="204">
        <f>IFERROR(INDEX(Lookup!$BE$9:$BE$3000,MATCH($A350,Lookup!$A$9:$A$3000,0)),0)</f>
        <v>0</v>
      </c>
      <c r="G350" s="205"/>
      <c r="H350" s="205"/>
      <c r="I350" s="204">
        <f>IFERROR(INDEX(Lookup!$BJ$9:$BJ$3000,MATCH($A350,Lookup!$A$9:$A$3000,0)),0)</f>
        <v>0</v>
      </c>
      <c r="J350" s="204">
        <f>IFERROR(INDEX(Lookup!$BI$9:$BI$3000,MATCH($A350,Lookup!$A$9:$A$3000,0)),0)</f>
        <v>0</v>
      </c>
      <c r="K350" s="204">
        <f>IFERROR(INDEX(Lookup!$BH$9:$BH$3000,MATCH($A350,Lookup!$A$9:$A$3000,0)),0)</f>
        <v>0</v>
      </c>
      <c r="L350" s="204">
        <f t="shared" si="43"/>
        <v>0</v>
      </c>
      <c r="O350" s="182">
        <f t="shared" si="44"/>
        <v>0</v>
      </c>
    </row>
    <row r="351" spans="1:15" hidden="1" x14ac:dyDescent="0.2">
      <c r="A351" s="182">
        <f>'19'!A4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4">
        <f>IFERROR(INDEX(Lookup!$BG$9:$BG$3000,MATCH($A351,Lookup!$A$9:$A$3000,0)),0)</f>
        <v>0</v>
      </c>
      <c r="E351" s="204">
        <f>IFERROR(INDEX(Lookup!$BF$9:$BF$3000,MATCH($A351,Lookup!$A$9:$A$3000,0)),0)</f>
        <v>0</v>
      </c>
      <c r="F351" s="204">
        <f>IFERROR(INDEX(Lookup!$BE$9:$BE$3000,MATCH($A351,Lookup!$A$9:$A$3000,0)),0)</f>
        <v>0</v>
      </c>
      <c r="G351" s="205"/>
      <c r="H351" s="205"/>
      <c r="I351" s="204">
        <f>IFERROR(INDEX(Lookup!$BJ$9:$BJ$3000,MATCH($A351,Lookup!$A$9:$A$3000,0)),0)</f>
        <v>0</v>
      </c>
      <c r="J351" s="204">
        <f>IFERROR(INDEX(Lookup!$BI$9:$BI$3000,MATCH($A351,Lookup!$A$9:$A$3000,0)),0)</f>
        <v>0</v>
      </c>
      <c r="K351" s="204">
        <f>IFERROR(INDEX(Lookup!$BH$9:$BH$3000,MATCH($A351,Lookup!$A$9:$A$3000,0)),0)</f>
        <v>0</v>
      </c>
      <c r="L351" s="204">
        <f t="shared" si="43"/>
        <v>0</v>
      </c>
      <c r="O351" s="182">
        <f t="shared" si="44"/>
        <v>0</v>
      </c>
    </row>
    <row r="352" spans="1:15" hidden="1" x14ac:dyDescent="0.2">
      <c r="A352" s="182">
        <f>'19'!A5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4">
        <f>IFERROR(INDEX(Lookup!$BG$9:$BG$3000,MATCH($A352,Lookup!$A$9:$A$3000,0)),0)</f>
        <v>0</v>
      </c>
      <c r="E352" s="204">
        <f>IFERROR(INDEX(Lookup!$BF$9:$BF$3000,MATCH($A352,Lookup!$A$9:$A$3000,0)),0)</f>
        <v>0</v>
      </c>
      <c r="F352" s="204">
        <f>IFERROR(INDEX(Lookup!$BE$9:$BE$3000,MATCH($A352,Lookup!$A$9:$A$3000,0)),0)</f>
        <v>0</v>
      </c>
      <c r="G352" s="205"/>
      <c r="H352" s="205"/>
      <c r="I352" s="204">
        <f>IFERROR(INDEX(Lookup!$BJ$9:$BJ$3000,MATCH($A352,Lookup!$A$9:$A$3000,0)),0)</f>
        <v>0</v>
      </c>
      <c r="J352" s="204">
        <f>IFERROR(INDEX(Lookup!$BI$9:$BI$3000,MATCH($A352,Lookup!$A$9:$A$3000,0)),0)</f>
        <v>0</v>
      </c>
      <c r="K352" s="204">
        <f>IFERROR(INDEX(Lookup!$BH$9:$BH$3000,MATCH($A352,Lookup!$A$9:$A$3000,0)),0)</f>
        <v>0</v>
      </c>
      <c r="L352" s="204">
        <f t="shared" si="43"/>
        <v>0</v>
      </c>
      <c r="O352" s="182">
        <f t="shared" si="44"/>
        <v>0</v>
      </c>
    </row>
    <row r="353" spans="1:15" hidden="1" x14ac:dyDescent="0.2">
      <c r="A353" s="182">
        <f>'19'!A6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4">
        <f>IFERROR(INDEX(Lookup!$BG$9:$BG$3000,MATCH($A353,Lookup!$A$9:$A$3000,0)),0)</f>
        <v>0</v>
      </c>
      <c r="E353" s="204">
        <f>IFERROR(INDEX(Lookup!$BF$9:$BF$3000,MATCH($A353,Lookup!$A$9:$A$3000,0)),0)</f>
        <v>0</v>
      </c>
      <c r="F353" s="204">
        <f>IFERROR(INDEX(Lookup!$BE$9:$BE$3000,MATCH($A353,Lookup!$A$9:$A$3000,0)),0)</f>
        <v>0</v>
      </c>
      <c r="G353" s="205"/>
      <c r="H353" s="205"/>
      <c r="I353" s="204">
        <f>IFERROR(INDEX(Lookup!$BJ$9:$BJ$3000,MATCH($A353,Lookup!$A$9:$A$3000,0)),0)</f>
        <v>0</v>
      </c>
      <c r="J353" s="204">
        <f>IFERROR(INDEX(Lookup!$BI$9:$BI$3000,MATCH($A353,Lookup!$A$9:$A$3000,0)),0)</f>
        <v>0</v>
      </c>
      <c r="K353" s="204">
        <f>IFERROR(INDEX(Lookup!$BH$9:$BH$3000,MATCH($A353,Lookup!$A$9:$A$3000,0)),0)</f>
        <v>0</v>
      </c>
      <c r="L353" s="204">
        <f t="shared" si="43"/>
        <v>0</v>
      </c>
      <c r="O353" s="182">
        <f t="shared" si="44"/>
        <v>0</v>
      </c>
    </row>
    <row r="354" spans="1:15" hidden="1" x14ac:dyDescent="0.2">
      <c r="A354" s="182">
        <f>'19'!A7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4">
        <f>IFERROR(INDEX(Lookup!$BG$9:$BG$3000,MATCH($A354,Lookup!$A$9:$A$3000,0)),0)</f>
        <v>0</v>
      </c>
      <c r="E354" s="204">
        <f>IFERROR(INDEX(Lookup!$BF$9:$BF$3000,MATCH($A354,Lookup!$A$9:$A$3000,0)),0)</f>
        <v>0</v>
      </c>
      <c r="F354" s="204">
        <f>IFERROR(INDEX(Lookup!$BE$9:$BE$3000,MATCH($A354,Lookup!$A$9:$A$3000,0)),0)</f>
        <v>0</v>
      </c>
      <c r="G354" s="205"/>
      <c r="H354" s="205"/>
      <c r="I354" s="204">
        <f>IFERROR(INDEX(Lookup!$BJ$9:$BJ$3000,MATCH($A354,Lookup!$A$9:$A$3000,0)),0)</f>
        <v>0</v>
      </c>
      <c r="J354" s="204">
        <f>IFERROR(INDEX(Lookup!$BI$9:$BI$3000,MATCH($A354,Lookup!$A$9:$A$3000,0)),0)</f>
        <v>0</v>
      </c>
      <c r="K354" s="204">
        <f>IFERROR(INDEX(Lookup!$BH$9:$BH$3000,MATCH($A354,Lookup!$A$9:$A$3000,0)),0)</f>
        <v>0</v>
      </c>
      <c r="L354" s="204">
        <f t="shared" si="43"/>
        <v>0</v>
      </c>
      <c r="O354" s="182">
        <f t="shared" si="44"/>
        <v>0</v>
      </c>
    </row>
    <row r="355" spans="1:15" hidden="1" x14ac:dyDescent="0.2">
      <c r="A355" s="182">
        <f>'19'!A8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4">
        <f>IFERROR(INDEX(Lookup!$BG$9:$BG$3000,MATCH($A355,Lookup!$A$9:$A$3000,0)),0)</f>
        <v>0</v>
      </c>
      <c r="E355" s="204">
        <f>IFERROR(INDEX(Lookup!$BF$9:$BF$3000,MATCH($A355,Lookup!$A$9:$A$3000,0)),0)</f>
        <v>0</v>
      </c>
      <c r="F355" s="204">
        <f>IFERROR(INDEX(Lookup!$BE$9:$BE$3000,MATCH($A355,Lookup!$A$9:$A$3000,0)),0)</f>
        <v>0</v>
      </c>
      <c r="G355" s="205"/>
      <c r="H355" s="205"/>
      <c r="I355" s="204">
        <f>IFERROR(INDEX(Lookup!$BJ$9:$BJ$3000,MATCH($A355,Lookup!$A$9:$A$3000,0)),0)</f>
        <v>0</v>
      </c>
      <c r="J355" s="204">
        <f>IFERROR(INDEX(Lookup!$BI$9:$BI$3000,MATCH($A355,Lookup!$A$9:$A$3000,0)),0)</f>
        <v>0</v>
      </c>
      <c r="K355" s="204">
        <f>IFERROR(INDEX(Lookup!$BH$9:$BH$3000,MATCH($A355,Lookup!$A$9:$A$3000,0)),0)</f>
        <v>0</v>
      </c>
      <c r="L355" s="204">
        <f t="shared" si="43"/>
        <v>0</v>
      </c>
      <c r="O355" s="182">
        <f t="shared" si="44"/>
        <v>0</v>
      </c>
    </row>
    <row r="356" spans="1:15" hidden="1" x14ac:dyDescent="0.2">
      <c r="A356" s="182">
        <f>'19'!A9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4">
        <f>IFERROR(INDEX(Lookup!$BG$9:$BG$3000,MATCH($A356,Lookup!$A$9:$A$3000,0)),0)</f>
        <v>0</v>
      </c>
      <c r="E356" s="204">
        <f>IFERROR(INDEX(Lookup!$BF$9:$BF$3000,MATCH($A356,Lookup!$A$9:$A$3000,0)),0)</f>
        <v>0</v>
      </c>
      <c r="F356" s="204">
        <f>IFERROR(INDEX(Lookup!$BE$9:$BE$3000,MATCH($A356,Lookup!$A$9:$A$3000,0)),0)</f>
        <v>0</v>
      </c>
      <c r="G356" s="205"/>
      <c r="H356" s="205"/>
      <c r="I356" s="204">
        <f>IFERROR(INDEX(Lookup!$BJ$9:$BJ$3000,MATCH($A356,Lookup!$A$9:$A$3000,0)),0)</f>
        <v>0</v>
      </c>
      <c r="J356" s="204">
        <f>IFERROR(INDEX(Lookup!$BI$9:$BI$3000,MATCH($A356,Lookup!$A$9:$A$3000,0)),0)</f>
        <v>0</v>
      </c>
      <c r="K356" s="204">
        <f>IFERROR(INDEX(Lookup!$BH$9:$BH$3000,MATCH($A356,Lookup!$A$9:$A$3000,0)),0)</f>
        <v>0</v>
      </c>
      <c r="L356" s="204">
        <f t="shared" si="43"/>
        <v>0</v>
      </c>
      <c r="O356" s="182">
        <f t="shared" si="44"/>
        <v>0</v>
      </c>
    </row>
    <row r="357" spans="1:15" hidden="1" x14ac:dyDescent="0.2">
      <c r="A357" s="182">
        <f>'19'!A10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4">
        <f>IFERROR(INDEX(Lookup!$BG$9:$BG$3000,MATCH($A357,Lookup!$A$9:$A$3000,0)),0)</f>
        <v>0</v>
      </c>
      <c r="E357" s="204">
        <f>IFERROR(INDEX(Lookup!$BF$9:$BF$3000,MATCH($A357,Lookup!$A$9:$A$3000,0)),0)</f>
        <v>0</v>
      </c>
      <c r="F357" s="204">
        <f>IFERROR(INDEX(Lookup!$BE$9:$BE$3000,MATCH($A357,Lookup!$A$9:$A$3000,0)),0)</f>
        <v>0</v>
      </c>
      <c r="G357" s="205"/>
      <c r="H357" s="205"/>
      <c r="I357" s="204">
        <f>IFERROR(INDEX(Lookup!$BJ$9:$BJ$3000,MATCH($A357,Lookup!$A$9:$A$3000,0)),0)</f>
        <v>0</v>
      </c>
      <c r="J357" s="204">
        <f>IFERROR(INDEX(Lookup!$BI$9:$BI$3000,MATCH($A357,Lookup!$A$9:$A$3000,0)),0)</f>
        <v>0</v>
      </c>
      <c r="K357" s="204">
        <f>IFERROR(INDEX(Lookup!$BH$9:$BH$3000,MATCH($A357,Lookup!$A$9:$A$3000,0)),0)</f>
        <v>0</v>
      </c>
      <c r="L357" s="204">
        <f t="shared" si="43"/>
        <v>0</v>
      </c>
      <c r="O357" s="182">
        <f t="shared" si="44"/>
        <v>0</v>
      </c>
    </row>
    <row r="358" spans="1:15" hidden="1" x14ac:dyDescent="0.2">
      <c r="A358" s="182">
        <f>'19'!A11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4">
        <f>IFERROR(INDEX(Lookup!$BG$9:$BG$3000,MATCH($A358,Lookup!$A$9:$A$3000,0)),0)</f>
        <v>0</v>
      </c>
      <c r="E358" s="204">
        <f>IFERROR(INDEX(Lookup!$BF$9:$BF$3000,MATCH($A358,Lookup!$A$9:$A$3000,0)),0)</f>
        <v>0</v>
      </c>
      <c r="F358" s="204">
        <f>IFERROR(INDEX(Lookup!$BE$9:$BE$3000,MATCH($A358,Lookup!$A$9:$A$3000,0)),0)</f>
        <v>0</v>
      </c>
      <c r="G358" s="205"/>
      <c r="H358" s="205"/>
      <c r="I358" s="204">
        <f>IFERROR(INDEX(Lookup!$BJ$9:$BJ$3000,MATCH($A358,Lookup!$A$9:$A$3000,0)),0)</f>
        <v>0</v>
      </c>
      <c r="J358" s="204">
        <f>IFERROR(INDEX(Lookup!$BI$9:$BI$3000,MATCH($A358,Lookup!$A$9:$A$3000,0)),0)</f>
        <v>0</v>
      </c>
      <c r="K358" s="204">
        <f>IFERROR(INDEX(Lookup!$BH$9:$BH$3000,MATCH($A358,Lookup!$A$9:$A$3000,0)),0)</f>
        <v>0</v>
      </c>
      <c r="L358" s="204">
        <f t="shared" si="43"/>
        <v>0</v>
      </c>
      <c r="O358" s="182">
        <f t="shared" si="44"/>
        <v>0</v>
      </c>
    </row>
    <row r="359" spans="1:15" hidden="1" x14ac:dyDescent="0.2">
      <c r="A359" s="182">
        <f>'19'!A12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4">
        <f>IFERROR(INDEX(Lookup!$BG$9:$BG$3000,MATCH($A359,Lookup!$A$9:$A$3000,0)),0)</f>
        <v>0</v>
      </c>
      <c r="E359" s="204">
        <f>IFERROR(INDEX(Lookup!$BF$9:$BF$3000,MATCH($A359,Lookup!$A$9:$A$3000,0)),0)</f>
        <v>0</v>
      </c>
      <c r="F359" s="204">
        <f>IFERROR(INDEX(Lookup!$BE$9:$BE$3000,MATCH($A359,Lookup!$A$9:$A$3000,0)),0)</f>
        <v>0</v>
      </c>
      <c r="G359" s="205"/>
      <c r="H359" s="205"/>
      <c r="I359" s="204">
        <f>IFERROR(INDEX(Lookup!$BJ$9:$BJ$3000,MATCH($A359,Lookup!$A$9:$A$3000,0)),0)</f>
        <v>0</v>
      </c>
      <c r="J359" s="204">
        <f>IFERROR(INDEX(Lookup!$BI$9:$BI$3000,MATCH($A359,Lookup!$A$9:$A$3000,0)),0)</f>
        <v>0</v>
      </c>
      <c r="K359" s="204">
        <f>IFERROR(INDEX(Lookup!$BH$9:$BH$3000,MATCH($A359,Lookup!$A$9:$A$3000,0)),0)</f>
        <v>0</v>
      </c>
      <c r="L359" s="204">
        <f t="shared" si="43"/>
        <v>0</v>
      </c>
      <c r="O359" s="182">
        <f t="shared" si="44"/>
        <v>0</v>
      </c>
    </row>
    <row r="360" spans="1:15" x14ac:dyDescent="0.2">
      <c r="L360" s="204"/>
      <c r="O360" s="182">
        <v>1</v>
      </c>
    </row>
    <row r="361" spans="1:15" x14ac:dyDescent="0.2">
      <c r="A361" s="212"/>
      <c r="B361" s="212"/>
      <c r="C361" s="212" t="s">
        <v>478</v>
      </c>
      <c r="D361" s="210">
        <f>SUM(D349:D360)</f>
        <v>0</v>
      </c>
      <c r="E361" s="210">
        <f>SUM(E349:E360)</f>
        <v>0</v>
      </c>
      <c r="F361" s="210">
        <f>SUM(F349:F360)</f>
        <v>0</v>
      </c>
      <c r="G361" s="211"/>
      <c r="H361" s="211"/>
      <c r="I361" s="210">
        <f>SUM(I349:I360)</f>
        <v>0</v>
      </c>
      <c r="J361" s="210">
        <f>SUM(J349:J360)</f>
        <v>0</v>
      </c>
      <c r="K361" s="210">
        <f>SUM(K349:K360)</f>
        <v>0</v>
      </c>
      <c r="L361" s="210">
        <f>SUM(L349:L360)</f>
        <v>0</v>
      </c>
      <c r="O361" s="182">
        <v>1</v>
      </c>
    </row>
    <row r="362" spans="1:15" x14ac:dyDescent="0.2">
      <c r="A362" s="212"/>
      <c r="B362" s="212"/>
      <c r="C362" s="212" t="s">
        <v>479</v>
      </c>
      <c r="D362" s="210">
        <f>D347-D361</f>
        <v>-7993.44</v>
      </c>
      <c r="E362" s="210">
        <f>E347-E361</f>
        <v>-152.88</v>
      </c>
      <c r="F362" s="210">
        <f>F347-F361</f>
        <v>-153.30000000000001</v>
      </c>
      <c r="G362" s="210"/>
      <c r="H362" s="210"/>
      <c r="I362" s="210">
        <f>I347-I361</f>
        <v>-19952.39999999998</v>
      </c>
      <c r="J362" s="210">
        <f>J347-J361</f>
        <v>-7215.8799999999983</v>
      </c>
      <c r="K362" s="210">
        <f>K347-K361</f>
        <v>-8296.8499999999985</v>
      </c>
      <c r="L362" s="210">
        <f>L347-L361</f>
        <v>-1080.9699999999998</v>
      </c>
      <c r="N362" s="240"/>
      <c r="O362" s="182">
        <v>1</v>
      </c>
    </row>
    <row r="363" spans="1:15" x14ac:dyDescent="0.2">
      <c r="L363" s="204"/>
      <c r="O363" s="182">
        <v>1</v>
      </c>
    </row>
    <row r="364" spans="1:15" x14ac:dyDescent="0.2">
      <c r="A364" s="212"/>
      <c r="B364" s="212"/>
      <c r="C364" s="212" t="s">
        <v>480</v>
      </c>
      <c r="D364" s="210"/>
      <c r="E364" s="210"/>
      <c r="F364" s="210"/>
      <c r="G364" s="211"/>
      <c r="H364" s="211"/>
      <c r="I364" s="210"/>
      <c r="J364" s="210"/>
      <c r="K364" s="210"/>
      <c r="L364" s="210"/>
    </row>
    <row r="365" spans="1:15" x14ac:dyDescent="0.2">
      <c r="L365" s="204"/>
    </row>
    <row r="366" spans="1:15" x14ac:dyDescent="0.2">
      <c r="L366" s="204"/>
    </row>
    <row r="367" spans="1:15" x14ac:dyDescent="0.2">
      <c r="L367" s="204"/>
    </row>
    <row r="368" spans="1:15" x14ac:dyDescent="0.2">
      <c r="D368" s="182"/>
      <c r="E368" s="182"/>
      <c r="F368" s="182"/>
      <c r="G368" s="205"/>
      <c r="H368" s="205"/>
      <c r="I368" s="182"/>
      <c r="J368" s="182"/>
      <c r="K368" s="182"/>
    </row>
    <row r="369" spans="3:12" x14ac:dyDescent="0.2">
      <c r="D369" s="182"/>
      <c r="E369" s="182"/>
      <c r="F369" s="182"/>
      <c r="G369" s="205"/>
      <c r="H369" s="205"/>
      <c r="I369" s="182"/>
      <c r="J369" s="182"/>
      <c r="K369" s="182"/>
    </row>
    <row r="370" spans="3:12" x14ac:dyDescent="0.2">
      <c r="D370" s="182"/>
      <c r="E370" s="182"/>
      <c r="F370" s="182"/>
      <c r="G370" s="205"/>
      <c r="H370" s="205"/>
      <c r="I370" s="182"/>
      <c r="J370" s="182"/>
      <c r="K370" s="182"/>
    </row>
    <row r="371" spans="3:12" x14ac:dyDescent="0.2">
      <c r="D371" s="182"/>
      <c r="E371" s="182"/>
      <c r="F371" s="182"/>
      <c r="G371" s="205"/>
      <c r="H371" s="205"/>
      <c r="I371" s="182"/>
      <c r="J371" s="182"/>
      <c r="K371" s="182"/>
    </row>
    <row r="372" spans="3:12" x14ac:dyDescent="0.2">
      <c r="D372" s="182"/>
      <c r="E372" s="182"/>
      <c r="F372" s="182"/>
      <c r="G372" s="205"/>
      <c r="H372" s="205"/>
      <c r="I372" s="182"/>
      <c r="J372" s="182"/>
      <c r="K372" s="182"/>
    </row>
    <row r="373" spans="3:12" x14ac:dyDescent="0.2">
      <c r="D373" s="182"/>
      <c r="E373" s="182"/>
      <c r="F373" s="182"/>
      <c r="G373" s="205"/>
      <c r="H373" s="205"/>
      <c r="I373" s="182"/>
      <c r="J373" s="182"/>
      <c r="K373" s="182"/>
    </row>
    <row r="374" spans="3:12" x14ac:dyDescent="0.2">
      <c r="D374" s="182"/>
      <c r="E374" s="182"/>
      <c r="F374" s="182"/>
      <c r="G374" s="205"/>
      <c r="H374" s="205"/>
      <c r="I374" s="182"/>
      <c r="J374" s="182"/>
      <c r="K374" s="182"/>
    </row>
    <row r="375" spans="3:12" x14ac:dyDescent="0.2">
      <c r="D375" s="182"/>
      <c r="E375" s="182"/>
      <c r="F375" s="182"/>
      <c r="G375" s="205"/>
      <c r="H375" s="205"/>
      <c r="I375" s="182"/>
      <c r="J375" s="182"/>
      <c r="K375" s="182"/>
    </row>
    <row r="376" spans="3:12" x14ac:dyDescent="0.2">
      <c r="D376" s="182"/>
      <c r="E376" s="182"/>
      <c r="F376" s="182"/>
      <c r="G376" s="205"/>
      <c r="H376" s="205"/>
      <c r="I376" s="182"/>
      <c r="J376" s="182"/>
      <c r="K376" s="182"/>
    </row>
    <row r="377" spans="3:12" x14ac:dyDescent="0.2">
      <c r="D377" s="182"/>
      <c r="E377" s="182"/>
      <c r="F377" s="182"/>
      <c r="G377" s="205"/>
      <c r="H377" s="205"/>
      <c r="I377" s="182"/>
      <c r="J377" s="182"/>
      <c r="K377" s="182"/>
    </row>
    <row r="378" spans="3:12" x14ac:dyDescent="0.2">
      <c r="D378" s="182"/>
      <c r="E378" s="182"/>
      <c r="F378" s="182"/>
      <c r="G378" s="205"/>
      <c r="H378" s="205"/>
      <c r="I378" s="182"/>
      <c r="J378" s="182"/>
      <c r="K378" s="182"/>
    </row>
    <row r="379" spans="3:12" x14ac:dyDescent="0.2">
      <c r="D379" s="182"/>
      <c r="E379" s="182"/>
      <c r="F379" s="182"/>
      <c r="G379" s="205"/>
      <c r="H379" s="205"/>
      <c r="I379" s="182"/>
      <c r="J379" s="182"/>
      <c r="K379" s="182"/>
    </row>
    <row r="380" spans="3:12" x14ac:dyDescent="0.2">
      <c r="D380" s="182"/>
      <c r="E380" s="182"/>
      <c r="F380" s="182"/>
      <c r="G380" s="205"/>
      <c r="H380" s="205"/>
      <c r="I380" s="182"/>
      <c r="J380" s="182"/>
      <c r="K380" s="182"/>
    </row>
    <row r="381" spans="3:12" x14ac:dyDescent="0.2">
      <c r="D381" s="182"/>
      <c r="E381" s="182"/>
      <c r="F381" s="182"/>
      <c r="G381" s="205"/>
      <c r="H381" s="205"/>
      <c r="I381" s="182"/>
      <c r="J381" s="182"/>
      <c r="K381" s="182"/>
    </row>
    <row r="382" spans="3:12" x14ac:dyDescent="0.2">
      <c r="D382" s="182"/>
      <c r="E382" s="182"/>
      <c r="F382" s="182"/>
      <c r="G382" s="205"/>
      <c r="H382" s="205"/>
      <c r="I382" s="182"/>
      <c r="J382" s="182"/>
      <c r="K382" s="182"/>
    </row>
    <row r="383" spans="3:12" x14ac:dyDescent="0.2">
      <c r="L383" s="204"/>
    </row>
    <row r="384" spans="3:12" x14ac:dyDescent="0.2">
      <c r="C384" s="206"/>
      <c r="D384" s="207"/>
      <c r="E384" s="207"/>
      <c r="F384" s="207"/>
      <c r="G384" s="209"/>
      <c r="H384" s="209"/>
      <c r="I384" s="207"/>
      <c r="J384" s="207"/>
      <c r="K384" s="207"/>
      <c r="L384" s="207"/>
    </row>
    <row r="385" spans="4:12" x14ac:dyDescent="0.2">
      <c r="L385" s="204"/>
    </row>
    <row r="386" spans="4:12" x14ac:dyDescent="0.2">
      <c r="G386" s="205"/>
      <c r="H386" s="205"/>
      <c r="L386" s="204"/>
    </row>
    <row r="387" spans="4:12" x14ac:dyDescent="0.2">
      <c r="G387" s="205"/>
      <c r="H387" s="205"/>
      <c r="L387" s="204"/>
    </row>
    <row r="388" spans="4:12" x14ac:dyDescent="0.2">
      <c r="G388" s="205"/>
      <c r="H388" s="205"/>
      <c r="L388" s="204"/>
    </row>
    <row r="389" spans="4:12" x14ac:dyDescent="0.2">
      <c r="G389" s="205"/>
      <c r="H389" s="205"/>
      <c r="L389" s="204"/>
    </row>
    <row r="390" spans="4:12" x14ac:dyDescent="0.2">
      <c r="G390" s="205"/>
      <c r="H390" s="205"/>
      <c r="L390" s="204"/>
    </row>
    <row r="391" spans="4:12" x14ac:dyDescent="0.2">
      <c r="G391" s="205"/>
      <c r="H391" s="205"/>
      <c r="L391" s="204"/>
    </row>
    <row r="392" spans="4:12" x14ac:dyDescent="0.2">
      <c r="G392" s="205"/>
      <c r="H392" s="205"/>
      <c r="L392" s="204"/>
    </row>
    <row r="393" spans="4:12" x14ac:dyDescent="0.2">
      <c r="G393" s="205"/>
      <c r="H393" s="205"/>
      <c r="L393" s="204"/>
    </row>
    <row r="394" spans="4:12" x14ac:dyDescent="0.2">
      <c r="G394" s="205"/>
      <c r="H394" s="205"/>
      <c r="L394" s="204"/>
    </row>
    <row r="395" spans="4:12" x14ac:dyDescent="0.2">
      <c r="G395" s="205"/>
      <c r="H395" s="205"/>
      <c r="L395" s="204"/>
    </row>
    <row r="396" spans="4:12" x14ac:dyDescent="0.2">
      <c r="G396" s="205"/>
      <c r="H396" s="205"/>
      <c r="L396" s="204"/>
    </row>
    <row r="397" spans="4:12" x14ac:dyDescent="0.2">
      <c r="L397" s="204"/>
    </row>
    <row r="398" spans="4:12" x14ac:dyDescent="0.2">
      <c r="G398" s="205"/>
      <c r="H398" s="205"/>
      <c r="L398" s="204"/>
    </row>
    <row r="399" spans="4:12" x14ac:dyDescent="0.2">
      <c r="D399" s="182"/>
      <c r="E399" s="182"/>
      <c r="F399" s="182"/>
      <c r="G399" s="205"/>
      <c r="H399" s="205"/>
      <c r="I399" s="182"/>
      <c r="J399" s="182"/>
      <c r="K399" s="182"/>
    </row>
    <row r="400" spans="4:12" x14ac:dyDescent="0.2">
      <c r="D400" s="182"/>
      <c r="E400" s="182"/>
      <c r="F400" s="182"/>
      <c r="G400" s="205"/>
      <c r="H400" s="205"/>
      <c r="I400" s="182"/>
      <c r="J400" s="182"/>
      <c r="K400" s="182"/>
    </row>
    <row r="401" spans="7:8" s="182" customFormat="1" x14ac:dyDescent="0.2">
      <c r="G401" s="205"/>
      <c r="H401" s="205"/>
    </row>
    <row r="402" spans="7:8" s="182" customFormat="1" x14ac:dyDescent="0.2">
      <c r="G402" s="205"/>
      <c r="H402" s="205"/>
    </row>
    <row r="403" spans="7:8" s="182" customFormat="1" x14ac:dyDescent="0.2">
      <c r="G403" s="205"/>
      <c r="H403" s="205"/>
    </row>
    <row r="404" spans="7:8" s="182" customFormat="1" x14ac:dyDescent="0.2">
      <c r="G404" s="205"/>
      <c r="H404" s="205"/>
    </row>
    <row r="405" spans="7:8" s="182" customFormat="1" x14ac:dyDescent="0.2">
      <c r="G405" s="205"/>
      <c r="H405" s="205"/>
    </row>
    <row r="406" spans="7:8" s="182" customFormat="1" x14ac:dyDescent="0.2">
      <c r="G406" s="205"/>
      <c r="H406" s="205"/>
    </row>
    <row r="407" spans="7:8" s="182" customFormat="1" x14ac:dyDescent="0.2">
      <c r="G407" s="205"/>
      <c r="H407" s="205"/>
    </row>
    <row r="408" spans="7:8" s="182" customFormat="1" x14ac:dyDescent="0.2">
      <c r="G408" s="205"/>
      <c r="H408" s="205"/>
    </row>
    <row r="409" spans="7:8" s="182" customFormat="1" x14ac:dyDescent="0.2">
      <c r="G409" s="205"/>
      <c r="H409" s="205"/>
    </row>
    <row r="410" spans="7:8" s="182" customFormat="1" x14ac:dyDescent="0.2">
      <c r="G410" s="205"/>
      <c r="H410" s="205"/>
    </row>
    <row r="411" spans="7:8" s="182" customFormat="1" x14ac:dyDescent="0.2">
      <c r="G411" s="205"/>
      <c r="H411" s="205"/>
    </row>
    <row r="412" spans="7:8" s="182" customFormat="1" x14ac:dyDescent="0.2">
      <c r="G412" s="205"/>
      <c r="H412" s="205"/>
    </row>
    <row r="413" spans="7:8" s="182" customFormat="1" x14ac:dyDescent="0.2">
      <c r="G413" s="205"/>
      <c r="H413" s="205"/>
    </row>
    <row r="414" spans="7:8" s="182" customFormat="1" x14ac:dyDescent="0.2">
      <c r="G414" s="205"/>
      <c r="H414" s="205"/>
    </row>
    <row r="415" spans="7:8" s="182" customFormat="1" x14ac:dyDescent="0.2">
      <c r="G415" s="205"/>
      <c r="H415" s="205"/>
    </row>
    <row r="416" spans="7:8" s="182" customFormat="1" x14ac:dyDescent="0.2">
      <c r="G416" s="205"/>
      <c r="H416" s="205"/>
    </row>
    <row r="417" spans="7:8" s="182" customFormat="1" x14ac:dyDescent="0.2">
      <c r="G417" s="205"/>
      <c r="H417" s="205"/>
    </row>
    <row r="418" spans="7:8" s="182" customFormat="1" x14ac:dyDescent="0.2">
      <c r="G418" s="205"/>
      <c r="H418" s="205"/>
    </row>
    <row r="419" spans="7:8" s="182" customFormat="1" x14ac:dyDescent="0.2">
      <c r="G419" s="205"/>
      <c r="H419" s="205"/>
    </row>
    <row r="420" spans="7:8" s="182" customFormat="1" x14ac:dyDescent="0.2">
      <c r="G420" s="205"/>
      <c r="H420" s="205"/>
    </row>
    <row r="421" spans="7:8" s="182" customFormat="1" x14ac:dyDescent="0.2">
      <c r="G421" s="205"/>
      <c r="H421" s="205"/>
    </row>
    <row r="422" spans="7:8" s="182" customFormat="1" x14ac:dyDescent="0.2">
      <c r="G422" s="205"/>
      <c r="H422" s="205"/>
    </row>
    <row r="423" spans="7:8" s="182" customFormat="1" x14ac:dyDescent="0.2">
      <c r="G423" s="205"/>
      <c r="H423" s="205"/>
    </row>
    <row r="424" spans="7:8" s="182" customFormat="1" x14ac:dyDescent="0.2">
      <c r="G424" s="205"/>
      <c r="H424" s="205"/>
    </row>
    <row r="425" spans="7:8" s="182" customFormat="1" x14ac:dyDescent="0.2">
      <c r="G425" s="205"/>
      <c r="H425" s="205"/>
    </row>
    <row r="426" spans="7:8" s="182" customFormat="1" x14ac:dyDescent="0.2">
      <c r="G426" s="205"/>
      <c r="H426" s="205"/>
    </row>
    <row r="427" spans="7:8" s="182" customFormat="1" x14ac:dyDescent="0.2">
      <c r="G427" s="205"/>
      <c r="H427" s="205"/>
    </row>
    <row r="428" spans="7:8" s="182" customFormat="1" x14ac:dyDescent="0.2">
      <c r="G428" s="205"/>
      <c r="H428" s="205"/>
    </row>
    <row r="429" spans="7:8" s="182" customFormat="1" x14ac:dyDescent="0.2">
      <c r="G429" s="205"/>
      <c r="H429" s="205"/>
    </row>
    <row r="430" spans="7:8" s="182" customFormat="1" x14ac:dyDescent="0.2">
      <c r="G430" s="205"/>
      <c r="H430" s="205"/>
    </row>
    <row r="431" spans="7:8" s="182" customFormat="1" x14ac:dyDescent="0.2">
      <c r="G431" s="205"/>
      <c r="H431" s="205"/>
    </row>
    <row r="432" spans="7:8" s="182" customFormat="1" x14ac:dyDescent="0.2">
      <c r="G432" s="205"/>
      <c r="H432" s="205"/>
    </row>
    <row r="433" spans="7:8" s="182" customFormat="1" x14ac:dyDescent="0.2">
      <c r="G433" s="205"/>
      <c r="H433" s="205"/>
    </row>
    <row r="434" spans="7:8" s="182" customFormat="1" x14ac:dyDescent="0.2">
      <c r="G434" s="205"/>
      <c r="H434" s="205"/>
    </row>
    <row r="435" spans="7:8" s="182" customFormat="1" x14ac:dyDescent="0.2">
      <c r="G435" s="205"/>
      <c r="H435" s="205"/>
    </row>
    <row r="436" spans="7:8" s="182" customFormat="1" x14ac:dyDescent="0.2">
      <c r="G436" s="205"/>
      <c r="H436" s="205"/>
    </row>
    <row r="437" spans="7:8" s="182" customFormat="1" x14ac:dyDescent="0.2">
      <c r="G437" s="205"/>
      <c r="H437" s="205"/>
    </row>
    <row r="438" spans="7:8" s="182" customFormat="1" x14ac:dyDescent="0.2">
      <c r="G438" s="205"/>
      <c r="H438" s="205"/>
    </row>
    <row r="439" spans="7:8" s="182" customFormat="1" x14ac:dyDescent="0.2">
      <c r="G439" s="205"/>
      <c r="H439" s="205"/>
    </row>
    <row r="440" spans="7:8" s="182" customFormat="1" x14ac:dyDescent="0.2">
      <c r="G440" s="205"/>
      <c r="H440" s="205"/>
    </row>
    <row r="441" spans="7:8" s="182" customFormat="1" x14ac:dyDescent="0.2">
      <c r="G441" s="205"/>
      <c r="H441" s="205"/>
    </row>
    <row r="442" spans="7:8" s="182" customFormat="1" x14ac:dyDescent="0.2">
      <c r="G442" s="205"/>
      <c r="H442" s="205"/>
    </row>
    <row r="443" spans="7:8" s="182" customFormat="1" x14ac:dyDescent="0.2">
      <c r="G443" s="205"/>
      <c r="H443" s="205"/>
    </row>
    <row r="444" spans="7:8" s="182" customFormat="1" x14ac:dyDescent="0.2">
      <c r="G444" s="205"/>
      <c r="H444" s="205"/>
    </row>
    <row r="445" spans="7:8" s="182" customFormat="1" x14ac:dyDescent="0.2">
      <c r="G445" s="205"/>
      <c r="H445" s="205"/>
    </row>
    <row r="446" spans="7:8" s="182" customFormat="1" x14ac:dyDescent="0.2">
      <c r="G446" s="205"/>
      <c r="H446" s="205"/>
    </row>
    <row r="447" spans="7:8" s="182" customFormat="1" x14ac:dyDescent="0.2">
      <c r="G447" s="205"/>
      <c r="H447" s="205"/>
    </row>
    <row r="448" spans="7:8" s="182" customFormat="1" x14ac:dyDescent="0.2">
      <c r="G448" s="205"/>
      <c r="H448" s="205"/>
    </row>
    <row r="449" spans="7:8" s="182" customFormat="1" x14ac:dyDescent="0.2">
      <c r="G449" s="205"/>
      <c r="H449" s="205"/>
    </row>
    <row r="450" spans="7:8" s="182" customFormat="1" x14ac:dyDescent="0.2">
      <c r="G450" s="205"/>
      <c r="H450" s="205"/>
    </row>
    <row r="451" spans="7:8" s="182" customFormat="1" x14ac:dyDescent="0.2">
      <c r="G451" s="205"/>
      <c r="H451" s="205"/>
    </row>
    <row r="452" spans="7:8" s="182" customFormat="1" x14ac:dyDescent="0.2">
      <c r="G452" s="205"/>
      <c r="H452" s="205"/>
    </row>
    <row r="453" spans="7:8" s="182" customFormat="1" x14ac:dyDescent="0.2">
      <c r="G453" s="205"/>
      <c r="H453" s="205"/>
    </row>
    <row r="454" spans="7:8" s="182" customFormat="1" x14ac:dyDescent="0.2">
      <c r="G454" s="205"/>
      <c r="H454" s="205"/>
    </row>
    <row r="455" spans="7:8" s="182" customFormat="1" x14ac:dyDescent="0.2">
      <c r="G455" s="205"/>
      <c r="H455" s="205"/>
    </row>
    <row r="456" spans="7:8" s="182" customFormat="1" x14ac:dyDescent="0.2">
      <c r="G456" s="205"/>
      <c r="H456" s="205"/>
    </row>
    <row r="457" spans="7:8" s="182" customFormat="1" x14ac:dyDescent="0.2">
      <c r="G457" s="205"/>
      <c r="H457" s="205"/>
    </row>
    <row r="458" spans="7:8" s="182" customFormat="1" x14ac:dyDescent="0.2">
      <c r="G458" s="205"/>
      <c r="H458" s="205"/>
    </row>
    <row r="459" spans="7:8" s="182" customFormat="1" x14ac:dyDescent="0.2">
      <c r="G459" s="205"/>
      <c r="H459" s="205"/>
    </row>
    <row r="460" spans="7:8" s="182" customFormat="1" x14ac:dyDescent="0.2">
      <c r="G460" s="205"/>
      <c r="H460" s="205"/>
    </row>
    <row r="461" spans="7:8" s="182" customFormat="1" x14ac:dyDescent="0.2">
      <c r="G461" s="205"/>
      <c r="H461" s="205"/>
    </row>
    <row r="462" spans="7:8" s="182" customFormat="1" x14ac:dyDescent="0.2">
      <c r="G462" s="205"/>
      <c r="H462" s="205"/>
    </row>
    <row r="463" spans="7:8" s="182" customFormat="1" x14ac:dyDescent="0.2">
      <c r="G463" s="205"/>
      <c r="H463" s="205"/>
    </row>
    <row r="464" spans="7:8" s="182" customFormat="1" x14ac:dyDescent="0.2">
      <c r="G464" s="205"/>
      <c r="H464" s="205"/>
    </row>
    <row r="465" spans="7:8" s="182" customFormat="1" x14ac:dyDescent="0.2">
      <c r="G465" s="205"/>
      <c r="H465" s="205"/>
    </row>
    <row r="466" spans="7:8" s="182" customFormat="1" x14ac:dyDescent="0.2">
      <c r="G466" s="205"/>
      <c r="H466" s="205"/>
    </row>
    <row r="467" spans="7:8" s="182" customFormat="1" x14ac:dyDescent="0.2">
      <c r="G467" s="205"/>
      <c r="H467" s="205"/>
    </row>
    <row r="468" spans="7:8" s="182" customFormat="1" x14ac:dyDescent="0.2">
      <c r="G468" s="205"/>
      <c r="H468" s="205"/>
    </row>
    <row r="469" spans="7:8" s="182" customFormat="1" x14ac:dyDescent="0.2">
      <c r="G469" s="205"/>
      <c r="H469" s="205"/>
    </row>
    <row r="470" spans="7:8" s="182" customFormat="1" x14ac:dyDescent="0.2">
      <c r="G470" s="205"/>
      <c r="H470" s="205"/>
    </row>
    <row r="471" spans="7:8" s="182" customFormat="1" x14ac:dyDescent="0.2">
      <c r="G471" s="205"/>
      <c r="H471" s="205"/>
    </row>
    <row r="472" spans="7:8" s="182" customFormat="1" x14ac:dyDescent="0.2">
      <c r="G472" s="205"/>
      <c r="H472" s="205"/>
    </row>
    <row r="473" spans="7:8" s="182" customFormat="1" x14ac:dyDescent="0.2">
      <c r="G473" s="205"/>
      <c r="H473" s="205"/>
    </row>
    <row r="474" spans="7:8" s="182" customFormat="1" x14ac:dyDescent="0.2">
      <c r="G474" s="205"/>
      <c r="H474" s="205"/>
    </row>
    <row r="475" spans="7:8" s="182" customFormat="1" x14ac:dyDescent="0.2">
      <c r="G475" s="205"/>
      <c r="H475" s="205"/>
    </row>
    <row r="476" spans="7:8" s="182" customFormat="1" x14ac:dyDescent="0.2">
      <c r="G476" s="205"/>
      <c r="H476" s="205"/>
    </row>
    <row r="477" spans="7:8" s="182" customFormat="1" x14ac:dyDescent="0.2">
      <c r="G477" s="205"/>
      <c r="H477" s="205"/>
    </row>
    <row r="478" spans="7:8" s="182" customFormat="1" x14ac:dyDescent="0.2">
      <c r="G478" s="205"/>
      <c r="H478" s="205"/>
    </row>
    <row r="479" spans="7:8" s="182" customFormat="1" x14ac:dyDescent="0.2">
      <c r="G479" s="205"/>
      <c r="H479" s="205"/>
    </row>
    <row r="480" spans="7:8" s="182" customFormat="1" x14ac:dyDescent="0.2">
      <c r="G480" s="205"/>
      <c r="H480" s="205"/>
    </row>
    <row r="481" spans="4:12" x14ac:dyDescent="0.2">
      <c r="D481" s="182"/>
      <c r="E481" s="182"/>
      <c r="F481" s="182"/>
      <c r="G481" s="205"/>
      <c r="H481" s="205"/>
      <c r="I481" s="182"/>
      <c r="J481" s="182"/>
      <c r="K481" s="182"/>
    </row>
    <row r="482" spans="4:12" x14ac:dyDescent="0.2">
      <c r="D482" s="182"/>
      <c r="E482" s="182"/>
      <c r="F482" s="182"/>
      <c r="G482" s="205"/>
      <c r="H482" s="205"/>
      <c r="I482" s="182"/>
      <c r="J482" s="182"/>
      <c r="K482" s="182"/>
    </row>
    <row r="483" spans="4:12" x14ac:dyDescent="0.2">
      <c r="D483" s="182"/>
      <c r="E483" s="182"/>
      <c r="F483" s="182"/>
      <c r="G483" s="205"/>
      <c r="H483" s="205"/>
      <c r="I483" s="182"/>
      <c r="J483" s="182"/>
      <c r="K483" s="182"/>
    </row>
    <row r="484" spans="4:12" x14ac:dyDescent="0.2">
      <c r="D484" s="182"/>
      <c r="E484" s="182"/>
      <c r="F484" s="182"/>
      <c r="G484" s="205"/>
      <c r="H484" s="205"/>
      <c r="I484" s="182"/>
      <c r="J484" s="182"/>
      <c r="K484" s="182"/>
    </row>
    <row r="485" spans="4:12" x14ac:dyDescent="0.2">
      <c r="D485" s="182"/>
      <c r="E485" s="182"/>
      <c r="F485" s="182"/>
      <c r="G485" s="205"/>
      <c r="H485" s="205"/>
      <c r="I485" s="182"/>
      <c r="J485" s="182"/>
      <c r="K485" s="182"/>
    </row>
    <row r="486" spans="4:12" x14ac:dyDescent="0.2">
      <c r="D486" s="182"/>
      <c r="E486" s="182"/>
      <c r="F486" s="182"/>
      <c r="G486" s="205"/>
      <c r="H486" s="205"/>
      <c r="I486" s="182"/>
      <c r="J486" s="182"/>
      <c r="K486" s="182"/>
    </row>
    <row r="487" spans="4:12" x14ac:dyDescent="0.2">
      <c r="D487" s="182"/>
      <c r="E487" s="182"/>
      <c r="F487" s="182"/>
      <c r="G487" s="205"/>
      <c r="H487" s="205"/>
      <c r="I487" s="182"/>
      <c r="J487" s="182"/>
      <c r="K487" s="182"/>
    </row>
    <row r="488" spans="4:12" x14ac:dyDescent="0.2">
      <c r="D488" s="182"/>
      <c r="E488" s="182"/>
      <c r="F488" s="182"/>
      <c r="G488" s="205"/>
      <c r="H488" s="205"/>
      <c r="I488" s="182"/>
      <c r="J488" s="182"/>
      <c r="K488" s="182"/>
    </row>
    <row r="489" spans="4:12" x14ac:dyDescent="0.2">
      <c r="D489" s="182"/>
      <c r="E489" s="182"/>
      <c r="F489" s="182"/>
      <c r="G489" s="205"/>
      <c r="H489" s="205"/>
      <c r="I489" s="182"/>
      <c r="J489" s="182"/>
      <c r="K489" s="182"/>
    </row>
    <row r="490" spans="4:12" x14ac:dyDescent="0.2">
      <c r="D490" s="182"/>
      <c r="E490" s="182"/>
      <c r="F490" s="182"/>
      <c r="G490" s="205"/>
      <c r="H490" s="205"/>
      <c r="I490" s="182"/>
      <c r="J490" s="182"/>
      <c r="K490" s="182"/>
    </row>
    <row r="491" spans="4:12" x14ac:dyDescent="0.2">
      <c r="D491" s="182"/>
      <c r="E491" s="182"/>
      <c r="F491" s="182"/>
      <c r="G491" s="205"/>
      <c r="H491" s="205"/>
      <c r="I491" s="182"/>
      <c r="J491" s="182"/>
      <c r="K491" s="182"/>
    </row>
    <row r="492" spans="4:12" x14ac:dyDescent="0.2">
      <c r="D492" s="182"/>
      <c r="E492" s="182"/>
      <c r="F492" s="182"/>
      <c r="G492" s="205"/>
      <c r="H492" s="205"/>
      <c r="I492" s="182"/>
      <c r="J492" s="182"/>
      <c r="K492" s="182"/>
    </row>
    <row r="493" spans="4:12" x14ac:dyDescent="0.2">
      <c r="D493" s="182"/>
      <c r="E493" s="182"/>
      <c r="F493" s="182"/>
      <c r="G493" s="205"/>
      <c r="H493" s="205"/>
      <c r="I493" s="182"/>
      <c r="J493" s="182"/>
      <c r="K493" s="182"/>
    </row>
    <row r="494" spans="4:12" x14ac:dyDescent="0.2">
      <c r="D494" s="182"/>
      <c r="E494" s="182"/>
      <c r="F494" s="182"/>
      <c r="G494" s="205"/>
      <c r="H494" s="205"/>
      <c r="I494" s="182"/>
      <c r="J494" s="182"/>
      <c r="K494" s="182"/>
    </row>
    <row r="495" spans="4:12" x14ac:dyDescent="0.2">
      <c r="G495" s="205"/>
      <c r="H495" s="205"/>
      <c r="L495" s="204"/>
    </row>
    <row r="496" spans="4:12" x14ac:dyDescent="0.2">
      <c r="G496" s="205"/>
      <c r="H496" s="205"/>
      <c r="L496" s="204"/>
    </row>
    <row r="497" spans="3:14" x14ac:dyDescent="0.2">
      <c r="G497" s="205"/>
      <c r="H497" s="205"/>
      <c r="L497" s="204"/>
    </row>
    <row r="498" spans="3:14" x14ac:dyDescent="0.2">
      <c r="G498" s="205"/>
      <c r="H498" s="205"/>
      <c r="L498" s="204"/>
    </row>
    <row r="499" spans="3:14" x14ac:dyDescent="0.2">
      <c r="G499" s="205"/>
      <c r="H499" s="205"/>
      <c r="L499" s="204"/>
    </row>
    <row r="500" spans="3:14" x14ac:dyDescent="0.2">
      <c r="G500" s="205"/>
      <c r="H500" s="205"/>
      <c r="L500" s="204"/>
    </row>
    <row r="501" spans="3:14" x14ac:dyDescent="0.2">
      <c r="L501" s="204"/>
    </row>
    <row r="502" spans="3:14" x14ac:dyDescent="0.2">
      <c r="C502" s="206"/>
      <c r="D502" s="207"/>
      <c r="E502" s="207"/>
      <c r="F502" s="207"/>
      <c r="G502" s="206"/>
      <c r="H502" s="206"/>
      <c r="I502" s="207"/>
      <c r="J502" s="207"/>
      <c r="K502" s="207"/>
      <c r="L502" s="207"/>
      <c r="M502" s="205"/>
      <c r="N502" s="205"/>
    </row>
    <row r="503" spans="3:14" x14ac:dyDescent="0.2">
      <c r="L503" s="204"/>
    </row>
    <row r="504" spans="3:14" x14ac:dyDescent="0.2">
      <c r="G504" s="205"/>
      <c r="H504" s="205"/>
      <c r="L504" s="204"/>
    </row>
    <row r="505" spans="3:14" x14ac:dyDescent="0.2">
      <c r="G505" s="205"/>
      <c r="H505" s="205"/>
      <c r="L505" s="204"/>
    </row>
    <row r="506" spans="3:14" x14ac:dyDescent="0.2">
      <c r="G506" s="205"/>
      <c r="H506" s="205"/>
      <c r="L506" s="204"/>
    </row>
    <row r="507" spans="3:14" x14ac:dyDescent="0.2">
      <c r="G507" s="205"/>
      <c r="H507" s="205"/>
      <c r="L507" s="204"/>
    </row>
    <row r="508" spans="3:14" x14ac:dyDescent="0.2">
      <c r="G508" s="205"/>
      <c r="H508" s="205"/>
      <c r="L508" s="204"/>
    </row>
    <row r="509" spans="3:14" x14ac:dyDescent="0.2">
      <c r="G509" s="205"/>
      <c r="H509" s="205"/>
      <c r="L509" s="204"/>
    </row>
    <row r="510" spans="3:14" x14ac:dyDescent="0.2">
      <c r="G510" s="205"/>
      <c r="H510" s="205"/>
      <c r="L510" s="204"/>
    </row>
    <row r="511" spans="3:14" x14ac:dyDescent="0.2">
      <c r="G511" s="205"/>
      <c r="H511" s="205"/>
      <c r="L511" s="204"/>
    </row>
    <row r="512" spans="3:14" x14ac:dyDescent="0.2">
      <c r="G512" s="205"/>
      <c r="H512" s="205"/>
      <c r="L512" s="204"/>
    </row>
    <row r="513" spans="3:12" x14ac:dyDescent="0.2">
      <c r="G513" s="205"/>
      <c r="H513" s="205"/>
      <c r="L513" s="204"/>
    </row>
    <row r="514" spans="3:12" x14ac:dyDescent="0.2">
      <c r="G514" s="205"/>
      <c r="H514" s="205"/>
      <c r="L514" s="204"/>
    </row>
    <row r="515" spans="3:12" x14ac:dyDescent="0.2">
      <c r="G515" s="205"/>
      <c r="H515" s="205"/>
      <c r="L515" s="204"/>
    </row>
    <row r="516" spans="3:12" x14ac:dyDescent="0.2">
      <c r="L516" s="204"/>
    </row>
    <row r="517" spans="3:12" x14ac:dyDescent="0.2">
      <c r="C517" s="206"/>
      <c r="D517" s="207"/>
      <c r="E517" s="207"/>
      <c r="F517" s="207"/>
      <c r="G517" s="206"/>
      <c r="H517" s="206"/>
      <c r="I517" s="207"/>
      <c r="J517" s="207"/>
      <c r="K517" s="207"/>
      <c r="L517" s="207"/>
    </row>
    <row r="518" spans="3:12" x14ac:dyDescent="0.2">
      <c r="L518" s="204"/>
    </row>
    <row r="519" spans="3:12" x14ac:dyDescent="0.2">
      <c r="G519" s="205"/>
      <c r="H519" s="205"/>
      <c r="L519" s="204"/>
    </row>
    <row r="520" spans="3:12" x14ac:dyDescent="0.2">
      <c r="G520" s="205"/>
      <c r="H520" s="205"/>
      <c r="L520" s="204"/>
    </row>
    <row r="521" spans="3:12" x14ac:dyDescent="0.2">
      <c r="G521" s="205"/>
      <c r="H521" s="205"/>
      <c r="L521" s="204"/>
    </row>
    <row r="522" spans="3:12" x14ac:dyDescent="0.2">
      <c r="G522" s="205"/>
      <c r="H522" s="205"/>
      <c r="L522" s="204"/>
    </row>
    <row r="523" spans="3:12" x14ac:dyDescent="0.2">
      <c r="G523" s="205"/>
      <c r="H523" s="205"/>
      <c r="L523" s="204"/>
    </row>
    <row r="524" spans="3:12" x14ac:dyDescent="0.2">
      <c r="G524" s="205"/>
      <c r="H524" s="205"/>
      <c r="L524" s="204"/>
    </row>
    <row r="525" spans="3:12" x14ac:dyDescent="0.2">
      <c r="G525" s="205"/>
      <c r="H525" s="205"/>
      <c r="L525" s="204"/>
    </row>
    <row r="526" spans="3:12" x14ac:dyDescent="0.2">
      <c r="G526" s="205"/>
      <c r="H526" s="205"/>
      <c r="L526" s="204"/>
    </row>
    <row r="527" spans="3:12" x14ac:dyDescent="0.2">
      <c r="D527" s="182"/>
      <c r="E527" s="182"/>
      <c r="F527" s="182"/>
      <c r="G527" s="205"/>
      <c r="H527" s="205"/>
      <c r="I527" s="182"/>
      <c r="J527" s="182"/>
      <c r="K527" s="182"/>
    </row>
    <row r="528" spans="3:12" x14ac:dyDescent="0.2">
      <c r="D528" s="182"/>
      <c r="E528" s="182"/>
      <c r="F528" s="182"/>
      <c r="G528" s="205"/>
      <c r="H528" s="205"/>
      <c r="I528" s="182"/>
      <c r="J528" s="182"/>
      <c r="K528" s="182"/>
    </row>
    <row r="529" spans="4:12" x14ac:dyDescent="0.2">
      <c r="D529" s="182"/>
      <c r="E529" s="182"/>
      <c r="F529" s="182"/>
      <c r="G529" s="205"/>
      <c r="H529" s="205"/>
      <c r="I529" s="182"/>
      <c r="J529" s="182"/>
      <c r="K529" s="182"/>
    </row>
    <row r="530" spans="4:12" x14ac:dyDescent="0.2">
      <c r="D530" s="182"/>
      <c r="E530" s="182"/>
      <c r="F530" s="182"/>
      <c r="G530" s="205"/>
      <c r="H530" s="205"/>
      <c r="I530" s="182"/>
      <c r="J530" s="182"/>
      <c r="K530" s="182"/>
    </row>
    <row r="531" spans="4:12" x14ac:dyDescent="0.2">
      <c r="D531" s="182"/>
      <c r="E531" s="182"/>
      <c r="F531" s="182"/>
      <c r="G531" s="205"/>
      <c r="H531" s="205"/>
      <c r="I531" s="182"/>
      <c r="J531" s="182"/>
      <c r="K531" s="182"/>
    </row>
    <row r="532" spans="4:12" x14ac:dyDescent="0.2">
      <c r="D532" s="182"/>
      <c r="E532" s="182"/>
      <c r="F532" s="182"/>
      <c r="G532" s="205"/>
      <c r="H532" s="205"/>
      <c r="I532" s="182"/>
      <c r="J532" s="182"/>
      <c r="K532" s="182"/>
    </row>
    <row r="533" spans="4:12" x14ac:dyDescent="0.2">
      <c r="D533" s="182"/>
      <c r="E533" s="182"/>
      <c r="F533" s="182"/>
      <c r="G533" s="205"/>
      <c r="H533" s="205"/>
      <c r="I533" s="182"/>
      <c r="J533" s="182"/>
      <c r="K533" s="182"/>
    </row>
    <row r="534" spans="4:12" x14ac:dyDescent="0.2">
      <c r="D534" s="182"/>
      <c r="E534" s="182"/>
      <c r="F534" s="182"/>
      <c r="G534" s="205"/>
      <c r="H534" s="205"/>
      <c r="I534" s="182"/>
      <c r="J534" s="182"/>
      <c r="K534" s="182"/>
    </row>
    <row r="535" spans="4:12" x14ac:dyDescent="0.2">
      <c r="D535" s="182"/>
      <c r="E535" s="182"/>
      <c r="F535" s="182"/>
      <c r="G535" s="205"/>
      <c r="H535" s="205"/>
      <c r="I535" s="182"/>
      <c r="J535" s="182"/>
      <c r="K535" s="182"/>
    </row>
    <row r="536" spans="4:12" x14ac:dyDescent="0.2">
      <c r="D536" s="182"/>
      <c r="E536" s="182"/>
      <c r="F536" s="182"/>
      <c r="G536" s="205"/>
      <c r="H536" s="205"/>
      <c r="I536" s="182"/>
      <c r="J536" s="182"/>
      <c r="K536" s="182"/>
    </row>
    <row r="537" spans="4:12" x14ac:dyDescent="0.2">
      <c r="D537" s="182"/>
      <c r="E537" s="182"/>
      <c r="F537" s="182"/>
      <c r="G537" s="205"/>
      <c r="H537" s="205"/>
      <c r="I537" s="182"/>
      <c r="J537" s="182"/>
      <c r="K537" s="182"/>
    </row>
    <row r="538" spans="4:12" x14ac:dyDescent="0.2">
      <c r="D538" s="182"/>
      <c r="E538" s="182"/>
      <c r="F538" s="182"/>
      <c r="G538" s="205"/>
      <c r="H538" s="205"/>
      <c r="I538" s="182"/>
      <c r="J538" s="182"/>
      <c r="K538" s="182"/>
    </row>
    <row r="539" spans="4:12" x14ac:dyDescent="0.2">
      <c r="D539" s="182"/>
      <c r="E539" s="182"/>
      <c r="F539" s="182"/>
      <c r="G539" s="205"/>
      <c r="H539" s="205"/>
      <c r="I539" s="182"/>
      <c r="J539" s="182"/>
      <c r="K539" s="182"/>
    </row>
    <row r="540" spans="4:12" x14ac:dyDescent="0.2">
      <c r="D540" s="182"/>
      <c r="E540" s="182"/>
      <c r="F540" s="182"/>
      <c r="G540" s="205"/>
      <c r="H540" s="205"/>
      <c r="I540" s="182"/>
      <c r="J540" s="182"/>
      <c r="K540" s="182"/>
    </row>
    <row r="541" spans="4:12" x14ac:dyDescent="0.2">
      <c r="D541" s="182"/>
      <c r="E541" s="182"/>
      <c r="F541" s="182"/>
      <c r="G541" s="205"/>
      <c r="H541" s="205"/>
      <c r="I541" s="182"/>
      <c r="J541" s="182"/>
      <c r="K541" s="182"/>
    </row>
    <row r="542" spans="4:12" x14ac:dyDescent="0.2">
      <c r="D542" s="182"/>
      <c r="E542" s="182"/>
      <c r="F542" s="182"/>
      <c r="G542" s="205"/>
      <c r="H542" s="205"/>
      <c r="I542" s="182"/>
      <c r="J542" s="182"/>
      <c r="K542" s="182"/>
    </row>
    <row r="543" spans="4:12" x14ac:dyDescent="0.2">
      <c r="G543" s="205"/>
      <c r="H543" s="205"/>
      <c r="L543" s="204"/>
    </row>
    <row r="544" spans="4:12" x14ac:dyDescent="0.2">
      <c r="L544" s="204"/>
    </row>
    <row r="545" spans="3:15" x14ac:dyDescent="0.2">
      <c r="C545" s="206"/>
      <c r="D545" s="207"/>
      <c r="E545" s="207"/>
      <c r="F545" s="207"/>
      <c r="G545" s="206"/>
      <c r="H545" s="206"/>
      <c r="I545" s="207"/>
      <c r="J545" s="207"/>
      <c r="K545" s="207"/>
      <c r="L545" s="207"/>
      <c r="M545" s="205"/>
      <c r="N545" s="205"/>
      <c r="O545" s="205"/>
    </row>
    <row r="546" spans="3:15" x14ac:dyDescent="0.2">
      <c r="L546" s="204"/>
    </row>
    <row r="547" spans="3:15" x14ac:dyDescent="0.2">
      <c r="G547" s="205"/>
      <c r="H547" s="205"/>
      <c r="L547" s="204"/>
    </row>
    <row r="548" spans="3:15" x14ac:dyDescent="0.2">
      <c r="G548" s="205"/>
      <c r="H548" s="205"/>
      <c r="L548" s="204"/>
    </row>
    <row r="549" spans="3:15" x14ac:dyDescent="0.2">
      <c r="G549" s="205"/>
      <c r="H549" s="205"/>
      <c r="L549" s="204"/>
    </row>
    <row r="550" spans="3:15" x14ac:dyDescent="0.2">
      <c r="G550" s="205"/>
      <c r="H550" s="205"/>
      <c r="L550" s="204"/>
    </row>
    <row r="551" spans="3:15" x14ac:dyDescent="0.2">
      <c r="G551" s="205"/>
      <c r="H551" s="205"/>
      <c r="L551" s="204"/>
    </row>
    <row r="552" spans="3:15" x14ac:dyDescent="0.2">
      <c r="G552" s="205"/>
      <c r="H552" s="205"/>
      <c r="L552" s="204"/>
    </row>
    <row r="553" spans="3:15" x14ac:dyDescent="0.2">
      <c r="G553" s="205"/>
      <c r="H553" s="205"/>
      <c r="L553" s="204"/>
    </row>
    <row r="554" spans="3:15" x14ac:dyDescent="0.2">
      <c r="G554" s="205"/>
      <c r="H554" s="205"/>
      <c r="L554" s="204"/>
    </row>
    <row r="555" spans="3:15" x14ac:dyDescent="0.2">
      <c r="G555" s="205"/>
      <c r="H555" s="205"/>
      <c r="L555" s="204"/>
    </row>
    <row r="556" spans="3:15" x14ac:dyDescent="0.2">
      <c r="G556" s="205"/>
      <c r="H556" s="205"/>
      <c r="L556" s="204"/>
    </row>
    <row r="557" spans="3:15" x14ac:dyDescent="0.2">
      <c r="G557" s="205"/>
      <c r="H557" s="205"/>
      <c r="L557" s="204"/>
    </row>
    <row r="558" spans="3:15" x14ac:dyDescent="0.2">
      <c r="G558" s="205"/>
      <c r="H558" s="205"/>
      <c r="L558" s="204"/>
    </row>
    <row r="559" spans="3:15" x14ac:dyDescent="0.2">
      <c r="D559" s="182"/>
      <c r="E559" s="182"/>
      <c r="F559" s="182"/>
      <c r="G559" s="205"/>
      <c r="H559" s="205"/>
      <c r="I559" s="182"/>
      <c r="J559" s="182"/>
      <c r="K559" s="182"/>
    </row>
    <row r="560" spans="3:15" x14ac:dyDescent="0.2">
      <c r="D560" s="182"/>
      <c r="E560" s="182"/>
      <c r="F560" s="182"/>
      <c r="G560" s="205"/>
      <c r="H560" s="205"/>
      <c r="I560" s="182"/>
      <c r="J560" s="182"/>
      <c r="K560" s="182"/>
    </row>
    <row r="561" spans="7:8" s="182" customFormat="1" x14ac:dyDescent="0.2">
      <c r="G561" s="205"/>
      <c r="H561" s="205"/>
    </row>
    <row r="562" spans="7:8" s="182" customFormat="1" x14ac:dyDescent="0.2">
      <c r="G562" s="205"/>
      <c r="H562" s="205"/>
    </row>
    <row r="563" spans="7:8" s="182" customFormat="1" x14ac:dyDescent="0.2">
      <c r="G563" s="205"/>
      <c r="H563" s="205"/>
    </row>
    <row r="564" spans="7:8" s="182" customFormat="1" x14ac:dyDescent="0.2">
      <c r="G564" s="205"/>
      <c r="H564" s="205"/>
    </row>
    <row r="565" spans="7:8" s="182" customFormat="1" x14ac:dyDescent="0.2">
      <c r="G565" s="205"/>
      <c r="H565" s="205"/>
    </row>
    <row r="566" spans="7:8" s="182" customFormat="1" x14ac:dyDescent="0.2">
      <c r="G566" s="205"/>
      <c r="H566" s="205"/>
    </row>
    <row r="567" spans="7:8" s="182" customFormat="1" x14ac:dyDescent="0.2">
      <c r="G567" s="205"/>
      <c r="H567" s="205"/>
    </row>
    <row r="568" spans="7:8" s="182" customFormat="1" x14ac:dyDescent="0.2">
      <c r="G568" s="205"/>
      <c r="H568" s="205"/>
    </row>
    <row r="569" spans="7:8" s="182" customFormat="1" x14ac:dyDescent="0.2">
      <c r="G569" s="205"/>
      <c r="H569" s="205"/>
    </row>
    <row r="570" spans="7:8" s="182" customFormat="1" x14ac:dyDescent="0.2">
      <c r="G570" s="205"/>
      <c r="H570" s="205"/>
    </row>
    <row r="571" spans="7:8" s="182" customFormat="1" x14ac:dyDescent="0.2">
      <c r="G571" s="205"/>
      <c r="H571" s="205"/>
    </row>
    <row r="572" spans="7:8" s="182" customFormat="1" x14ac:dyDescent="0.2">
      <c r="G572" s="205"/>
      <c r="H572" s="205"/>
    </row>
    <row r="573" spans="7:8" s="182" customFormat="1" x14ac:dyDescent="0.2">
      <c r="G573" s="205"/>
      <c r="H573" s="205"/>
    </row>
    <row r="574" spans="7:8" s="182" customFormat="1" x14ac:dyDescent="0.2">
      <c r="G574" s="205"/>
      <c r="H574" s="205"/>
    </row>
    <row r="575" spans="7:8" s="182" customFormat="1" x14ac:dyDescent="0.2">
      <c r="G575" s="205"/>
      <c r="H575" s="205"/>
    </row>
    <row r="576" spans="7:8" s="182" customFormat="1" x14ac:dyDescent="0.2">
      <c r="G576" s="205"/>
      <c r="H576" s="205"/>
    </row>
    <row r="577" spans="3:11" x14ac:dyDescent="0.2">
      <c r="D577" s="182"/>
      <c r="E577" s="182"/>
      <c r="F577" s="182"/>
      <c r="G577" s="205"/>
      <c r="H577" s="205"/>
      <c r="I577" s="182"/>
      <c r="J577" s="182"/>
      <c r="K577" s="182"/>
    </row>
    <row r="578" spans="3:11" x14ac:dyDescent="0.2">
      <c r="D578" s="182"/>
      <c r="E578" s="182"/>
      <c r="F578" s="182"/>
      <c r="G578" s="205"/>
      <c r="H578" s="205"/>
      <c r="I578" s="182"/>
      <c r="J578" s="182"/>
      <c r="K578" s="182"/>
    </row>
    <row r="579" spans="3:11" x14ac:dyDescent="0.2">
      <c r="D579" s="182"/>
      <c r="E579" s="182"/>
      <c r="F579" s="182"/>
      <c r="G579" s="205"/>
      <c r="H579" s="205"/>
      <c r="I579" s="182"/>
      <c r="J579" s="182"/>
      <c r="K579" s="182"/>
    </row>
    <row r="580" spans="3:11" x14ac:dyDescent="0.2">
      <c r="D580" s="182"/>
      <c r="E580" s="182"/>
      <c r="F580" s="182"/>
      <c r="G580" s="205"/>
      <c r="H580" s="205"/>
      <c r="I580" s="182"/>
      <c r="J580" s="182"/>
      <c r="K580" s="182"/>
    </row>
    <row r="581" spans="3:11" x14ac:dyDescent="0.2">
      <c r="D581" s="182"/>
      <c r="E581" s="182"/>
      <c r="F581" s="182"/>
      <c r="G581" s="205"/>
      <c r="H581" s="205"/>
      <c r="I581" s="182"/>
      <c r="J581" s="182"/>
      <c r="K581" s="182"/>
    </row>
    <row r="582" spans="3:11" x14ac:dyDescent="0.2">
      <c r="D582" s="182"/>
      <c r="E582" s="182"/>
      <c r="F582" s="182"/>
      <c r="G582" s="205"/>
      <c r="H582" s="205"/>
      <c r="I582" s="182"/>
      <c r="J582" s="182"/>
      <c r="K582" s="182"/>
    </row>
    <row r="583" spans="3:11" x14ac:dyDescent="0.2">
      <c r="D583" s="182"/>
      <c r="E583" s="182"/>
      <c r="F583" s="182"/>
      <c r="G583" s="205"/>
      <c r="H583" s="205"/>
      <c r="I583" s="182"/>
      <c r="J583" s="182"/>
      <c r="K583" s="182"/>
    </row>
    <row r="584" spans="3:11" x14ac:dyDescent="0.2">
      <c r="D584" s="182"/>
      <c r="E584" s="182"/>
      <c r="F584" s="182"/>
      <c r="G584" s="205"/>
      <c r="H584" s="205"/>
      <c r="I584" s="182"/>
      <c r="J584" s="182"/>
      <c r="K584" s="182"/>
    </row>
    <row r="585" spans="3:11" x14ac:dyDescent="0.2">
      <c r="D585" s="182"/>
      <c r="E585" s="182"/>
      <c r="F585" s="182"/>
      <c r="G585" s="205"/>
      <c r="H585" s="205"/>
      <c r="I585" s="182"/>
      <c r="J585" s="182"/>
      <c r="K585" s="182"/>
    </row>
    <row r="586" spans="3:11" x14ac:dyDescent="0.2">
      <c r="D586" s="182"/>
      <c r="E586" s="182"/>
      <c r="F586" s="182"/>
      <c r="G586" s="205"/>
      <c r="H586" s="205"/>
      <c r="I586" s="182"/>
      <c r="J586" s="182"/>
      <c r="K586" s="182"/>
    </row>
    <row r="587" spans="3:11" x14ac:dyDescent="0.2">
      <c r="D587" s="182"/>
      <c r="E587" s="182"/>
      <c r="F587" s="182"/>
      <c r="G587" s="205"/>
      <c r="H587" s="205"/>
      <c r="I587" s="182"/>
      <c r="J587" s="182"/>
      <c r="K587" s="182"/>
    </row>
    <row r="588" spans="3:11" x14ac:dyDescent="0.2">
      <c r="D588" s="182"/>
      <c r="E588" s="182"/>
      <c r="F588" s="182"/>
      <c r="G588" s="205"/>
      <c r="H588" s="205"/>
      <c r="I588" s="182"/>
      <c r="J588" s="182"/>
      <c r="K588" s="182"/>
    </row>
    <row r="589" spans="3:11" x14ac:dyDescent="0.2">
      <c r="D589" s="182"/>
      <c r="E589" s="182"/>
      <c r="F589" s="182"/>
      <c r="G589" s="205"/>
      <c r="H589" s="205"/>
      <c r="I589" s="182"/>
      <c r="J589" s="182"/>
      <c r="K589" s="182"/>
    </row>
    <row r="590" spans="3:11" x14ac:dyDescent="0.2">
      <c r="D590" s="182"/>
      <c r="E590" s="182"/>
      <c r="F590" s="182"/>
      <c r="G590" s="205"/>
      <c r="H590" s="205"/>
      <c r="I590" s="182"/>
      <c r="J590" s="182"/>
      <c r="K590" s="182"/>
    </row>
    <row r="591" spans="3:11" x14ac:dyDescent="0.2">
      <c r="G591" s="205"/>
      <c r="H591" s="205"/>
      <c r="I591" s="182"/>
      <c r="J591" s="182"/>
      <c r="K591" s="182"/>
    </row>
    <row r="592" spans="3:11" x14ac:dyDescent="0.2">
      <c r="C592" s="206"/>
      <c r="G592" s="208"/>
      <c r="H592" s="208"/>
      <c r="I592" s="182"/>
      <c r="J592" s="182"/>
      <c r="K592" s="182"/>
    </row>
    <row r="593" spans="3:11" x14ac:dyDescent="0.2">
      <c r="G593" s="205"/>
      <c r="H593" s="205"/>
      <c r="I593" s="182"/>
      <c r="J593" s="182"/>
      <c r="K593" s="182"/>
    </row>
    <row r="594" spans="3:11" x14ac:dyDescent="0.2">
      <c r="G594" s="205"/>
      <c r="H594" s="205"/>
      <c r="I594" s="182"/>
      <c r="J594" s="182"/>
      <c r="K594" s="182"/>
    </row>
    <row r="595" spans="3:11" x14ac:dyDescent="0.2">
      <c r="G595" s="205"/>
      <c r="H595" s="205"/>
      <c r="I595" s="182"/>
      <c r="J595" s="182"/>
      <c r="K595" s="182"/>
    </row>
    <row r="596" spans="3:11" x14ac:dyDescent="0.2">
      <c r="G596" s="205"/>
      <c r="H596" s="205"/>
      <c r="I596" s="182"/>
      <c r="J596" s="182"/>
      <c r="K596" s="182"/>
    </row>
    <row r="597" spans="3:11" x14ac:dyDescent="0.2">
      <c r="G597" s="205"/>
      <c r="H597" s="205"/>
      <c r="I597" s="182"/>
      <c r="J597" s="182"/>
      <c r="K597" s="182"/>
    </row>
    <row r="598" spans="3:11" x14ac:dyDescent="0.2">
      <c r="G598" s="205"/>
      <c r="H598" s="205"/>
      <c r="I598" s="182"/>
      <c r="J598" s="182"/>
      <c r="K598" s="182"/>
    </row>
    <row r="599" spans="3:11" x14ac:dyDescent="0.2">
      <c r="G599" s="205"/>
      <c r="H599" s="205"/>
      <c r="I599" s="182"/>
      <c r="J599" s="182"/>
      <c r="K599" s="182"/>
    </row>
    <row r="600" spans="3:11" x14ac:dyDescent="0.2">
      <c r="G600" s="205"/>
      <c r="H600" s="205"/>
      <c r="I600" s="182"/>
      <c r="J600" s="182"/>
      <c r="K600" s="182"/>
    </row>
    <row r="601" spans="3:11" x14ac:dyDescent="0.2">
      <c r="G601" s="205"/>
      <c r="H601" s="205"/>
      <c r="I601" s="182"/>
      <c r="J601" s="182"/>
      <c r="K601" s="182"/>
    </row>
    <row r="602" spans="3:11" x14ac:dyDescent="0.2">
      <c r="G602" s="205"/>
      <c r="H602" s="205"/>
      <c r="I602" s="182"/>
      <c r="J602" s="182"/>
      <c r="K602" s="182"/>
    </row>
    <row r="603" spans="3:11" x14ac:dyDescent="0.2">
      <c r="G603" s="205"/>
      <c r="H603" s="205"/>
      <c r="I603" s="182"/>
      <c r="J603" s="182"/>
      <c r="K603" s="182"/>
    </row>
    <row r="604" spans="3:11" x14ac:dyDescent="0.2">
      <c r="G604" s="205"/>
      <c r="H604" s="205"/>
      <c r="I604" s="182"/>
      <c r="J604" s="182"/>
      <c r="K604" s="182"/>
    </row>
    <row r="605" spans="3:11" x14ac:dyDescent="0.2">
      <c r="G605" s="205"/>
      <c r="H605" s="205"/>
      <c r="I605" s="182"/>
      <c r="J605" s="182"/>
      <c r="K605" s="182"/>
    </row>
    <row r="606" spans="3:11" x14ac:dyDescent="0.2">
      <c r="G606" s="205"/>
      <c r="H606" s="205"/>
      <c r="I606" s="182"/>
      <c r="J606" s="182"/>
      <c r="K606" s="182"/>
    </row>
    <row r="607" spans="3:11" x14ac:dyDescent="0.2">
      <c r="G607" s="205"/>
      <c r="H607" s="205"/>
      <c r="I607" s="182"/>
      <c r="J607" s="182"/>
      <c r="K607" s="182"/>
    </row>
    <row r="608" spans="3:11" x14ac:dyDescent="0.2">
      <c r="C608" s="206"/>
      <c r="G608" s="208"/>
      <c r="H608" s="208"/>
      <c r="I608" s="182"/>
      <c r="J608" s="182"/>
      <c r="K608" s="182"/>
    </row>
    <row r="609" spans="7:11" x14ac:dyDescent="0.2">
      <c r="G609" s="205"/>
      <c r="H609" s="205"/>
      <c r="I609" s="182"/>
      <c r="J609" s="182"/>
      <c r="K609" s="182"/>
    </row>
    <row r="610" spans="7:11" x14ac:dyDescent="0.2">
      <c r="G610" s="205"/>
      <c r="H610" s="205"/>
      <c r="I610" s="182"/>
      <c r="J610" s="182"/>
      <c r="K610" s="182"/>
    </row>
    <row r="611" spans="7:11" x14ac:dyDescent="0.2">
      <c r="G611" s="205"/>
      <c r="H611" s="205"/>
      <c r="I611" s="182"/>
      <c r="J611" s="182"/>
      <c r="K611" s="182"/>
    </row>
    <row r="612" spans="7:11" x14ac:dyDescent="0.2">
      <c r="G612" s="205"/>
      <c r="H612" s="205"/>
      <c r="I612" s="182"/>
      <c r="J612" s="182"/>
      <c r="K612" s="182"/>
    </row>
    <row r="613" spans="7:11" x14ac:dyDescent="0.2">
      <c r="G613" s="205"/>
      <c r="H613" s="205"/>
      <c r="I613" s="182"/>
      <c r="J613" s="182"/>
      <c r="K613" s="182"/>
    </row>
    <row r="614" spans="7:11" x14ac:dyDescent="0.2">
      <c r="G614" s="205"/>
      <c r="H614" s="205"/>
      <c r="I614" s="182"/>
      <c r="J614" s="182"/>
      <c r="K614" s="182"/>
    </row>
    <row r="615" spans="7:11" x14ac:dyDescent="0.2">
      <c r="G615" s="205"/>
      <c r="H615" s="205"/>
      <c r="I615" s="182"/>
      <c r="J615" s="182"/>
      <c r="K615" s="182"/>
    </row>
    <row r="616" spans="7:11" x14ac:dyDescent="0.2">
      <c r="G616" s="205"/>
      <c r="H616" s="205"/>
      <c r="I616" s="182"/>
      <c r="J616" s="182"/>
      <c r="K616" s="182"/>
    </row>
    <row r="617" spans="7:11" x14ac:dyDescent="0.2">
      <c r="G617" s="205"/>
      <c r="H617" s="205"/>
      <c r="I617" s="182"/>
      <c r="J617" s="182"/>
      <c r="K617" s="182"/>
    </row>
    <row r="618" spans="7:11" x14ac:dyDescent="0.2">
      <c r="G618" s="205"/>
      <c r="H618" s="205"/>
      <c r="I618" s="182"/>
      <c r="J618" s="182"/>
      <c r="K618" s="182"/>
    </row>
    <row r="619" spans="7:11" x14ac:dyDescent="0.2">
      <c r="G619" s="205"/>
      <c r="H619" s="205"/>
      <c r="I619" s="182"/>
      <c r="J619" s="182"/>
      <c r="K619" s="182"/>
    </row>
    <row r="620" spans="7:11" x14ac:dyDescent="0.2">
      <c r="G620" s="205"/>
      <c r="H620" s="205"/>
      <c r="I620" s="182"/>
      <c r="J620" s="182"/>
      <c r="K620" s="182"/>
    </row>
    <row r="621" spans="7:11" x14ac:dyDescent="0.2">
      <c r="G621" s="205"/>
      <c r="H621" s="205"/>
      <c r="I621" s="182"/>
      <c r="J621" s="182"/>
      <c r="K621" s="182"/>
    </row>
    <row r="622" spans="7:11" x14ac:dyDescent="0.2">
      <c r="G622" s="205"/>
      <c r="H622" s="205"/>
      <c r="I622" s="182"/>
      <c r="J622" s="182"/>
      <c r="K622" s="182"/>
    </row>
    <row r="623" spans="7:11" x14ac:dyDescent="0.2">
      <c r="G623" s="205"/>
      <c r="H623" s="205"/>
    </row>
    <row r="624" spans="7:11" x14ac:dyDescent="0.2">
      <c r="G624" s="205"/>
      <c r="H624" s="205"/>
    </row>
    <row r="625" spans="3:11" x14ac:dyDescent="0.2">
      <c r="G625" s="205"/>
      <c r="H625" s="205"/>
    </row>
    <row r="626" spans="3:11" x14ac:dyDescent="0.2">
      <c r="G626" s="205"/>
      <c r="H626" s="205"/>
    </row>
    <row r="627" spans="3:11" x14ac:dyDescent="0.2">
      <c r="G627" s="205"/>
      <c r="H627" s="205"/>
    </row>
    <row r="628" spans="3:11" x14ac:dyDescent="0.2">
      <c r="G628" s="205"/>
      <c r="H628" s="205"/>
    </row>
    <row r="630" spans="3:11" x14ac:dyDescent="0.2">
      <c r="C630" s="206"/>
      <c r="D630" s="207"/>
      <c r="E630" s="207"/>
      <c r="F630" s="207"/>
      <c r="G630" s="206"/>
      <c r="H630" s="206"/>
      <c r="I630" s="207"/>
      <c r="J630" s="207"/>
      <c r="K630" s="207"/>
    </row>
    <row r="632" spans="3:11" x14ac:dyDescent="0.2">
      <c r="G632" s="205"/>
      <c r="H632" s="205"/>
    </row>
    <row r="633" spans="3:11" x14ac:dyDescent="0.2">
      <c r="G633" s="205"/>
      <c r="H633" s="205"/>
    </row>
    <row r="634" spans="3:11" x14ac:dyDescent="0.2">
      <c r="G634" s="205"/>
      <c r="H634" s="205"/>
    </row>
    <row r="635" spans="3:11" x14ac:dyDescent="0.2">
      <c r="G635" s="205"/>
      <c r="H635" s="205"/>
    </row>
    <row r="636" spans="3:11" x14ac:dyDescent="0.2">
      <c r="G636" s="205"/>
      <c r="H636" s="205"/>
    </row>
    <row r="637" spans="3:11" x14ac:dyDescent="0.2">
      <c r="G637" s="205"/>
      <c r="H637" s="205"/>
    </row>
    <row r="638" spans="3:11" x14ac:dyDescent="0.2">
      <c r="G638" s="205"/>
      <c r="H638" s="205"/>
    </row>
    <row r="639" spans="3:11" x14ac:dyDescent="0.2">
      <c r="D639" s="182"/>
      <c r="E639" s="182"/>
      <c r="F639" s="182"/>
      <c r="G639" s="205"/>
      <c r="H639" s="205"/>
      <c r="I639" s="182"/>
      <c r="J639" s="182"/>
      <c r="K639" s="182"/>
    </row>
    <row r="640" spans="3:11" x14ac:dyDescent="0.2">
      <c r="D640" s="182"/>
      <c r="E640" s="182"/>
      <c r="F640" s="182"/>
      <c r="G640" s="205"/>
      <c r="H640" s="205"/>
      <c r="I640" s="182"/>
      <c r="J640" s="182"/>
      <c r="K640" s="182"/>
    </row>
    <row r="641" spans="4:11" x14ac:dyDescent="0.2">
      <c r="D641" s="182"/>
      <c r="E641" s="182"/>
      <c r="F641" s="182"/>
      <c r="G641" s="205"/>
      <c r="H641" s="205"/>
      <c r="I641" s="182"/>
      <c r="J641" s="182"/>
      <c r="K641" s="182"/>
    </row>
    <row r="642" spans="4:11" x14ac:dyDescent="0.2">
      <c r="D642" s="182"/>
      <c r="E642" s="182"/>
      <c r="F642" s="182"/>
      <c r="G642" s="205"/>
      <c r="H642" s="205"/>
      <c r="I642" s="182"/>
      <c r="J642" s="182"/>
      <c r="K642" s="182"/>
    </row>
    <row r="643" spans="4:11" x14ac:dyDescent="0.2">
      <c r="D643" s="182"/>
      <c r="E643" s="182"/>
      <c r="F643" s="182"/>
      <c r="G643" s="205"/>
      <c r="H643" s="205"/>
      <c r="I643" s="182"/>
      <c r="J643" s="182"/>
      <c r="K643" s="182"/>
    </row>
    <row r="644" spans="4:11" x14ac:dyDescent="0.2">
      <c r="D644" s="182"/>
      <c r="E644" s="182"/>
      <c r="F644" s="182"/>
      <c r="G644" s="205"/>
      <c r="H644" s="205"/>
      <c r="I644" s="182"/>
      <c r="J644" s="182"/>
      <c r="K644" s="182"/>
    </row>
    <row r="645" spans="4:11" x14ac:dyDescent="0.2">
      <c r="D645" s="182"/>
      <c r="E645" s="182"/>
      <c r="F645" s="182"/>
      <c r="G645" s="205"/>
      <c r="H645" s="205"/>
      <c r="I645" s="182"/>
      <c r="J645" s="182"/>
      <c r="K645" s="182"/>
    </row>
    <row r="646" spans="4:11" x14ac:dyDescent="0.2">
      <c r="D646" s="182"/>
      <c r="E646" s="182"/>
      <c r="F646" s="182"/>
      <c r="G646" s="205"/>
      <c r="H646" s="205"/>
      <c r="I646" s="182"/>
      <c r="J646" s="182"/>
      <c r="K646" s="182"/>
    </row>
    <row r="647" spans="4:11" x14ac:dyDescent="0.2">
      <c r="D647" s="182"/>
      <c r="E647" s="182"/>
      <c r="F647" s="182"/>
      <c r="G647" s="205"/>
      <c r="H647" s="205"/>
      <c r="I647" s="182"/>
      <c r="J647" s="182"/>
      <c r="K647" s="182"/>
    </row>
    <row r="648" spans="4:11" x14ac:dyDescent="0.2">
      <c r="D648" s="182"/>
      <c r="E648" s="182"/>
      <c r="F648" s="182"/>
      <c r="G648" s="205"/>
      <c r="H648" s="205"/>
      <c r="I648" s="182"/>
      <c r="J648" s="182"/>
      <c r="K648" s="182"/>
    </row>
    <row r="649" spans="4:11" x14ac:dyDescent="0.2">
      <c r="D649" s="182"/>
      <c r="E649" s="182"/>
      <c r="F649" s="182"/>
      <c r="G649" s="205"/>
      <c r="H649" s="205"/>
      <c r="I649" s="182"/>
      <c r="J649" s="182"/>
      <c r="K649" s="182"/>
    </row>
    <row r="650" spans="4:11" x14ac:dyDescent="0.2">
      <c r="D650" s="182"/>
      <c r="E650" s="182"/>
      <c r="F650" s="182"/>
      <c r="G650" s="205"/>
      <c r="H650" s="205"/>
      <c r="I650" s="182"/>
      <c r="J650" s="182"/>
      <c r="K650" s="182"/>
    </row>
    <row r="651" spans="4:11" x14ac:dyDescent="0.2">
      <c r="D651" s="182"/>
      <c r="E651" s="182"/>
      <c r="F651" s="182"/>
      <c r="G651" s="205"/>
      <c r="H651" s="205"/>
      <c r="I651" s="182"/>
      <c r="J651" s="182"/>
      <c r="K651" s="182"/>
    </row>
    <row r="652" spans="4:11" x14ac:dyDescent="0.2">
      <c r="D652" s="182"/>
      <c r="E652" s="182"/>
      <c r="F652" s="182"/>
      <c r="G652" s="205"/>
      <c r="H652" s="205"/>
      <c r="I652" s="182"/>
      <c r="J652" s="182"/>
      <c r="K652" s="182"/>
    </row>
    <row r="653" spans="4:11" x14ac:dyDescent="0.2">
      <c r="D653" s="182"/>
      <c r="E653" s="182"/>
      <c r="F653" s="182"/>
      <c r="G653" s="205"/>
      <c r="H653" s="205"/>
      <c r="I653" s="182"/>
      <c r="J653" s="182"/>
      <c r="K653" s="182"/>
    </row>
    <row r="654" spans="4:11" x14ac:dyDescent="0.2">
      <c r="D654" s="182"/>
      <c r="E654" s="182"/>
      <c r="F654" s="182"/>
      <c r="G654" s="205"/>
      <c r="H654" s="205"/>
      <c r="I654" s="182"/>
      <c r="J654" s="182"/>
      <c r="K654" s="182"/>
    </row>
    <row r="655" spans="4:11" x14ac:dyDescent="0.2">
      <c r="G655" s="205"/>
      <c r="H655" s="205"/>
    </row>
    <row r="656" spans="4:11" x14ac:dyDescent="0.2">
      <c r="G656" s="205"/>
      <c r="H656" s="205"/>
    </row>
    <row r="658" spans="3:11" x14ac:dyDescent="0.2">
      <c r="C658" s="206"/>
      <c r="D658" s="207"/>
      <c r="E658" s="207"/>
      <c r="F658" s="207"/>
      <c r="G658" s="206"/>
      <c r="H658" s="206"/>
      <c r="I658" s="207"/>
      <c r="J658" s="207"/>
      <c r="K658" s="207"/>
    </row>
    <row r="660" spans="3:11" x14ac:dyDescent="0.2">
      <c r="G660" s="205"/>
      <c r="H660" s="205"/>
    </row>
    <row r="661" spans="3:11" x14ac:dyDescent="0.2">
      <c r="G661" s="205"/>
      <c r="H661" s="205"/>
    </row>
    <row r="662" spans="3:11" x14ac:dyDescent="0.2">
      <c r="G662" s="205"/>
      <c r="H662" s="205"/>
    </row>
    <row r="663" spans="3:11" x14ac:dyDescent="0.2">
      <c r="G663" s="205"/>
      <c r="H663" s="205"/>
    </row>
    <row r="664" spans="3:11" x14ac:dyDescent="0.2">
      <c r="G664" s="205"/>
      <c r="H664" s="205"/>
    </row>
    <row r="665" spans="3:11" x14ac:dyDescent="0.2">
      <c r="G665" s="205"/>
      <c r="H665" s="205"/>
    </row>
    <row r="666" spans="3:11" x14ac:dyDescent="0.2">
      <c r="G666" s="205"/>
      <c r="H666" s="205"/>
    </row>
    <row r="667" spans="3:11" x14ac:dyDescent="0.2">
      <c r="G667" s="205"/>
      <c r="H667" s="205"/>
    </row>
    <row r="668" spans="3:11" x14ac:dyDescent="0.2">
      <c r="G668" s="205"/>
      <c r="H668" s="205"/>
    </row>
    <row r="669" spans="3:11" x14ac:dyDescent="0.2">
      <c r="G669" s="205"/>
      <c r="H669" s="205"/>
    </row>
    <row r="670" spans="3:11" x14ac:dyDescent="0.2">
      <c r="G670" s="205"/>
      <c r="H670" s="205"/>
    </row>
    <row r="671" spans="3:11" x14ac:dyDescent="0.2">
      <c r="G671" s="205"/>
      <c r="H671" s="205"/>
      <c r="I671" s="182"/>
      <c r="J671" s="182"/>
      <c r="K671" s="182"/>
    </row>
    <row r="672" spans="3:11" x14ac:dyDescent="0.2">
      <c r="G672" s="205"/>
      <c r="H672" s="205"/>
      <c r="I672" s="182"/>
      <c r="J672" s="182"/>
      <c r="K672" s="182"/>
    </row>
    <row r="673" spans="3:11" x14ac:dyDescent="0.2">
      <c r="G673" s="205"/>
      <c r="H673" s="205"/>
      <c r="I673" s="182"/>
      <c r="J673" s="182"/>
      <c r="K673" s="182"/>
    </row>
    <row r="675" spans="3:11" x14ac:dyDescent="0.2">
      <c r="C675" s="206"/>
      <c r="G675" s="205"/>
      <c r="H675" s="205"/>
      <c r="I675" s="182"/>
      <c r="J675" s="182"/>
      <c r="K675" s="182"/>
    </row>
    <row r="677" spans="3:11" x14ac:dyDescent="0.2">
      <c r="G677" s="205"/>
      <c r="H677" s="205"/>
      <c r="I677" s="182"/>
      <c r="J677" s="182"/>
      <c r="K677" s="182"/>
    </row>
    <row r="678" spans="3:11" x14ac:dyDescent="0.2">
      <c r="G678" s="205"/>
      <c r="H678" s="205"/>
      <c r="I678" s="182"/>
      <c r="J678" s="182"/>
      <c r="K678" s="182"/>
    </row>
    <row r="679" spans="3:11" x14ac:dyDescent="0.2">
      <c r="G679" s="205"/>
      <c r="H679" s="205"/>
      <c r="I679" s="182"/>
      <c r="J679" s="182"/>
      <c r="K679" s="182"/>
    </row>
    <row r="680" spans="3:11" x14ac:dyDescent="0.2">
      <c r="G680" s="205"/>
      <c r="H680" s="205"/>
      <c r="I680" s="182"/>
      <c r="J680" s="182"/>
      <c r="K680" s="182"/>
    </row>
    <row r="681" spans="3:11" x14ac:dyDescent="0.2">
      <c r="G681" s="205"/>
      <c r="H681" s="205"/>
      <c r="I681" s="182"/>
      <c r="J681" s="182"/>
      <c r="K681" s="182"/>
    </row>
    <row r="682" spans="3:11" x14ac:dyDescent="0.2">
      <c r="G682" s="205"/>
      <c r="H682" s="205"/>
      <c r="I682" s="182"/>
      <c r="J682" s="182"/>
      <c r="K682" s="182"/>
    </row>
    <row r="683" spans="3:11" x14ac:dyDescent="0.2">
      <c r="G683" s="205"/>
      <c r="H683" s="205"/>
      <c r="I683" s="182"/>
      <c r="J683" s="182"/>
      <c r="K683" s="182"/>
    </row>
    <row r="684" spans="3:11" x14ac:dyDescent="0.2">
      <c r="G684" s="205"/>
      <c r="H684" s="205"/>
      <c r="I684" s="182"/>
      <c r="J684" s="182"/>
      <c r="K684" s="182"/>
    </row>
    <row r="685" spans="3:11" x14ac:dyDescent="0.2">
      <c r="G685" s="205"/>
      <c r="H685" s="205"/>
      <c r="I685" s="182"/>
      <c r="J685" s="182"/>
      <c r="K685" s="182"/>
    </row>
    <row r="686" spans="3:11" x14ac:dyDescent="0.2">
      <c r="G686" s="205"/>
      <c r="H686" s="205"/>
      <c r="I686" s="182"/>
      <c r="J686" s="182"/>
      <c r="K686" s="182"/>
    </row>
    <row r="687" spans="3:11" x14ac:dyDescent="0.2">
      <c r="D687" s="182"/>
      <c r="E687" s="182"/>
      <c r="F687" s="182"/>
      <c r="G687" s="205"/>
      <c r="H687" s="205"/>
      <c r="I687" s="182"/>
      <c r="J687" s="182"/>
      <c r="K687" s="182"/>
    </row>
    <row r="688" spans="3:11" x14ac:dyDescent="0.2">
      <c r="D688" s="182"/>
      <c r="E688" s="182"/>
      <c r="F688" s="182"/>
      <c r="G688" s="205"/>
      <c r="H688" s="205"/>
      <c r="I688" s="182"/>
      <c r="J688" s="182"/>
      <c r="K688" s="182"/>
    </row>
    <row r="689" spans="4:11" x14ac:dyDescent="0.2">
      <c r="D689" s="182"/>
      <c r="E689" s="182"/>
      <c r="F689" s="182"/>
      <c r="G689" s="205"/>
      <c r="H689" s="205"/>
      <c r="I689" s="182"/>
      <c r="J689" s="182"/>
      <c r="K689" s="182"/>
    </row>
    <row r="690" spans="4:11" x14ac:dyDescent="0.2">
      <c r="D690" s="182"/>
      <c r="E690" s="182"/>
      <c r="F690" s="182"/>
      <c r="G690" s="205"/>
      <c r="H690" s="205"/>
      <c r="I690" s="182"/>
      <c r="J690" s="182"/>
      <c r="K690" s="182"/>
    </row>
    <row r="691" spans="4:11" x14ac:dyDescent="0.2">
      <c r="D691" s="182"/>
      <c r="E691" s="182"/>
      <c r="F691" s="182"/>
      <c r="G691" s="205"/>
      <c r="H691" s="205"/>
      <c r="I691" s="182"/>
      <c r="J691" s="182"/>
      <c r="K691" s="182"/>
    </row>
    <row r="692" spans="4:11" x14ac:dyDescent="0.2">
      <c r="D692" s="182"/>
      <c r="E692" s="182"/>
      <c r="F692" s="182"/>
      <c r="G692" s="205"/>
      <c r="H692" s="205"/>
      <c r="I692" s="182"/>
      <c r="J692" s="182"/>
      <c r="K692" s="182"/>
    </row>
    <row r="693" spans="4:11" x14ac:dyDescent="0.2">
      <c r="D693" s="182"/>
      <c r="E693" s="182"/>
      <c r="F693" s="182"/>
      <c r="G693" s="205"/>
      <c r="H693" s="205"/>
      <c r="I693" s="182"/>
      <c r="J693" s="182"/>
      <c r="K693" s="182"/>
    </row>
    <row r="694" spans="4:11" x14ac:dyDescent="0.2">
      <c r="D694" s="182"/>
      <c r="E694" s="182"/>
      <c r="F694" s="182"/>
      <c r="G694" s="205"/>
      <c r="H694" s="205"/>
      <c r="I694" s="182"/>
      <c r="J694" s="182"/>
      <c r="K694" s="182"/>
    </row>
    <row r="695" spans="4:11" x14ac:dyDescent="0.2">
      <c r="D695" s="182"/>
      <c r="E695" s="182"/>
      <c r="F695" s="182"/>
      <c r="G695" s="205"/>
      <c r="H695" s="205"/>
      <c r="I695" s="182"/>
      <c r="J695" s="182"/>
      <c r="K695" s="182"/>
    </row>
    <row r="696" spans="4:11" x14ac:dyDescent="0.2">
      <c r="D696" s="182"/>
      <c r="E696" s="182"/>
      <c r="F696" s="182"/>
      <c r="G696" s="205"/>
      <c r="H696" s="205"/>
      <c r="I696" s="182"/>
      <c r="J696" s="182"/>
      <c r="K696" s="182"/>
    </row>
    <row r="697" spans="4:11" x14ac:dyDescent="0.2">
      <c r="D697" s="182"/>
      <c r="E697" s="182"/>
      <c r="F697" s="182"/>
      <c r="G697" s="205"/>
      <c r="H697" s="205"/>
      <c r="I697" s="182"/>
      <c r="J697" s="182"/>
      <c r="K697" s="182"/>
    </row>
    <row r="698" spans="4:11" x14ac:dyDescent="0.2">
      <c r="D698" s="182"/>
      <c r="E698" s="182"/>
      <c r="F698" s="182"/>
      <c r="G698" s="205"/>
      <c r="H698" s="205"/>
      <c r="I698" s="182"/>
      <c r="J698" s="182"/>
      <c r="K698" s="182"/>
    </row>
    <row r="699" spans="4:11" x14ac:dyDescent="0.2">
      <c r="D699" s="182"/>
      <c r="E699" s="182"/>
      <c r="F699" s="182"/>
      <c r="G699" s="205"/>
      <c r="H699" s="205"/>
      <c r="I699" s="182"/>
      <c r="J699" s="182"/>
      <c r="K699" s="182"/>
    </row>
    <row r="700" spans="4:11" x14ac:dyDescent="0.2">
      <c r="D700" s="182"/>
      <c r="E700" s="182"/>
      <c r="F700" s="182"/>
      <c r="G700" s="205"/>
      <c r="H700" s="205"/>
      <c r="I700" s="182"/>
      <c r="J700" s="182"/>
      <c r="K700" s="182"/>
    </row>
    <row r="701" spans="4:11" x14ac:dyDescent="0.2">
      <c r="D701" s="182"/>
      <c r="E701" s="182"/>
      <c r="F701" s="182"/>
      <c r="G701" s="205"/>
      <c r="H701" s="205"/>
      <c r="I701" s="182"/>
      <c r="J701" s="182"/>
      <c r="K701" s="182"/>
    </row>
    <row r="702" spans="4:11" x14ac:dyDescent="0.2">
      <c r="D702" s="182"/>
      <c r="E702" s="182"/>
      <c r="F702" s="182"/>
      <c r="G702" s="205"/>
      <c r="H702" s="205"/>
      <c r="I702" s="182"/>
      <c r="J702" s="182"/>
      <c r="K702" s="182"/>
    </row>
    <row r="703" spans="4:11" x14ac:dyDescent="0.2">
      <c r="G703" s="205"/>
      <c r="H703" s="205"/>
    </row>
    <row r="704" spans="4:11" x14ac:dyDescent="0.2">
      <c r="G704" s="205"/>
      <c r="H704" s="205"/>
    </row>
    <row r="705" spans="3:11" x14ac:dyDescent="0.2">
      <c r="G705" s="205"/>
      <c r="H705" s="205"/>
    </row>
    <row r="706" spans="3:11" x14ac:dyDescent="0.2">
      <c r="G706" s="205"/>
      <c r="H706" s="205"/>
    </row>
    <row r="707" spans="3:11" x14ac:dyDescent="0.2">
      <c r="G707" s="205"/>
      <c r="H707" s="205"/>
    </row>
    <row r="709" spans="3:11" x14ac:dyDescent="0.2">
      <c r="C709" s="206"/>
      <c r="D709" s="207"/>
      <c r="E709" s="207"/>
      <c r="F709" s="207"/>
      <c r="G709" s="206"/>
      <c r="H709" s="206"/>
      <c r="I709" s="207"/>
      <c r="J709" s="207"/>
      <c r="K709" s="207"/>
    </row>
    <row r="711" spans="3:11" x14ac:dyDescent="0.2">
      <c r="G711" s="205"/>
      <c r="H711" s="205"/>
    </row>
    <row r="712" spans="3:11" x14ac:dyDescent="0.2">
      <c r="G712" s="205"/>
      <c r="H712" s="205"/>
    </row>
    <row r="713" spans="3:11" x14ac:dyDescent="0.2">
      <c r="G713" s="205"/>
      <c r="H713" s="205"/>
    </row>
    <row r="714" spans="3:11" x14ac:dyDescent="0.2">
      <c r="G714" s="205"/>
      <c r="H714" s="205"/>
    </row>
    <row r="715" spans="3:11" x14ac:dyDescent="0.2">
      <c r="G715" s="205"/>
      <c r="H715" s="205"/>
    </row>
    <row r="716" spans="3:11" x14ac:dyDescent="0.2">
      <c r="G716" s="205"/>
      <c r="H716" s="205"/>
    </row>
    <row r="717" spans="3:11" x14ac:dyDescent="0.2">
      <c r="G717" s="205"/>
      <c r="H717" s="205"/>
    </row>
    <row r="718" spans="3:11" x14ac:dyDescent="0.2">
      <c r="G718" s="205"/>
      <c r="H718" s="205"/>
    </row>
    <row r="719" spans="3:11" x14ac:dyDescent="0.2">
      <c r="G719" s="205"/>
      <c r="H719" s="205"/>
      <c r="I719" s="182"/>
      <c r="J719" s="182"/>
      <c r="K719" s="182"/>
    </row>
    <row r="720" spans="3:11" x14ac:dyDescent="0.2">
      <c r="G720" s="205"/>
      <c r="H720" s="205"/>
      <c r="I720" s="182"/>
      <c r="J720" s="182"/>
      <c r="K720" s="182"/>
    </row>
    <row r="721" spans="3:11" x14ac:dyDescent="0.2">
      <c r="G721" s="205"/>
      <c r="H721" s="205"/>
      <c r="I721" s="182"/>
      <c r="J721" s="182"/>
      <c r="K721" s="182"/>
    </row>
    <row r="722" spans="3:11" x14ac:dyDescent="0.2">
      <c r="G722" s="205"/>
      <c r="H722" s="205"/>
      <c r="I722" s="182"/>
      <c r="J722" s="182"/>
      <c r="K722" s="182"/>
    </row>
    <row r="723" spans="3:11" x14ac:dyDescent="0.2">
      <c r="C723" s="206"/>
      <c r="G723" s="205"/>
      <c r="H723" s="205"/>
      <c r="I723" s="182"/>
      <c r="J723" s="182"/>
      <c r="K723" s="182"/>
    </row>
  </sheetData>
  <mergeCells count="3">
    <mergeCell ref="D4:L4"/>
    <mergeCell ref="D5:L5"/>
    <mergeCell ref="D6:L6"/>
  </mergeCells>
  <pageMargins left="0.7" right="0.7" top="0.75" bottom="0.75" header="0.3" footer="0.3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4"/>
  <sheetViews>
    <sheetView workbookViewId="0">
      <selection activeCell="E16" sqref="E16"/>
    </sheetView>
  </sheetViews>
  <sheetFormatPr defaultRowHeight="12.75" x14ac:dyDescent="0.2"/>
  <cols>
    <col min="1" max="1" width="31.42578125" bestFit="1" customWidth="1"/>
    <col min="5" max="5" width="9.7109375" bestFit="1" customWidth="1"/>
    <col min="6" max="6" width="10.7109375" bestFit="1" customWidth="1"/>
  </cols>
  <sheetData>
    <row r="3" spans="1:6" x14ac:dyDescent="0.2">
      <c r="A3" s="174"/>
      <c r="C3" s="173"/>
    </row>
    <row r="9" spans="1:6" x14ac:dyDescent="0.2">
      <c r="A9" s="170"/>
      <c r="B9" s="170"/>
      <c r="C9" s="170"/>
      <c r="D9" s="170"/>
      <c r="E9" s="249" t="s">
        <v>605</v>
      </c>
      <c r="F9" s="249" t="s">
        <v>437</v>
      </c>
    </row>
    <row r="10" spans="1:6" ht="15.75" x14ac:dyDescent="0.25">
      <c r="A10" s="250" t="s">
        <v>453</v>
      </c>
      <c r="B10" s="251"/>
      <c r="C10" s="252"/>
      <c r="D10" s="251"/>
      <c r="E10" s="253"/>
      <c r="F10" s="253"/>
    </row>
    <row r="11" spans="1:6" x14ac:dyDescent="0.2">
      <c r="A11" s="254" t="s">
        <v>230</v>
      </c>
      <c r="B11" s="251"/>
      <c r="C11" s="252"/>
      <c r="D11" s="251"/>
      <c r="E11" s="255">
        <f>+'Detail Income'!K21+'Detail Income'!K63+'Detail Income'!K66+'Detail Income'!K65</f>
        <v>10703</v>
      </c>
      <c r="F11" s="255">
        <f>+'Detail Income'!I21+'Detail Income'!I63+'Detail Income'!I65+'Detail Income'!I66</f>
        <v>164262.73000000001</v>
      </c>
    </row>
    <row r="12" spans="1:6" x14ac:dyDescent="0.2">
      <c r="A12" s="254" t="s">
        <v>606</v>
      </c>
      <c r="B12" s="251"/>
      <c r="C12" s="252"/>
      <c r="D12" s="251"/>
      <c r="E12" s="255">
        <f>+'Detail Income'!K67</f>
        <v>0</v>
      </c>
      <c r="F12" s="255">
        <f>+'Detail Income'!I67</f>
        <v>0</v>
      </c>
    </row>
    <row r="13" spans="1:6" ht="15.75" x14ac:dyDescent="0.25">
      <c r="A13" s="250" t="s">
        <v>442</v>
      </c>
      <c r="B13" s="251"/>
      <c r="C13" s="252"/>
      <c r="D13" s="251"/>
      <c r="E13" s="256">
        <f>SUM(E11:E12)</f>
        <v>10703</v>
      </c>
      <c r="F13" s="256">
        <f>SUM(F11:F12)</f>
        <v>164262.73000000001</v>
      </c>
    </row>
    <row r="14" spans="1:6" x14ac:dyDescent="0.2">
      <c r="A14" s="157"/>
      <c r="B14" s="251"/>
      <c r="C14" s="252"/>
      <c r="D14" s="251"/>
      <c r="E14" s="255"/>
      <c r="F14" s="255"/>
    </row>
    <row r="15" spans="1:6" ht="15.75" x14ac:dyDescent="0.25">
      <c r="A15" s="250" t="s">
        <v>443</v>
      </c>
      <c r="B15" s="251"/>
      <c r="C15" s="252"/>
      <c r="D15" s="251"/>
      <c r="E15" s="255"/>
      <c r="F15" s="255"/>
    </row>
    <row r="16" spans="1:6" x14ac:dyDescent="0.2">
      <c r="A16" s="254" t="s">
        <v>607</v>
      </c>
      <c r="B16" s="251"/>
      <c r="C16" s="252"/>
      <c r="D16" s="251"/>
      <c r="E16" s="255">
        <f>+'Detail Income'!K284</f>
        <v>1573.3399999999997</v>
      </c>
      <c r="F16" s="255">
        <f>+'Detail Income'!I284</f>
        <v>1123.3900000000003</v>
      </c>
    </row>
    <row r="17" spans="1:6" x14ac:dyDescent="0.2">
      <c r="A17" s="254" t="s">
        <v>459</v>
      </c>
      <c r="B17" s="251"/>
      <c r="C17" s="252"/>
      <c r="D17" s="251"/>
      <c r="E17" s="255">
        <f>+'Detail Income'!K300</f>
        <v>0</v>
      </c>
      <c r="F17" s="255">
        <f>+'Detail Income'!I300</f>
        <v>0</v>
      </c>
    </row>
    <row r="18" spans="1:6" x14ac:dyDescent="0.2">
      <c r="A18" s="254" t="s">
        <v>608</v>
      </c>
      <c r="B18" s="251"/>
      <c r="C18" s="252"/>
      <c r="D18" s="251"/>
      <c r="E18" s="255">
        <f>+'Detail Income'!K48</f>
        <v>17426.509999999998</v>
      </c>
      <c r="F18" s="255">
        <f>+'Detail Income'!I48</f>
        <v>183091.74</v>
      </c>
    </row>
    <row r="19" spans="1:6" x14ac:dyDescent="0.2">
      <c r="A19" s="257" t="s">
        <v>444</v>
      </c>
      <c r="B19" s="251"/>
      <c r="C19" s="252"/>
      <c r="D19" s="251"/>
      <c r="E19" s="256">
        <f>SUM(E16:E18)</f>
        <v>18999.849999999999</v>
      </c>
      <c r="F19" s="256">
        <f>SUM(F16:F18)</f>
        <v>184215.13</v>
      </c>
    </row>
    <row r="20" spans="1:6" x14ac:dyDescent="0.2">
      <c r="A20" s="257"/>
      <c r="B20" s="251"/>
      <c r="C20" s="252"/>
      <c r="D20" s="251"/>
      <c r="E20" s="255"/>
      <c r="F20" s="255"/>
    </row>
    <row r="21" spans="1:6" ht="13.5" thickBot="1" x14ac:dyDescent="0.25">
      <c r="A21" s="257" t="s">
        <v>445</v>
      </c>
      <c r="B21" s="251"/>
      <c r="C21" s="252"/>
      <c r="D21" s="251"/>
      <c r="E21" s="258">
        <f>+E13-E19</f>
        <v>-8296.8499999999985</v>
      </c>
      <c r="F21" s="258">
        <f>+F13-F19</f>
        <v>-19952.399999999994</v>
      </c>
    </row>
    <row r="22" spans="1:6" ht="13.5" thickTop="1" x14ac:dyDescent="0.2"/>
    <row r="23" spans="1:6" x14ac:dyDescent="0.2">
      <c r="E23" s="61">
        <f>+'Detail Income'!K362</f>
        <v>-8296.8499999999985</v>
      </c>
      <c r="F23" s="61">
        <f>+'Detail Income'!I362</f>
        <v>-19952.39999999998</v>
      </c>
    </row>
    <row r="24" spans="1:6" x14ac:dyDescent="0.2">
      <c r="D24" s="174" t="s">
        <v>439</v>
      </c>
      <c r="E24" s="208">
        <f>+E23-E21</f>
        <v>0</v>
      </c>
      <c r="F24" s="208">
        <f>+F23-F21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/>
  <dimension ref="A2:B2"/>
  <sheetViews>
    <sheetView workbookViewId="0">
      <selection activeCell="A2" sqref="A2:B1047178"/>
    </sheetView>
  </sheetViews>
  <sheetFormatPr defaultRowHeight="12.75" x14ac:dyDescent="0.2"/>
  <cols>
    <col min="1" max="1" width="12.42578125" customWidth="1"/>
  </cols>
  <sheetData>
    <row r="2" spans="1:2" x14ac:dyDescent="0.2">
      <c r="A2" t="s">
        <v>630</v>
      </c>
      <c r="B2" t="s">
        <v>115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2:B3"/>
  <sheetViews>
    <sheetView workbookViewId="0">
      <selection activeCell="A2" sqref="A2:B3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630</v>
      </c>
      <c r="B2" t="s">
        <v>115</v>
      </c>
    </row>
    <row r="3" spans="1:2" x14ac:dyDescent="0.2">
      <c r="A3" t="s">
        <v>631</v>
      </c>
      <c r="B3" t="s">
        <v>115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2:B3"/>
  <sheetViews>
    <sheetView workbookViewId="0">
      <selection activeCell="A2" sqref="A2:B3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632</v>
      </c>
      <c r="B2" t="s">
        <v>117</v>
      </c>
    </row>
    <row r="3" spans="1:2" x14ac:dyDescent="0.2">
      <c r="A3" t="s">
        <v>633</v>
      </c>
      <c r="B3" t="s">
        <v>117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2:B2"/>
  <sheetViews>
    <sheetView workbookViewId="0">
      <selection activeCell="A2" sqref="A2:B2"/>
    </sheetView>
  </sheetViews>
  <sheetFormatPr defaultRowHeight="12.75" x14ac:dyDescent="0.2"/>
  <cols>
    <col min="1" max="1" width="14.85546875" customWidth="1"/>
  </cols>
  <sheetData>
    <row r="2" spans="1:2" x14ac:dyDescent="0.2">
      <c r="A2" t="s">
        <v>634</v>
      </c>
      <c r="B2" t="s">
        <v>119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2:B2"/>
  <sheetViews>
    <sheetView workbookViewId="0">
      <selection activeCell="A2" sqref="A2:B2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635</v>
      </c>
      <c r="B2" t="s">
        <v>120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:D8"/>
  <sheetViews>
    <sheetView workbookViewId="0">
      <selection activeCell="A2" sqref="A2:B8"/>
    </sheetView>
  </sheetViews>
  <sheetFormatPr defaultRowHeight="12.75" x14ac:dyDescent="0.2"/>
  <sheetData>
    <row r="1" spans="1:4" x14ac:dyDescent="0.2">
      <c r="D1" t="s">
        <v>510</v>
      </c>
    </row>
    <row r="2" spans="1:4" x14ac:dyDescent="0.2">
      <c r="A2" t="s">
        <v>636</v>
      </c>
      <c r="B2" t="s">
        <v>121</v>
      </c>
    </row>
    <row r="3" spans="1:4" x14ac:dyDescent="0.2">
      <c r="A3" t="s">
        <v>637</v>
      </c>
      <c r="B3" t="s">
        <v>121</v>
      </c>
    </row>
    <row r="4" spans="1:4" x14ac:dyDescent="0.2">
      <c r="A4" t="s">
        <v>638</v>
      </c>
      <c r="B4" t="s">
        <v>121</v>
      </c>
    </row>
    <row r="5" spans="1:4" x14ac:dyDescent="0.2">
      <c r="A5" t="s">
        <v>639</v>
      </c>
      <c r="B5" t="s">
        <v>121</v>
      </c>
    </row>
    <row r="6" spans="1:4" x14ac:dyDescent="0.2">
      <c r="A6" t="s">
        <v>640</v>
      </c>
      <c r="B6" t="s">
        <v>121</v>
      </c>
    </row>
    <row r="7" spans="1:4" x14ac:dyDescent="0.2">
      <c r="A7" t="s">
        <v>641</v>
      </c>
      <c r="B7" t="s">
        <v>121</v>
      </c>
    </row>
    <row r="8" spans="1:4" x14ac:dyDescent="0.2">
      <c r="A8" t="s">
        <v>642</v>
      </c>
      <c r="B8" t="s">
        <v>121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B1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20"/>
  <sheetViews>
    <sheetView workbookViewId="0">
      <selection activeCell="A2" sqref="A2:B20"/>
    </sheetView>
  </sheetViews>
  <sheetFormatPr defaultRowHeight="12.75" x14ac:dyDescent="0.2"/>
  <sheetData>
    <row r="2" spans="1:2" x14ac:dyDescent="0.2">
      <c r="A2" t="s">
        <v>643</v>
      </c>
      <c r="B2" t="s">
        <v>123</v>
      </c>
    </row>
    <row r="3" spans="1:2" x14ac:dyDescent="0.2">
      <c r="A3" t="s">
        <v>644</v>
      </c>
      <c r="B3" t="s">
        <v>123</v>
      </c>
    </row>
    <row r="4" spans="1:2" x14ac:dyDescent="0.2">
      <c r="A4" t="s">
        <v>645</v>
      </c>
      <c r="B4" t="s">
        <v>123</v>
      </c>
    </row>
    <row r="5" spans="1:2" x14ac:dyDescent="0.2">
      <c r="A5" t="s">
        <v>646</v>
      </c>
      <c r="B5" t="s">
        <v>123</v>
      </c>
    </row>
    <row r="6" spans="1:2" x14ac:dyDescent="0.2">
      <c r="A6" t="s">
        <v>647</v>
      </c>
      <c r="B6" t="s">
        <v>123</v>
      </c>
    </row>
    <row r="7" spans="1:2" x14ac:dyDescent="0.2">
      <c r="A7" t="s">
        <v>648</v>
      </c>
      <c r="B7" t="s">
        <v>123</v>
      </c>
    </row>
    <row r="8" spans="1:2" x14ac:dyDescent="0.2">
      <c r="A8" t="s">
        <v>649</v>
      </c>
      <c r="B8" t="s">
        <v>123</v>
      </c>
    </row>
    <row r="9" spans="1:2" x14ac:dyDescent="0.2">
      <c r="A9" t="s">
        <v>650</v>
      </c>
      <c r="B9" t="s">
        <v>123</v>
      </c>
    </row>
    <row r="10" spans="1:2" x14ac:dyDescent="0.2">
      <c r="A10" t="s">
        <v>616</v>
      </c>
      <c r="B10" t="s">
        <v>123</v>
      </c>
    </row>
    <row r="11" spans="1:2" x14ac:dyDescent="0.2">
      <c r="A11" t="s">
        <v>651</v>
      </c>
      <c r="B11" t="s">
        <v>123</v>
      </c>
    </row>
    <row r="12" spans="1:2" x14ac:dyDescent="0.2">
      <c r="A12" t="s">
        <v>652</v>
      </c>
      <c r="B12" t="s">
        <v>123</v>
      </c>
    </row>
    <row r="13" spans="1:2" x14ac:dyDescent="0.2">
      <c r="A13" t="s">
        <v>653</v>
      </c>
      <c r="B13" t="s">
        <v>123</v>
      </c>
    </row>
    <row r="14" spans="1:2" x14ac:dyDescent="0.2">
      <c r="A14" t="s">
        <v>654</v>
      </c>
      <c r="B14" t="s">
        <v>123</v>
      </c>
    </row>
    <row r="15" spans="1:2" x14ac:dyDescent="0.2">
      <c r="A15" t="s">
        <v>655</v>
      </c>
      <c r="B15" t="s">
        <v>123</v>
      </c>
    </row>
    <row r="16" spans="1:2" x14ac:dyDescent="0.2">
      <c r="A16" t="s">
        <v>656</v>
      </c>
      <c r="B16" t="s">
        <v>123</v>
      </c>
    </row>
    <row r="17" spans="1:2" x14ac:dyDescent="0.2">
      <c r="A17" t="s">
        <v>657</v>
      </c>
      <c r="B17" t="s">
        <v>123</v>
      </c>
    </row>
    <row r="18" spans="1:2" x14ac:dyDescent="0.2">
      <c r="A18" t="s">
        <v>658</v>
      </c>
      <c r="B18" t="s">
        <v>123</v>
      </c>
    </row>
    <row r="19" spans="1:2" x14ac:dyDescent="0.2">
      <c r="A19" t="s">
        <v>659</v>
      </c>
      <c r="B19" t="s">
        <v>123</v>
      </c>
    </row>
    <row r="20" spans="1:2" x14ac:dyDescent="0.2">
      <c r="A20" t="s">
        <v>660</v>
      </c>
      <c r="B20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2:B5"/>
  <sheetViews>
    <sheetView workbookViewId="0">
      <selection activeCell="A2" sqref="A2:B5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661</v>
      </c>
      <c r="B2" t="s">
        <v>124</v>
      </c>
    </row>
    <row r="3" spans="1:2" x14ac:dyDescent="0.2">
      <c r="A3" t="s">
        <v>662</v>
      </c>
      <c r="B3" t="s">
        <v>124</v>
      </c>
    </row>
    <row r="4" spans="1:2" x14ac:dyDescent="0.2">
      <c r="A4" t="s">
        <v>663</v>
      </c>
      <c r="B4" t="s">
        <v>124</v>
      </c>
    </row>
    <row r="5" spans="1:2" x14ac:dyDescent="0.2">
      <c r="A5" t="s">
        <v>664</v>
      </c>
      <c r="B5" t="s">
        <v>124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2:B8"/>
  <sheetViews>
    <sheetView workbookViewId="0">
      <selection activeCell="A2" sqref="A2:B8"/>
    </sheetView>
  </sheetViews>
  <sheetFormatPr defaultRowHeight="12.75" x14ac:dyDescent="0.2"/>
  <sheetData>
    <row r="2" spans="1:2" x14ac:dyDescent="0.2">
      <c r="A2" t="s">
        <v>665</v>
      </c>
      <c r="B2" t="s">
        <v>125</v>
      </c>
    </row>
    <row r="3" spans="1:2" x14ac:dyDescent="0.2">
      <c r="A3" t="s">
        <v>666</v>
      </c>
      <c r="B3" t="s">
        <v>125</v>
      </c>
    </row>
    <row r="4" spans="1:2" x14ac:dyDescent="0.2">
      <c r="A4" t="s">
        <v>667</v>
      </c>
      <c r="B4" t="s">
        <v>125</v>
      </c>
    </row>
    <row r="5" spans="1:2" x14ac:dyDescent="0.2">
      <c r="A5" t="s">
        <v>668</v>
      </c>
      <c r="B5" t="s">
        <v>125</v>
      </c>
    </row>
    <row r="6" spans="1:2" x14ac:dyDescent="0.2">
      <c r="A6" t="s">
        <v>669</v>
      </c>
      <c r="B6" t="s">
        <v>125</v>
      </c>
    </row>
    <row r="7" spans="1:2" x14ac:dyDescent="0.2">
      <c r="A7" t="s">
        <v>670</v>
      </c>
      <c r="B7" t="s">
        <v>125</v>
      </c>
    </row>
    <row r="8" spans="1:2" x14ac:dyDescent="0.2">
      <c r="A8" t="s">
        <v>671</v>
      </c>
      <c r="B8" t="s">
        <v>125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2:B6"/>
  <sheetViews>
    <sheetView workbookViewId="0">
      <selection activeCell="A2" sqref="A2:B6"/>
    </sheetView>
  </sheetViews>
  <sheetFormatPr defaultRowHeight="12.75" x14ac:dyDescent="0.2"/>
  <sheetData>
    <row r="2" spans="1:2" x14ac:dyDescent="0.2">
      <c r="A2" t="s">
        <v>672</v>
      </c>
      <c r="B2" t="s">
        <v>126</v>
      </c>
    </row>
    <row r="3" spans="1:2" x14ac:dyDescent="0.2">
      <c r="A3" t="s">
        <v>673</v>
      </c>
      <c r="B3" t="s">
        <v>126</v>
      </c>
    </row>
    <row r="4" spans="1:2" x14ac:dyDescent="0.2">
      <c r="A4" t="s">
        <v>674</v>
      </c>
      <c r="B4" t="s">
        <v>126</v>
      </c>
    </row>
    <row r="5" spans="1:2" x14ac:dyDescent="0.2">
      <c r="A5" t="s">
        <v>675</v>
      </c>
      <c r="B5" t="s">
        <v>126</v>
      </c>
    </row>
    <row r="6" spans="1:2" x14ac:dyDescent="0.2">
      <c r="A6" t="s">
        <v>676</v>
      </c>
      <c r="B6" t="s">
        <v>126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677</v>
      </c>
      <c r="B2" t="s">
        <v>14</v>
      </c>
    </row>
    <row r="3" spans="1:2" x14ac:dyDescent="0.2">
      <c r="A3" t="s">
        <v>678</v>
      </c>
      <c r="B3" t="s">
        <v>14</v>
      </c>
    </row>
    <row r="4" spans="1:2" x14ac:dyDescent="0.2">
      <c r="A4" t="s">
        <v>679</v>
      </c>
      <c r="B4" t="s">
        <v>14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680</v>
      </c>
      <c r="B2" t="s">
        <v>15</v>
      </c>
    </row>
    <row r="3" spans="1:2" x14ac:dyDescent="0.2">
      <c r="A3" t="s">
        <v>681</v>
      </c>
      <c r="B3" t="s">
        <v>15</v>
      </c>
    </row>
    <row r="4" spans="1:2" x14ac:dyDescent="0.2">
      <c r="A4" t="s">
        <v>682</v>
      </c>
      <c r="B4" t="s">
        <v>15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2:B7"/>
  <sheetViews>
    <sheetView workbookViewId="0">
      <selection activeCell="A2" sqref="A2:B7"/>
    </sheetView>
  </sheetViews>
  <sheetFormatPr defaultRowHeight="12.75" x14ac:dyDescent="0.2"/>
  <sheetData>
    <row r="2" spans="1:2" x14ac:dyDescent="0.2">
      <c r="A2" t="s">
        <v>683</v>
      </c>
      <c r="B2" t="s">
        <v>16</v>
      </c>
    </row>
    <row r="3" spans="1:2" x14ac:dyDescent="0.2">
      <c r="A3" t="s">
        <v>684</v>
      </c>
      <c r="B3" t="s">
        <v>16</v>
      </c>
    </row>
    <row r="4" spans="1:2" x14ac:dyDescent="0.2">
      <c r="A4" t="s">
        <v>685</v>
      </c>
      <c r="B4" t="s">
        <v>16</v>
      </c>
    </row>
    <row r="5" spans="1:2" x14ac:dyDescent="0.2">
      <c r="A5" t="s">
        <v>686</v>
      </c>
      <c r="B5" t="s">
        <v>16</v>
      </c>
    </row>
    <row r="6" spans="1:2" x14ac:dyDescent="0.2">
      <c r="A6" t="s">
        <v>687</v>
      </c>
      <c r="B6" t="s">
        <v>16</v>
      </c>
    </row>
    <row r="7" spans="1:2" x14ac:dyDescent="0.2">
      <c r="A7" t="s">
        <v>688</v>
      </c>
      <c r="B7" t="s"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D2"/>
  <sheetViews>
    <sheetView workbookViewId="0">
      <selection activeCell="A2" sqref="A2:B1400"/>
    </sheetView>
  </sheetViews>
  <sheetFormatPr defaultRowHeight="12.75" x14ac:dyDescent="0.2"/>
  <sheetData>
    <row r="2" spans="4:4" x14ac:dyDescent="0.2">
      <c r="D2" s="18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689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690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D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4" x14ac:dyDescent="0.2">
      <c r="A2" t="s">
        <v>691</v>
      </c>
      <c r="B2" t="s">
        <v>356</v>
      </c>
      <c r="D2">
        <f>IFERROR(INDEX(Lookup!$BH$9:$BH$10,MATCH($A2,Lookup!$A$9:$A$10,0)),0)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617</v>
      </c>
      <c r="B2" t="s">
        <v>357</v>
      </c>
    </row>
    <row r="3" spans="1:2" x14ac:dyDescent="0.2">
      <c r="A3" t="s">
        <v>692</v>
      </c>
      <c r="B3" t="s">
        <v>357</v>
      </c>
    </row>
    <row r="4" spans="1:2" x14ac:dyDescent="0.2">
      <c r="A4" t="s">
        <v>693</v>
      </c>
      <c r="B4" t="s">
        <v>357</v>
      </c>
    </row>
    <row r="5" spans="1:2" x14ac:dyDescent="0.2">
      <c r="A5" t="s">
        <v>694</v>
      </c>
      <c r="B5" t="s">
        <v>357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2:B2"/>
  <sheetViews>
    <sheetView workbookViewId="0">
      <selection activeCell="A2" sqref="A2:B2"/>
    </sheetView>
  </sheetViews>
  <sheetFormatPr defaultRowHeight="12.75" x14ac:dyDescent="0.2"/>
  <cols>
    <col min="1" max="1" width="10" bestFit="1" customWidth="1"/>
  </cols>
  <sheetData>
    <row r="2" spans="1:2" x14ac:dyDescent="0.2">
      <c r="A2" t="s">
        <v>695</v>
      </c>
      <c r="B2" t="s">
        <v>358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8"/>
  <sheetViews>
    <sheetView workbookViewId="0">
      <selection activeCell="A2" sqref="A2:B8"/>
    </sheetView>
  </sheetViews>
  <sheetFormatPr defaultRowHeight="12.75" x14ac:dyDescent="0.2"/>
  <sheetData>
    <row r="2" spans="1:2" x14ac:dyDescent="0.2">
      <c r="A2" t="s">
        <v>696</v>
      </c>
      <c r="B2" t="s">
        <v>359</v>
      </c>
    </row>
    <row r="3" spans="1:2" x14ac:dyDescent="0.2">
      <c r="A3" t="s">
        <v>618</v>
      </c>
      <c r="B3" t="s">
        <v>359</v>
      </c>
    </row>
    <row r="4" spans="1:2" x14ac:dyDescent="0.2">
      <c r="A4" t="s">
        <v>619</v>
      </c>
      <c r="B4" t="s">
        <v>359</v>
      </c>
    </row>
    <row r="5" spans="1:2" x14ac:dyDescent="0.2">
      <c r="A5" t="s">
        <v>697</v>
      </c>
      <c r="B5" t="s">
        <v>359</v>
      </c>
    </row>
    <row r="6" spans="1:2" x14ac:dyDescent="0.2">
      <c r="A6" t="s">
        <v>431</v>
      </c>
      <c r="B6" t="s">
        <v>359</v>
      </c>
    </row>
    <row r="7" spans="1:2" x14ac:dyDescent="0.2">
      <c r="A7" t="s">
        <v>432</v>
      </c>
      <c r="B7" t="s">
        <v>359</v>
      </c>
    </row>
    <row r="8" spans="1:2" x14ac:dyDescent="0.2">
      <c r="A8" t="s">
        <v>433</v>
      </c>
      <c r="B8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11"/>
  <sheetViews>
    <sheetView workbookViewId="0">
      <selection activeCell="A2" sqref="A2:B11"/>
    </sheetView>
  </sheetViews>
  <sheetFormatPr defaultRowHeight="12.75" x14ac:dyDescent="0.2"/>
  <sheetData>
    <row r="2" spans="1:2" x14ac:dyDescent="0.2">
      <c r="A2" t="s">
        <v>725</v>
      </c>
      <c r="B2" t="s">
        <v>360</v>
      </c>
    </row>
    <row r="3" spans="1:2" x14ac:dyDescent="0.2">
      <c r="A3" t="s">
        <v>726</v>
      </c>
      <c r="B3" t="s">
        <v>360</v>
      </c>
    </row>
    <row r="4" spans="1:2" x14ac:dyDescent="0.2">
      <c r="A4" t="s">
        <v>727</v>
      </c>
      <c r="B4" t="s">
        <v>360</v>
      </c>
    </row>
    <row r="5" spans="1:2" x14ac:dyDescent="0.2">
      <c r="A5" t="s">
        <v>728</v>
      </c>
      <c r="B5" t="s">
        <v>360</v>
      </c>
    </row>
    <row r="6" spans="1:2" x14ac:dyDescent="0.2">
      <c r="A6" t="s">
        <v>626</v>
      </c>
      <c r="B6" t="s">
        <v>360</v>
      </c>
    </row>
    <row r="7" spans="1:2" x14ac:dyDescent="0.2">
      <c r="A7" t="s">
        <v>729</v>
      </c>
      <c r="B7" t="s">
        <v>360</v>
      </c>
    </row>
    <row r="8" spans="1:2" x14ac:dyDescent="0.2">
      <c r="A8" t="s">
        <v>730</v>
      </c>
      <c r="B8" t="s">
        <v>360</v>
      </c>
    </row>
    <row r="9" spans="1:2" x14ac:dyDescent="0.2">
      <c r="A9" t="s">
        <v>731</v>
      </c>
      <c r="B9" t="s">
        <v>360</v>
      </c>
    </row>
    <row r="10" spans="1:2" x14ac:dyDescent="0.2">
      <c r="A10" t="s">
        <v>732</v>
      </c>
      <c r="B10" t="s">
        <v>360</v>
      </c>
    </row>
    <row r="11" spans="1:2" x14ac:dyDescent="0.2">
      <c r="A11" t="s">
        <v>733</v>
      </c>
      <c r="B11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512</v>
      </c>
      <c r="B2" t="s">
        <v>361</v>
      </c>
    </row>
    <row r="3" spans="1:2" x14ac:dyDescent="0.2">
      <c r="A3" t="s">
        <v>446</v>
      </c>
      <c r="B3" t="s">
        <v>361</v>
      </c>
    </row>
    <row r="4" spans="1:2" x14ac:dyDescent="0.2">
      <c r="A4" t="s">
        <v>513</v>
      </c>
      <c r="B4" t="s">
        <v>361</v>
      </c>
    </row>
    <row r="5" spans="1:2" x14ac:dyDescent="0.2">
      <c r="A5" t="s">
        <v>514</v>
      </c>
      <c r="B5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627</v>
      </c>
      <c r="B2" t="s">
        <v>363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2:B12"/>
  <sheetViews>
    <sheetView workbookViewId="0">
      <selection activeCell="A2" sqref="A2:B12"/>
    </sheetView>
  </sheetViews>
  <sheetFormatPr defaultRowHeight="12.75" x14ac:dyDescent="0.2"/>
  <sheetData>
    <row r="2" spans="1:2" x14ac:dyDescent="0.2">
      <c r="A2" t="s">
        <v>734</v>
      </c>
      <c r="B2" t="s">
        <v>364</v>
      </c>
    </row>
    <row r="3" spans="1:2" x14ac:dyDescent="0.2">
      <c r="A3" t="s">
        <v>628</v>
      </c>
      <c r="B3" t="s">
        <v>364</v>
      </c>
    </row>
    <row r="4" spans="1:2" x14ac:dyDescent="0.2">
      <c r="A4" t="s">
        <v>735</v>
      </c>
      <c r="B4" t="s">
        <v>364</v>
      </c>
    </row>
    <row r="5" spans="1:2" x14ac:dyDescent="0.2">
      <c r="A5" t="s">
        <v>736</v>
      </c>
      <c r="B5" t="s">
        <v>364</v>
      </c>
    </row>
    <row r="6" spans="1:2" x14ac:dyDescent="0.2">
      <c r="A6" t="s">
        <v>748</v>
      </c>
      <c r="B6" t="s">
        <v>364</v>
      </c>
    </row>
    <row r="7" spans="1:2" x14ac:dyDescent="0.2">
      <c r="A7" t="s">
        <v>737</v>
      </c>
      <c r="B7" t="s">
        <v>364</v>
      </c>
    </row>
    <row r="8" spans="1:2" x14ac:dyDescent="0.2">
      <c r="A8" t="s">
        <v>738</v>
      </c>
      <c r="B8" t="s">
        <v>364</v>
      </c>
    </row>
    <row r="9" spans="1:2" x14ac:dyDescent="0.2">
      <c r="A9" t="s">
        <v>739</v>
      </c>
      <c r="B9" t="s">
        <v>364</v>
      </c>
    </row>
    <row r="10" spans="1:2" x14ac:dyDescent="0.2">
      <c r="A10" t="s">
        <v>740</v>
      </c>
      <c r="B10" t="s">
        <v>364</v>
      </c>
    </row>
    <row r="11" spans="1:2" x14ac:dyDescent="0.2">
      <c r="A11" t="s">
        <v>741</v>
      </c>
      <c r="B11" t="s">
        <v>364</v>
      </c>
    </row>
    <row r="12" spans="1:2" x14ac:dyDescent="0.2">
      <c r="A12" t="s">
        <v>742</v>
      </c>
      <c r="B12" t="s">
        <v>364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5"/>
  <sheetViews>
    <sheetView workbookViewId="0">
      <selection activeCell="A2" sqref="A2:B5"/>
    </sheetView>
  </sheetViews>
  <sheetFormatPr defaultRowHeight="12.75" x14ac:dyDescent="0.2"/>
  <sheetData>
    <row r="2" spans="1:2" x14ac:dyDescent="0.2">
      <c r="A2" t="s">
        <v>434</v>
      </c>
      <c r="B2" t="s">
        <v>367</v>
      </c>
    </row>
    <row r="3" spans="1:2" x14ac:dyDescent="0.2">
      <c r="A3" t="s">
        <v>447</v>
      </c>
      <c r="B3" t="s">
        <v>367</v>
      </c>
    </row>
    <row r="4" spans="1:2" x14ac:dyDescent="0.2">
      <c r="A4" t="s">
        <v>505</v>
      </c>
      <c r="B4" t="s">
        <v>367</v>
      </c>
    </row>
    <row r="5" spans="1:2" x14ac:dyDescent="0.2">
      <c r="A5" t="s">
        <v>435</v>
      </c>
      <c r="B5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D4"/>
  <sheetViews>
    <sheetView workbookViewId="0">
      <selection activeCell="A2" sqref="A2:B4"/>
    </sheetView>
  </sheetViews>
  <sheetFormatPr defaultRowHeight="12.75" x14ac:dyDescent="0.2"/>
  <cols>
    <col min="1" max="1" width="20.85546875" customWidth="1"/>
  </cols>
  <sheetData>
    <row r="2" spans="1:4" x14ac:dyDescent="0.2">
      <c r="A2" t="s">
        <v>743</v>
      </c>
      <c r="B2" t="s">
        <v>369</v>
      </c>
      <c r="D2">
        <f>IFERROR(INDEX(Lookup!$BH$9:$BH$10,MATCH($A2,Lookup!$A$9:$A$10,0)),0)</f>
        <v>0</v>
      </c>
    </row>
    <row r="3" spans="1:4" x14ac:dyDescent="0.2">
      <c r="A3" t="s">
        <v>744</v>
      </c>
      <c r="B3" t="s">
        <v>369</v>
      </c>
      <c r="D3">
        <f>IFERROR(INDEX(Lookup!$BH$9:$BH$10,MATCH($A3,Lookup!$A$9:$A$10,0)),0)</f>
        <v>0</v>
      </c>
    </row>
    <row r="4" spans="1:4" x14ac:dyDescent="0.2">
      <c r="A4" t="s">
        <v>629</v>
      </c>
      <c r="B4" t="s">
        <v>369</v>
      </c>
      <c r="D4">
        <f>IFERROR(INDEX(Lookup!$BH$9:$BH$10,MATCH($A4,Lookup!$A$9:$A$10,0)),0)</f>
        <v>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2:B3"/>
  <sheetViews>
    <sheetView workbookViewId="0">
      <selection activeCell="A2" sqref="A2:B3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>
    <row r="2" spans="1:2" x14ac:dyDescent="0.2">
      <c r="A2" s="174" t="s">
        <v>632</v>
      </c>
      <c r="B2" t="s">
        <v>117</v>
      </c>
    </row>
    <row r="3" spans="1:2" x14ac:dyDescent="0.2">
      <c r="A3" s="174" t="s">
        <v>633</v>
      </c>
      <c r="B3" t="s">
        <v>117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 filterMode="1"/>
  <dimension ref="A1:D1400"/>
  <sheetViews>
    <sheetView workbookViewId="0">
      <selection activeCell="A2" sqref="A2:B1048576"/>
    </sheetView>
  </sheetViews>
  <sheetFormatPr defaultRowHeight="12.75" x14ac:dyDescent="0.2"/>
  <cols>
    <col min="1" max="1" width="14" bestFit="1" customWidth="1"/>
    <col min="2" max="2" width="16" bestFit="1" customWidth="1"/>
    <col min="3" max="3" width="50.140625" bestFit="1" customWidth="1"/>
    <col min="4" max="4" width="10" customWidth="1"/>
  </cols>
  <sheetData>
    <row r="1" spans="1:4" ht="13.5" thickBot="1" x14ac:dyDescent="0.25">
      <c r="A1" s="1" t="s">
        <v>511</v>
      </c>
      <c r="B1" s="1" t="s">
        <v>441</v>
      </c>
      <c r="C1" s="1" t="s">
        <v>516</v>
      </c>
      <c r="D1" s="1" t="s">
        <v>510</v>
      </c>
    </row>
    <row r="2" spans="1:4" hidden="1" x14ac:dyDescent="0.2">
      <c r="A2" t="s">
        <v>630</v>
      </c>
      <c r="B2" t="s">
        <v>115</v>
      </c>
      <c r="C2" t="s">
        <v>1131</v>
      </c>
      <c r="D2" t="str">
        <f t="shared" ref="D2:D65" si="0">MID(ACCTFMTTD,8,2)</f>
        <v>01</v>
      </c>
    </row>
    <row r="3" spans="1:4" hidden="1" x14ac:dyDescent="0.2">
      <c r="A3" t="s">
        <v>631</v>
      </c>
      <c r="B3" t="s">
        <v>115</v>
      </c>
      <c r="C3" t="s">
        <v>1132</v>
      </c>
      <c r="D3" t="str">
        <f t="shared" si="0"/>
        <v>02</v>
      </c>
    </row>
    <row r="4" spans="1:4" hidden="1" x14ac:dyDescent="0.2">
      <c r="A4" t="s">
        <v>632</v>
      </c>
      <c r="B4" t="s">
        <v>117</v>
      </c>
      <c r="C4" t="s">
        <v>1133</v>
      </c>
      <c r="D4" t="str">
        <f t="shared" si="0"/>
        <v>16</v>
      </c>
    </row>
    <row r="5" spans="1:4" hidden="1" x14ac:dyDescent="0.2">
      <c r="A5" t="s">
        <v>633</v>
      </c>
      <c r="B5" t="s">
        <v>117</v>
      </c>
      <c r="C5" t="s">
        <v>1134</v>
      </c>
      <c r="D5" t="str">
        <f t="shared" si="0"/>
        <v>16</v>
      </c>
    </row>
    <row r="6" spans="1:4" hidden="1" x14ac:dyDescent="0.2">
      <c r="A6" t="s">
        <v>634</v>
      </c>
      <c r="B6" t="s">
        <v>119</v>
      </c>
      <c r="C6" t="s">
        <v>1135</v>
      </c>
      <c r="D6" t="str">
        <f t="shared" si="0"/>
        <v>01</v>
      </c>
    </row>
    <row r="7" spans="1:4" hidden="1" x14ac:dyDescent="0.2">
      <c r="A7" t="s">
        <v>635</v>
      </c>
      <c r="B7" t="s">
        <v>120</v>
      </c>
      <c r="C7" t="s">
        <v>1136</v>
      </c>
      <c r="D7" t="str">
        <f t="shared" si="0"/>
        <v>01</v>
      </c>
    </row>
    <row r="8" spans="1:4" hidden="1" x14ac:dyDescent="0.2">
      <c r="A8" t="s">
        <v>636</v>
      </c>
      <c r="B8" t="s">
        <v>121</v>
      </c>
      <c r="C8" t="s">
        <v>1137</v>
      </c>
      <c r="D8" t="str">
        <f t="shared" si="0"/>
        <v>16</v>
      </c>
    </row>
    <row r="9" spans="1:4" hidden="1" x14ac:dyDescent="0.2">
      <c r="A9" t="s">
        <v>637</v>
      </c>
      <c r="B9" t="s">
        <v>121</v>
      </c>
      <c r="C9" t="s">
        <v>1138</v>
      </c>
      <c r="D9" t="str">
        <f t="shared" si="0"/>
        <v>16</v>
      </c>
    </row>
    <row r="10" spans="1:4" hidden="1" x14ac:dyDescent="0.2">
      <c r="A10" t="s">
        <v>638</v>
      </c>
      <c r="B10" t="s">
        <v>121</v>
      </c>
      <c r="C10" t="s">
        <v>1139</v>
      </c>
      <c r="D10" t="str">
        <f t="shared" si="0"/>
        <v>16</v>
      </c>
    </row>
    <row r="11" spans="1:4" hidden="1" x14ac:dyDescent="0.2">
      <c r="A11" t="s">
        <v>639</v>
      </c>
      <c r="B11" t="s">
        <v>121</v>
      </c>
      <c r="C11" t="s">
        <v>1140</v>
      </c>
      <c r="D11" t="str">
        <f t="shared" si="0"/>
        <v>16</v>
      </c>
    </row>
    <row r="12" spans="1:4" hidden="1" x14ac:dyDescent="0.2">
      <c r="A12" t="s">
        <v>640</v>
      </c>
      <c r="B12" t="s">
        <v>121</v>
      </c>
      <c r="C12" t="s">
        <v>1141</v>
      </c>
      <c r="D12" t="str">
        <f t="shared" si="0"/>
        <v>16</v>
      </c>
    </row>
    <row r="13" spans="1:4" hidden="1" x14ac:dyDescent="0.2">
      <c r="A13" t="s">
        <v>641</v>
      </c>
      <c r="B13" t="s">
        <v>121</v>
      </c>
      <c r="C13" t="s">
        <v>1142</v>
      </c>
      <c r="D13" t="str">
        <f t="shared" si="0"/>
        <v>16</v>
      </c>
    </row>
    <row r="14" spans="1:4" hidden="1" x14ac:dyDescent="0.2">
      <c r="A14" t="s">
        <v>642</v>
      </c>
      <c r="B14" t="s">
        <v>121</v>
      </c>
      <c r="C14" t="s">
        <v>1143</v>
      </c>
      <c r="D14" t="str">
        <f t="shared" si="0"/>
        <v>16</v>
      </c>
    </row>
    <row r="15" spans="1:4" hidden="1" x14ac:dyDescent="0.2">
      <c r="A15" t="s">
        <v>643</v>
      </c>
      <c r="B15" t="s">
        <v>123</v>
      </c>
      <c r="C15" t="s">
        <v>1144</v>
      </c>
      <c r="D15" t="str">
        <f t="shared" si="0"/>
        <v>16</v>
      </c>
    </row>
    <row r="16" spans="1:4" hidden="1" x14ac:dyDescent="0.2">
      <c r="A16" t="s">
        <v>644</v>
      </c>
      <c r="B16" t="s">
        <v>123</v>
      </c>
      <c r="C16" t="s">
        <v>1145</v>
      </c>
      <c r="D16" t="str">
        <f t="shared" si="0"/>
        <v>16</v>
      </c>
    </row>
    <row r="17" spans="1:4" hidden="1" x14ac:dyDescent="0.2">
      <c r="A17" t="s">
        <v>645</v>
      </c>
      <c r="B17" t="s">
        <v>123</v>
      </c>
      <c r="C17" t="s">
        <v>1146</v>
      </c>
      <c r="D17" t="str">
        <f t="shared" si="0"/>
        <v>16</v>
      </c>
    </row>
    <row r="18" spans="1:4" hidden="1" x14ac:dyDescent="0.2">
      <c r="A18" t="s">
        <v>646</v>
      </c>
      <c r="B18" t="s">
        <v>123</v>
      </c>
      <c r="C18" t="s">
        <v>1147</v>
      </c>
      <c r="D18" t="str">
        <f t="shared" si="0"/>
        <v>16</v>
      </c>
    </row>
    <row r="19" spans="1:4" hidden="1" x14ac:dyDescent="0.2">
      <c r="A19" t="s">
        <v>647</v>
      </c>
      <c r="B19" t="s">
        <v>123</v>
      </c>
      <c r="C19" t="s">
        <v>1148</v>
      </c>
      <c r="D19" t="str">
        <f t="shared" si="0"/>
        <v>16</v>
      </c>
    </row>
    <row r="20" spans="1:4" hidden="1" x14ac:dyDescent="0.2">
      <c r="A20" t="s">
        <v>648</v>
      </c>
      <c r="B20" t="s">
        <v>123</v>
      </c>
      <c r="C20" t="s">
        <v>1149</v>
      </c>
      <c r="D20" t="str">
        <f t="shared" si="0"/>
        <v>16</v>
      </c>
    </row>
    <row r="21" spans="1:4" hidden="1" x14ac:dyDescent="0.2">
      <c r="A21" t="s">
        <v>649</v>
      </c>
      <c r="B21" t="s">
        <v>123</v>
      </c>
      <c r="C21" t="s">
        <v>1150</v>
      </c>
      <c r="D21" t="str">
        <f t="shared" si="0"/>
        <v>16</v>
      </c>
    </row>
    <row r="22" spans="1:4" hidden="1" x14ac:dyDescent="0.2">
      <c r="A22" t="s">
        <v>650</v>
      </c>
      <c r="B22" t="s">
        <v>123</v>
      </c>
      <c r="C22" t="s">
        <v>1151</v>
      </c>
      <c r="D22" t="str">
        <f t="shared" si="0"/>
        <v>16</v>
      </c>
    </row>
    <row r="23" spans="1:4" hidden="1" x14ac:dyDescent="0.2">
      <c r="A23" t="s">
        <v>616</v>
      </c>
      <c r="B23" t="s">
        <v>123</v>
      </c>
      <c r="C23" t="s">
        <v>1152</v>
      </c>
      <c r="D23" t="str">
        <f t="shared" si="0"/>
        <v>16</v>
      </c>
    </row>
    <row r="24" spans="1:4" hidden="1" x14ac:dyDescent="0.2">
      <c r="A24" t="s">
        <v>651</v>
      </c>
      <c r="B24" t="s">
        <v>123</v>
      </c>
      <c r="C24" t="s">
        <v>1153</v>
      </c>
      <c r="D24" t="str">
        <f t="shared" si="0"/>
        <v>16</v>
      </c>
    </row>
    <row r="25" spans="1:4" hidden="1" x14ac:dyDescent="0.2">
      <c r="A25" t="s">
        <v>652</v>
      </c>
      <c r="B25" t="s">
        <v>123</v>
      </c>
      <c r="C25" t="s">
        <v>1154</v>
      </c>
      <c r="D25" t="str">
        <f t="shared" si="0"/>
        <v>16</v>
      </c>
    </row>
    <row r="26" spans="1:4" hidden="1" x14ac:dyDescent="0.2">
      <c r="A26" t="s">
        <v>653</v>
      </c>
      <c r="B26" t="s">
        <v>123</v>
      </c>
      <c r="C26" t="s">
        <v>1155</v>
      </c>
      <c r="D26" t="str">
        <f t="shared" si="0"/>
        <v>16</v>
      </c>
    </row>
    <row r="27" spans="1:4" hidden="1" x14ac:dyDescent="0.2">
      <c r="A27" t="s">
        <v>654</v>
      </c>
      <c r="B27" t="s">
        <v>123</v>
      </c>
      <c r="C27" t="s">
        <v>1156</v>
      </c>
      <c r="D27" t="str">
        <f t="shared" si="0"/>
        <v>16</v>
      </c>
    </row>
    <row r="28" spans="1:4" hidden="1" x14ac:dyDescent="0.2">
      <c r="A28" t="s">
        <v>655</v>
      </c>
      <c r="B28" t="s">
        <v>123</v>
      </c>
      <c r="C28" t="s">
        <v>1157</v>
      </c>
      <c r="D28" t="str">
        <f t="shared" si="0"/>
        <v>16</v>
      </c>
    </row>
    <row r="29" spans="1:4" hidden="1" x14ac:dyDescent="0.2">
      <c r="A29" t="s">
        <v>656</v>
      </c>
      <c r="B29" t="s">
        <v>123</v>
      </c>
      <c r="C29" t="s">
        <v>1158</v>
      </c>
      <c r="D29" t="str">
        <f t="shared" si="0"/>
        <v>16</v>
      </c>
    </row>
    <row r="30" spans="1:4" hidden="1" x14ac:dyDescent="0.2">
      <c r="A30" t="s">
        <v>657</v>
      </c>
      <c r="B30" t="s">
        <v>123</v>
      </c>
      <c r="C30" t="s">
        <v>1159</v>
      </c>
      <c r="D30" t="str">
        <f t="shared" si="0"/>
        <v>16</v>
      </c>
    </row>
    <row r="31" spans="1:4" hidden="1" x14ac:dyDescent="0.2">
      <c r="A31" t="s">
        <v>658</v>
      </c>
      <c r="B31" t="s">
        <v>123</v>
      </c>
      <c r="C31" t="s">
        <v>1160</v>
      </c>
      <c r="D31" t="str">
        <f t="shared" si="0"/>
        <v>16</v>
      </c>
    </row>
    <row r="32" spans="1:4" hidden="1" x14ac:dyDescent="0.2">
      <c r="A32" t="s">
        <v>659</v>
      </c>
      <c r="B32" t="s">
        <v>123</v>
      </c>
      <c r="C32" t="s">
        <v>1161</v>
      </c>
      <c r="D32" t="str">
        <f t="shared" si="0"/>
        <v>16</v>
      </c>
    </row>
    <row r="33" spans="1:4" hidden="1" x14ac:dyDescent="0.2">
      <c r="A33" t="s">
        <v>660</v>
      </c>
      <c r="B33" t="s">
        <v>123</v>
      </c>
      <c r="C33" t="s">
        <v>1162</v>
      </c>
      <c r="D33" t="str">
        <f t="shared" si="0"/>
        <v>16</v>
      </c>
    </row>
    <row r="34" spans="1:4" hidden="1" x14ac:dyDescent="0.2">
      <c r="A34" t="s">
        <v>661</v>
      </c>
      <c r="B34" t="s">
        <v>124</v>
      </c>
      <c r="C34" t="s">
        <v>1163</v>
      </c>
      <c r="D34" t="str">
        <f t="shared" si="0"/>
        <v>16</v>
      </c>
    </row>
    <row r="35" spans="1:4" hidden="1" x14ac:dyDescent="0.2">
      <c r="A35" t="s">
        <v>662</v>
      </c>
      <c r="B35" t="s">
        <v>124</v>
      </c>
      <c r="C35" t="s">
        <v>1164</v>
      </c>
      <c r="D35" t="str">
        <f t="shared" si="0"/>
        <v>16</v>
      </c>
    </row>
    <row r="36" spans="1:4" hidden="1" x14ac:dyDescent="0.2">
      <c r="A36" t="s">
        <v>663</v>
      </c>
      <c r="B36" t="s">
        <v>124</v>
      </c>
      <c r="C36" t="s">
        <v>1165</v>
      </c>
      <c r="D36" t="str">
        <f t="shared" si="0"/>
        <v>16</v>
      </c>
    </row>
    <row r="37" spans="1:4" hidden="1" x14ac:dyDescent="0.2">
      <c r="A37" t="s">
        <v>664</v>
      </c>
      <c r="B37" t="s">
        <v>124</v>
      </c>
      <c r="C37" t="s">
        <v>1166</v>
      </c>
      <c r="D37" t="str">
        <f t="shared" si="0"/>
        <v>16</v>
      </c>
    </row>
    <row r="38" spans="1:4" hidden="1" x14ac:dyDescent="0.2">
      <c r="A38" t="s">
        <v>665</v>
      </c>
      <c r="B38" t="s">
        <v>125</v>
      </c>
      <c r="C38" t="s">
        <v>1167</v>
      </c>
      <c r="D38" t="str">
        <f t="shared" si="0"/>
        <v>16</v>
      </c>
    </row>
    <row r="39" spans="1:4" hidden="1" x14ac:dyDescent="0.2">
      <c r="A39" t="s">
        <v>666</v>
      </c>
      <c r="B39" t="s">
        <v>125</v>
      </c>
      <c r="C39" t="s">
        <v>1168</v>
      </c>
      <c r="D39" t="str">
        <f t="shared" si="0"/>
        <v>16</v>
      </c>
    </row>
    <row r="40" spans="1:4" hidden="1" x14ac:dyDescent="0.2">
      <c r="A40" t="s">
        <v>667</v>
      </c>
      <c r="B40" t="s">
        <v>125</v>
      </c>
      <c r="C40" t="s">
        <v>1169</v>
      </c>
      <c r="D40" t="str">
        <f t="shared" si="0"/>
        <v>16</v>
      </c>
    </row>
    <row r="41" spans="1:4" hidden="1" x14ac:dyDescent="0.2">
      <c r="A41" t="s">
        <v>668</v>
      </c>
      <c r="B41" t="s">
        <v>125</v>
      </c>
      <c r="C41" t="s">
        <v>1170</v>
      </c>
      <c r="D41" t="str">
        <f t="shared" si="0"/>
        <v>16</v>
      </c>
    </row>
    <row r="42" spans="1:4" hidden="1" x14ac:dyDescent="0.2">
      <c r="A42" t="s">
        <v>669</v>
      </c>
      <c r="B42" t="s">
        <v>125</v>
      </c>
      <c r="C42" t="s">
        <v>1171</v>
      </c>
      <c r="D42" t="str">
        <f t="shared" si="0"/>
        <v>16</v>
      </c>
    </row>
    <row r="43" spans="1:4" hidden="1" x14ac:dyDescent="0.2">
      <c r="A43" t="s">
        <v>670</v>
      </c>
      <c r="B43" t="s">
        <v>125</v>
      </c>
      <c r="C43" t="s">
        <v>1172</v>
      </c>
      <c r="D43" t="str">
        <f t="shared" si="0"/>
        <v>16</v>
      </c>
    </row>
    <row r="44" spans="1:4" hidden="1" x14ac:dyDescent="0.2">
      <c r="A44" t="s">
        <v>671</v>
      </c>
      <c r="B44" t="s">
        <v>125</v>
      </c>
      <c r="C44" t="s">
        <v>1173</v>
      </c>
      <c r="D44" t="str">
        <f t="shared" si="0"/>
        <v>16</v>
      </c>
    </row>
    <row r="45" spans="1:4" hidden="1" x14ac:dyDescent="0.2">
      <c r="A45" t="s">
        <v>672</v>
      </c>
      <c r="B45" t="s">
        <v>126</v>
      </c>
      <c r="C45" t="s">
        <v>1174</v>
      </c>
      <c r="D45" t="str">
        <f t="shared" si="0"/>
        <v>16</v>
      </c>
    </row>
    <row r="46" spans="1:4" hidden="1" x14ac:dyDescent="0.2">
      <c r="A46" t="s">
        <v>673</v>
      </c>
      <c r="B46" t="s">
        <v>126</v>
      </c>
      <c r="C46" t="s">
        <v>1175</v>
      </c>
      <c r="D46" t="str">
        <f t="shared" si="0"/>
        <v>16</v>
      </c>
    </row>
    <row r="47" spans="1:4" hidden="1" x14ac:dyDescent="0.2">
      <c r="A47" t="s">
        <v>674</v>
      </c>
      <c r="B47" t="s">
        <v>126</v>
      </c>
      <c r="C47" t="s">
        <v>1176</v>
      </c>
      <c r="D47" t="str">
        <f t="shared" si="0"/>
        <v>16</v>
      </c>
    </row>
    <row r="48" spans="1:4" hidden="1" x14ac:dyDescent="0.2">
      <c r="A48" t="s">
        <v>675</v>
      </c>
      <c r="B48" t="s">
        <v>126</v>
      </c>
      <c r="C48" t="s">
        <v>1177</v>
      </c>
      <c r="D48" t="str">
        <f t="shared" si="0"/>
        <v>16</v>
      </c>
    </row>
    <row r="49" spans="1:4" hidden="1" x14ac:dyDescent="0.2">
      <c r="A49" t="s">
        <v>676</v>
      </c>
      <c r="B49" t="s">
        <v>126</v>
      </c>
      <c r="C49" t="s">
        <v>1178</v>
      </c>
      <c r="D49" t="str">
        <f t="shared" si="0"/>
        <v>16</v>
      </c>
    </row>
    <row r="50" spans="1:4" hidden="1" x14ac:dyDescent="0.2">
      <c r="A50" t="s">
        <v>677</v>
      </c>
      <c r="B50" t="s">
        <v>14</v>
      </c>
      <c r="C50" t="s">
        <v>1179</v>
      </c>
      <c r="D50" t="str">
        <f t="shared" si="0"/>
        <v>16</v>
      </c>
    </row>
    <row r="51" spans="1:4" hidden="1" x14ac:dyDescent="0.2">
      <c r="A51" t="s">
        <v>678</v>
      </c>
      <c r="B51" t="s">
        <v>14</v>
      </c>
      <c r="C51" t="s">
        <v>1180</v>
      </c>
      <c r="D51" t="str">
        <f t="shared" si="0"/>
        <v>16</v>
      </c>
    </row>
    <row r="52" spans="1:4" hidden="1" x14ac:dyDescent="0.2">
      <c r="A52" t="s">
        <v>679</v>
      </c>
      <c r="B52" t="s">
        <v>14</v>
      </c>
      <c r="C52" t="s">
        <v>1181</v>
      </c>
      <c r="D52" t="str">
        <f t="shared" si="0"/>
        <v>16</v>
      </c>
    </row>
    <row r="53" spans="1:4" hidden="1" x14ac:dyDescent="0.2">
      <c r="A53" t="s">
        <v>680</v>
      </c>
      <c r="B53" t="s">
        <v>15</v>
      </c>
      <c r="C53" t="s">
        <v>1182</v>
      </c>
      <c r="D53" t="str">
        <f t="shared" si="0"/>
        <v>16</v>
      </c>
    </row>
    <row r="54" spans="1:4" hidden="1" x14ac:dyDescent="0.2">
      <c r="A54" t="s">
        <v>681</v>
      </c>
      <c r="B54" t="s">
        <v>15</v>
      </c>
      <c r="C54" t="s">
        <v>1183</v>
      </c>
      <c r="D54" t="str">
        <f t="shared" si="0"/>
        <v>16</v>
      </c>
    </row>
    <row r="55" spans="1:4" hidden="1" x14ac:dyDescent="0.2">
      <c r="A55" t="s">
        <v>682</v>
      </c>
      <c r="B55" t="s">
        <v>15</v>
      </c>
      <c r="C55" t="s">
        <v>1184</v>
      </c>
      <c r="D55" t="str">
        <f t="shared" si="0"/>
        <v>16</v>
      </c>
    </row>
    <row r="56" spans="1:4" hidden="1" x14ac:dyDescent="0.2">
      <c r="A56" t="s">
        <v>683</v>
      </c>
      <c r="B56" t="s">
        <v>16</v>
      </c>
      <c r="C56" t="s">
        <v>1185</v>
      </c>
      <c r="D56" t="str">
        <f t="shared" si="0"/>
        <v>16</v>
      </c>
    </row>
    <row r="57" spans="1:4" hidden="1" x14ac:dyDescent="0.2">
      <c r="A57" t="s">
        <v>684</v>
      </c>
      <c r="B57" t="s">
        <v>16</v>
      </c>
      <c r="C57" t="s">
        <v>1186</v>
      </c>
      <c r="D57" t="str">
        <f t="shared" si="0"/>
        <v>16</v>
      </c>
    </row>
    <row r="58" spans="1:4" hidden="1" x14ac:dyDescent="0.2">
      <c r="A58" t="s">
        <v>685</v>
      </c>
      <c r="B58" t="s">
        <v>16</v>
      </c>
      <c r="C58" t="s">
        <v>1187</v>
      </c>
      <c r="D58" t="str">
        <f t="shared" si="0"/>
        <v>16</v>
      </c>
    </row>
    <row r="59" spans="1:4" hidden="1" x14ac:dyDescent="0.2">
      <c r="A59" t="s">
        <v>686</v>
      </c>
      <c r="B59" t="s">
        <v>16</v>
      </c>
      <c r="C59" t="s">
        <v>1188</v>
      </c>
      <c r="D59" t="str">
        <f t="shared" si="0"/>
        <v>16</v>
      </c>
    </row>
    <row r="60" spans="1:4" hidden="1" x14ac:dyDescent="0.2">
      <c r="A60" t="s">
        <v>687</v>
      </c>
      <c r="B60" t="s">
        <v>16</v>
      </c>
      <c r="C60" t="s">
        <v>1189</v>
      </c>
      <c r="D60" t="str">
        <f t="shared" si="0"/>
        <v>16</v>
      </c>
    </row>
    <row r="61" spans="1:4" hidden="1" x14ac:dyDescent="0.2">
      <c r="A61" t="s">
        <v>688</v>
      </c>
      <c r="B61" t="s">
        <v>16</v>
      </c>
      <c r="C61" t="s">
        <v>1190</v>
      </c>
      <c r="D61" t="str">
        <f t="shared" si="0"/>
        <v>16</v>
      </c>
    </row>
    <row r="62" spans="1:4" hidden="1" x14ac:dyDescent="0.2">
      <c r="A62" t="s">
        <v>689</v>
      </c>
      <c r="B62" t="s">
        <v>278</v>
      </c>
      <c r="C62" t="s">
        <v>1191</v>
      </c>
      <c r="D62" t="str">
        <f t="shared" si="0"/>
        <v>16</v>
      </c>
    </row>
    <row r="63" spans="1:4" hidden="1" x14ac:dyDescent="0.2">
      <c r="A63" t="s">
        <v>690</v>
      </c>
      <c r="B63" t="s">
        <v>355</v>
      </c>
      <c r="C63" t="s">
        <v>1192</v>
      </c>
      <c r="D63" t="str">
        <f t="shared" si="0"/>
        <v>16</v>
      </c>
    </row>
    <row r="64" spans="1:4" hidden="1" x14ac:dyDescent="0.2">
      <c r="A64" t="s">
        <v>691</v>
      </c>
      <c r="B64" t="s">
        <v>356</v>
      </c>
      <c r="C64" t="s">
        <v>1193</v>
      </c>
      <c r="D64" t="str">
        <f t="shared" si="0"/>
        <v>16</v>
      </c>
    </row>
    <row r="65" spans="1:4" hidden="1" x14ac:dyDescent="0.2">
      <c r="A65" t="s">
        <v>617</v>
      </c>
      <c r="B65" t="s">
        <v>357</v>
      </c>
      <c r="C65" t="s">
        <v>1194</v>
      </c>
      <c r="D65" t="str">
        <f t="shared" si="0"/>
        <v>16</v>
      </c>
    </row>
    <row r="66" spans="1:4" hidden="1" x14ac:dyDescent="0.2">
      <c r="A66" t="s">
        <v>692</v>
      </c>
      <c r="B66" t="s">
        <v>357</v>
      </c>
      <c r="C66" t="s">
        <v>1195</v>
      </c>
      <c r="D66" t="str">
        <f t="shared" ref="D66:D129" si="1">MID(ACCTFMTTD,8,2)</f>
        <v>16</v>
      </c>
    </row>
    <row r="67" spans="1:4" hidden="1" x14ac:dyDescent="0.2">
      <c r="A67" t="s">
        <v>693</v>
      </c>
      <c r="B67" t="s">
        <v>357</v>
      </c>
      <c r="C67" t="s">
        <v>1196</v>
      </c>
      <c r="D67" t="str">
        <f t="shared" si="1"/>
        <v>16</v>
      </c>
    </row>
    <row r="68" spans="1:4" hidden="1" x14ac:dyDescent="0.2">
      <c r="A68" t="s">
        <v>694</v>
      </c>
      <c r="B68" t="s">
        <v>357</v>
      </c>
      <c r="C68" t="s">
        <v>1197</v>
      </c>
      <c r="D68" t="str">
        <f t="shared" si="1"/>
        <v>16</v>
      </c>
    </row>
    <row r="69" spans="1:4" hidden="1" x14ac:dyDescent="0.2">
      <c r="A69" t="s">
        <v>695</v>
      </c>
      <c r="B69" t="s">
        <v>358</v>
      </c>
      <c r="C69" t="s">
        <v>1198</v>
      </c>
      <c r="D69" t="str">
        <f t="shared" si="1"/>
        <v>16</v>
      </c>
    </row>
    <row r="70" spans="1:4" hidden="1" x14ac:dyDescent="0.2">
      <c r="A70" t="s">
        <v>696</v>
      </c>
      <c r="B70" t="s">
        <v>359</v>
      </c>
      <c r="C70" t="s">
        <v>1199</v>
      </c>
      <c r="D70" t="str">
        <f t="shared" si="1"/>
        <v>16</v>
      </c>
    </row>
    <row r="71" spans="1:4" hidden="1" x14ac:dyDescent="0.2">
      <c r="A71" t="s">
        <v>618</v>
      </c>
      <c r="B71" t="s">
        <v>359</v>
      </c>
      <c r="C71" t="s">
        <v>1200</v>
      </c>
      <c r="D71" t="str">
        <f t="shared" si="1"/>
        <v>16</v>
      </c>
    </row>
    <row r="72" spans="1:4" hidden="1" x14ac:dyDescent="0.2">
      <c r="A72" t="s">
        <v>619</v>
      </c>
      <c r="B72" t="s">
        <v>359</v>
      </c>
      <c r="C72" t="s">
        <v>1201</v>
      </c>
      <c r="D72" t="str">
        <f t="shared" si="1"/>
        <v>16</v>
      </c>
    </row>
    <row r="73" spans="1:4" hidden="1" x14ac:dyDescent="0.2">
      <c r="A73" t="s">
        <v>697</v>
      </c>
      <c r="B73" t="s">
        <v>359</v>
      </c>
      <c r="C73" t="s">
        <v>1202</v>
      </c>
      <c r="D73" t="str">
        <f t="shared" si="1"/>
        <v>16</v>
      </c>
    </row>
    <row r="74" spans="1:4" hidden="1" x14ac:dyDescent="0.2">
      <c r="A74" t="s">
        <v>431</v>
      </c>
      <c r="B74" t="s">
        <v>359</v>
      </c>
      <c r="C74" t="s">
        <v>1203</v>
      </c>
      <c r="D74" t="str">
        <f t="shared" si="1"/>
        <v>00</v>
      </c>
    </row>
    <row r="75" spans="1:4" hidden="1" x14ac:dyDescent="0.2">
      <c r="A75" t="s">
        <v>432</v>
      </c>
      <c r="B75" t="s">
        <v>359</v>
      </c>
      <c r="C75" t="s">
        <v>1204</v>
      </c>
      <c r="D75" t="str">
        <f t="shared" si="1"/>
        <v>01</v>
      </c>
    </row>
    <row r="76" spans="1:4" hidden="1" x14ac:dyDescent="0.2">
      <c r="A76" t="s">
        <v>433</v>
      </c>
      <c r="B76" t="s">
        <v>359</v>
      </c>
      <c r="C76" t="s">
        <v>1205</v>
      </c>
      <c r="D76" t="str">
        <f t="shared" si="1"/>
        <v>02</v>
      </c>
    </row>
    <row r="77" spans="1:4" hidden="1" x14ac:dyDescent="0.2">
      <c r="A77" t="s">
        <v>698</v>
      </c>
      <c r="B77" t="s">
        <v>615</v>
      </c>
      <c r="C77" t="s">
        <v>1206</v>
      </c>
      <c r="D77" t="str">
        <f t="shared" si="1"/>
        <v>01</v>
      </c>
    </row>
    <row r="78" spans="1:4" hidden="1" x14ac:dyDescent="0.2">
      <c r="A78" t="s">
        <v>699</v>
      </c>
      <c r="B78" t="s">
        <v>615</v>
      </c>
      <c r="C78" t="s">
        <v>1207</v>
      </c>
      <c r="D78" t="str">
        <f t="shared" si="1"/>
        <v>02</v>
      </c>
    </row>
    <row r="79" spans="1:4" hidden="1" x14ac:dyDescent="0.2">
      <c r="A79" t="s">
        <v>700</v>
      </c>
      <c r="B79" t="s">
        <v>615</v>
      </c>
      <c r="C79" t="s">
        <v>1208</v>
      </c>
      <c r="D79" t="str">
        <f t="shared" si="1"/>
        <v>03</v>
      </c>
    </row>
    <row r="80" spans="1:4" hidden="1" x14ac:dyDescent="0.2">
      <c r="A80" t="s">
        <v>701</v>
      </c>
      <c r="B80" t="s">
        <v>615</v>
      </c>
      <c r="C80" t="s">
        <v>1209</v>
      </c>
      <c r="D80" t="str">
        <f t="shared" si="1"/>
        <v>04</v>
      </c>
    </row>
    <row r="81" spans="1:4" hidden="1" x14ac:dyDescent="0.2">
      <c r="A81" t="s">
        <v>702</v>
      </c>
      <c r="B81" t="s">
        <v>615</v>
      </c>
      <c r="C81" t="s">
        <v>1210</v>
      </c>
      <c r="D81" t="str">
        <f t="shared" si="1"/>
        <v>05</v>
      </c>
    </row>
    <row r="82" spans="1:4" hidden="1" x14ac:dyDescent="0.2">
      <c r="A82" t="s">
        <v>703</v>
      </c>
      <c r="B82" t="s">
        <v>615</v>
      </c>
      <c r="C82" t="s">
        <v>1211</v>
      </c>
      <c r="D82" t="str">
        <f t="shared" si="1"/>
        <v>01</v>
      </c>
    </row>
    <row r="83" spans="1:4" hidden="1" x14ac:dyDescent="0.2">
      <c r="A83" t="s">
        <v>704</v>
      </c>
      <c r="B83" t="s">
        <v>615</v>
      </c>
      <c r="C83" t="s">
        <v>1212</v>
      </c>
      <c r="D83" t="str">
        <f t="shared" si="1"/>
        <v>02</v>
      </c>
    </row>
    <row r="84" spans="1:4" hidden="1" x14ac:dyDescent="0.2">
      <c r="A84" t="s">
        <v>705</v>
      </c>
      <c r="B84" t="s">
        <v>615</v>
      </c>
      <c r="C84" t="s">
        <v>1213</v>
      </c>
      <c r="D84" t="str">
        <f t="shared" si="1"/>
        <v>03</v>
      </c>
    </row>
    <row r="85" spans="1:4" hidden="1" x14ac:dyDescent="0.2">
      <c r="A85" t="s">
        <v>706</v>
      </c>
      <c r="B85" t="s">
        <v>615</v>
      </c>
      <c r="C85" t="s">
        <v>1214</v>
      </c>
      <c r="D85" t="str">
        <f t="shared" si="1"/>
        <v>04</v>
      </c>
    </row>
    <row r="86" spans="1:4" hidden="1" x14ac:dyDescent="0.2">
      <c r="A86" t="s">
        <v>707</v>
      </c>
      <c r="B86" t="s">
        <v>615</v>
      </c>
      <c r="C86" t="s">
        <v>1215</v>
      </c>
      <c r="D86" t="str">
        <f t="shared" si="1"/>
        <v>05</v>
      </c>
    </row>
    <row r="87" spans="1:4" hidden="1" x14ac:dyDescent="0.2">
      <c r="A87" t="s">
        <v>708</v>
      </c>
      <c r="B87" t="s">
        <v>615</v>
      </c>
      <c r="C87" t="s">
        <v>1216</v>
      </c>
      <c r="D87" t="str">
        <f t="shared" si="1"/>
        <v>01</v>
      </c>
    </row>
    <row r="88" spans="1:4" hidden="1" x14ac:dyDescent="0.2">
      <c r="A88" t="s">
        <v>620</v>
      </c>
      <c r="B88" t="s">
        <v>615</v>
      </c>
      <c r="C88" t="s">
        <v>1217</v>
      </c>
      <c r="D88" t="str">
        <f t="shared" si="1"/>
        <v>02</v>
      </c>
    </row>
    <row r="89" spans="1:4" hidden="1" x14ac:dyDescent="0.2">
      <c r="A89" t="s">
        <v>709</v>
      </c>
      <c r="B89" t="s">
        <v>615</v>
      </c>
      <c r="C89" t="s">
        <v>1218</v>
      </c>
      <c r="D89" t="str">
        <f t="shared" si="1"/>
        <v>03</v>
      </c>
    </row>
    <row r="90" spans="1:4" hidden="1" x14ac:dyDescent="0.2">
      <c r="A90" t="s">
        <v>621</v>
      </c>
      <c r="B90" t="s">
        <v>615</v>
      </c>
      <c r="C90" t="s">
        <v>1219</v>
      </c>
      <c r="D90" t="str">
        <f t="shared" si="1"/>
        <v>04</v>
      </c>
    </row>
    <row r="91" spans="1:4" hidden="1" x14ac:dyDescent="0.2">
      <c r="A91" t="s">
        <v>622</v>
      </c>
      <c r="B91" t="s">
        <v>615</v>
      </c>
      <c r="C91" t="s">
        <v>1220</v>
      </c>
      <c r="D91" t="str">
        <f t="shared" si="1"/>
        <v>05</v>
      </c>
    </row>
    <row r="92" spans="1:4" hidden="1" x14ac:dyDescent="0.2">
      <c r="A92" t="s">
        <v>623</v>
      </c>
      <c r="B92" t="s">
        <v>615</v>
      </c>
      <c r="C92" t="s">
        <v>1221</v>
      </c>
      <c r="D92" t="str">
        <f t="shared" si="1"/>
        <v>06</v>
      </c>
    </row>
    <row r="93" spans="1:4" hidden="1" x14ac:dyDescent="0.2">
      <c r="A93" t="s">
        <v>710</v>
      </c>
      <c r="B93" t="s">
        <v>615</v>
      </c>
      <c r="C93" t="s">
        <v>1222</v>
      </c>
      <c r="D93" t="str">
        <f t="shared" si="1"/>
        <v>01</v>
      </c>
    </row>
    <row r="94" spans="1:4" hidden="1" x14ac:dyDescent="0.2">
      <c r="A94" t="s">
        <v>711</v>
      </c>
      <c r="B94" t="s">
        <v>615</v>
      </c>
      <c r="C94" t="s">
        <v>1223</v>
      </c>
      <c r="D94" t="str">
        <f t="shared" si="1"/>
        <v>02</v>
      </c>
    </row>
    <row r="95" spans="1:4" hidden="1" x14ac:dyDescent="0.2">
      <c r="A95" t="s">
        <v>712</v>
      </c>
      <c r="B95" t="s">
        <v>615</v>
      </c>
      <c r="C95" t="s">
        <v>1224</v>
      </c>
      <c r="D95" t="str">
        <f t="shared" si="1"/>
        <v>03</v>
      </c>
    </row>
    <row r="96" spans="1:4" hidden="1" x14ac:dyDescent="0.2">
      <c r="A96" t="s">
        <v>713</v>
      </c>
      <c r="B96" t="s">
        <v>615</v>
      </c>
      <c r="C96" t="s">
        <v>1225</v>
      </c>
      <c r="D96" t="str">
        <f t="shared" si="1"/>
        <v>04</v>
      </c>
    </row>
    <row r="97" spans="1:4" hidden="1" x14ac:dyDescent="0.2">
      <c r="A97" t="s">
        <v>714</v>
      </c>
      <c r="B97" t="s">
        <v>615</v>
      </c>
      <c r="C97" t="s">
        <v>1226</v>
      </c>
      <c r="D97" t="str">
        <f t="shared" si="1"/>
        <v>05</v>
      </c>
    </row>
    <row r="98" spans="1:4" hidden="1" x14ac:dyDescent="0.2">
      <c r="A98" t="s">
        <v>715</v>
      </c>
      <c r="B98" t="s">
        <v>615</v>
      </c>
      <c r="C98" t="s">
        <v>1227</v>
      </c>
      <c r="D98" t="str">
        <f t="shared" si="1"/>
        <v>06</v>
      </c>
    </row>
    <row r="99" spans="1:4" hidden="1" x14ac:dyDescent="0.2">
      <c r="A99" t="s">
        <v>745</v>
      </c>
      <c r="B99" t="s">
        <v>615</v>
      </c>
      <c r="C99" t="s">
        <v>1228</v>
      </c>
      <c r="D99" t="str">
        <f t="shared" si="1"/>
        <v>07</v>
      </c>
    </row>
    <row r="100" spans="1:4" hidden="1" x14ac:dyDescent="0.2">
      <c r="A100" t="s">
        <v>624</v>
      </c>
      <c r="B100" t="s">
        <v>615</v>
      </c>
      <c r="C100" t="s">
        <v>1229</v>
      </c>
      <c r="D100" t="str">
        <f t="shared" si="1"/>
        <v>01</v>
      </c>
    </row>
    <row r="101" spans="1:4" hidden="1" x14ac:dyDescent="0.2">
      <c r="A101" t="s">
        <v>746</v>
      </c>
      <c r="B101" t="s">
        <v>615</v>
      </c>
      <c r="C101" t="s">
        <v>1230</v>
      </c>
      <c r="D101" t="str">
        <f t="shared" si="1"/>
        <v>01</v>
      </c>
    </row>
    <row r="102" spans="1:4" hidden="1" x14ac:dyDescent="0.2">
      <c r="A102" t="s">
        <v>747</v>
      </c>
      <c r="B102" t="s">
        <v>615</v>
      </c>
      <c r="C102" t="s">
        <v>1231</v>
      </c>
      <c r="D102" t="str">
        <f t="shared" si="1"/>
        <v>01</v>
      </c>
    </row>
    <row r="103" spans="1:4" hidden="1" x14ac:dyDescent="0.2">
      <c r="A103" t="s">
        <v>716</v>
      </c>
      <c r="B103" t="s">
        <v>615</v>
      </c>
      <c r="C103" t="s">
        <v>1232</v>
      </c>
      <c r="D103" t="str">
        <f t="shared" si="1"/>
        <v>01</v>
      </c>
    </row>
    <row r="104" spans="1:4" hidden="1" x14ac:dyDescent="0.2">
      <c r="A104" t="s">
        <v>717</v>
      </c>
      <c r="B104" t="s">
        <v>615</v>
      </c>
      <c r="C104" t="s">
        <v>1233</v>
      </c>
      <c r="D104" t="str">
        <f t="shared" si="1"/>
        <v>01</v>
      </c>
    </row>
    <row r="105" spans="1:4" hidden="1" x14ac:dyDescent="0.2">
      <c r="A105" t="s">
        <v>718</v>
      </c>
      <c r="B105" t="s">
        <v>615</v>
      </c>
      <c r="C105" t="s">
        <v>1234</v>
      </c>
      <c r="D105" t="str">
        <f t="shared" si="1"/>
        <v>01</v>
      </c>
    </row>
    <row r="106" spans="1:4" hidden="1" x14ac:dyDescent="0.2">
      <c r="A106" t="s">
        <v>719</v>
      </c>
      <c r="B106" t="s">
        <v>615</v>
      </c>
      <c r="C106" t="s">
        <v>1235</v>
      </c>
      <c r="D106" t="str">
        <f t="shared" si="1"/>
        <v>01</v>
      </c>
    </row>
    <row r="107" spans="1:4" hidden="1" x14ac:dyDescent="0.2">
      <c r="A107" t="s">
        <v>720</v>
      </c>
      <c r="B107" t="s">
        <v>615</v>
      </c>
      <c r="C107" t="s">
        <v>1236</v>
      </c>
      <c r="D107" t="str">
        <f t="shared" si="1"/>
        <v>01</v>
      </c>
    </row>
    <row r="108" spans="1:4" hidden="1" x14ac:dyDescent="0.2">
      <c r="A108" t="s">
        <v>721</v>
      </c>
      <c r="B108" t="s">
        <v>615</v>
      </c>
      <c r="C108" t="s">
        <v>1237</v>
      </c>
      <c r="D108" t="str">
        <f t="shared" si="1"/>
        <v>01</v>
      </c>
    </row>
    <row r="109" spans="1:4" hidden="1" x14ac:dyDescent="0.2">
      <c r="A109" t="s">
        <v>625</v>
      </c>
      <c r="B109" t="s">
        <v>615</v>
      </c>
      <c r="C109" t="s">
        <v>1238</v>
      </c>
      <c r="D109" t="str">
        <f t="shared" si="1"/>
        <v>01</v>
      </c>
    </row>
    <row r="110" spans="1:4" hidden="1" x14ac:dyDescent="0.2">
      <c r="A110" t="s">
        <v>722</v>
      </c>
      <c r="B110" t="s">
        <v>615</v>
      </c>
      <c r="C110" t="s">
        <v>1239</v>
      </c>
      <c r="D110" t="str">
        <f t="shared" si="1"/>
        <v>01</v>
      </c>
    </row>
    <row r="111" spans="1:4" hidden="1" x14ac:dyDescent="0.2">
      <c r="A111" t="s">
        <v>723</v>
      </c>
      <c r="B111" t="s">
        <v>615</v>
      </c>
      <c r="C111" t="s">
        <v>1240</v>
      </c>
      <c r="D111" t="str">
        <f t="shared" si="1"/>
        <v>01</v>
      </c>
    </row>
    <row r="112" spans="1:4" hidden="1" x14ac:dyDescent="0.2">
      <c r="A112" t="s">
        <v>724</v>
      </c>
      <c r="B112" t="s">
        <v>615</v>
      </c>
      <c r="C112" t="s">
        <v>1241</v>
      </c>
      <c r="D112" t="str">
        <f t="shared" si="1"/>
        <v>01</v>
      </c>
    </row>
    <row r="113" spans="1:4" hidden="1" x14ac:dyDescent="0.2">
      <c r="A113" t="s">
        <v>725</v>
      </c>
      <c r="B113" t="s">
        <v>360</v>
      </c>
      <c r="C113" t="s">
        <v>1242</v>
      </c>
      <c r="D113" t="str">
        <f t="shared" si="1"/>
        <v>16</v>
      </c>
    </row>
    <row r="114" spans="1:4" hidden="1" x14ac:dyDescent="0.2">
      <c r="A114" t="s">
        <v>726</v>
      </c>
      <c r="B114" t="s">
        <v>360</v>
      </c>
      <c r="C114" t="s">
        <v>1243</v>
      </c>
      <c r="D114" t="str">
        <f t="shared" si="1"/>
        <v>16</v>
      </c>
    </row>
    <row r="115" spans="1:4" hidden="1" x14ac:dyDescent="0.2">
      <c r="A115" t="s">
        <v>727</v>
      </c>
      <c r="B115" t="s">
        <v>360</v>
      </c>
      <c r="C115" t="s">
        <v>1244</v>
      </c>
      <c r="D115" t="str">
        <f t="shared" si="1"/>
        <v>16</v>
      </c>
    </row>
    <row r="116" spans="1:4" hidden="1" x14ac:dyDescent="0.2">
      <c r="A116" t="s">
        <v>728</v>
      </c>
      <c r="B116" t="s">
        <v>360</v>
      </c>
      <c r="C116" t="s">
        <v>1245</v>
      </c>
      <c r="D116" t="str">
        <f t="shared" si="1"/>
        <v>16</v>
      </c>
    </row>
    <row r="117" spans="1:4" hidden="1" x14ac:dyDescent="0.2">
      <c r="A117" t="s">
        <v>626</v>
      </c>
      <c r="B117" t="s">
        <v>360</v>
      </c>
      <c r="C117" t="s">
        <v>1246</v>
      </c>
      <c r="D117" t="str">
        <f t="shared" si="1"/>
        <v>16</v>
      </c>
    </row>
    <row r="118" spans="1:4" hidden="1" x14ac:dyDescent="0.2">
      <c r="A118" t="s">
        <v>729</v>
      </c>
      <c r="B118" t="s">
        <v>360</v>
      </c>
      <c r="C118" t="s">
        <v>1247</v>
      </c>
      <c r="D118" t="str">
        <f t="shared" si="1"/>
        <v>16</v>
      </c>
    </row>
    <row r="119" spans="1:4" hidden="1" x14ac:dyDescent="0.2">
      <c r="A119" t="s">
        <v>730</v>
      </c>
      <c r="B119" t="s">
        <v>360</v>
      </c>
      <c r="C119" t="s">
        <v>1248</v>
      </c>
      <c r="D119" t="str">
        <f t="shared" si="1"/>
        <v>16</v>
      </c>
    </row>
    <row r="120" spans="1:4" hidden="1" x14ac:dyDescent="0.2">
      <c r="A120" t="s">
        <v>731</v>
      </c>
      <c r="B120" t="s">
        <v>360</v>
      </c>
      <c r="C120" t="s">
        <v>1249</v>
      </c>
      <c r="D120" t="str">
        <f t="shared" si="1"/>
        <v>16</v>
      </c>
    </row>
    <row r="121" spans="1:4" hidden="1" x14ac:dyDescent="0.2">
      <c r="A121" t="s">
        <v>732</v>
      </c>
      <c r="B121" t="s">
        <v>360</v>
      </c>
      <c r="C121" t="s">
        <v>1250</v>
      </c>
      <c r="D121" t="str">
        <f t="shared" si="1"/>
        <v>16</v>
      </c>
    </row>
    <row r="122" spans="1:4" hidden="1" x14ac:dyDescent="0.2">
      <c r="A122" t="s">
        <v>733</v>
      </c>
      <c r="B122" t="s">
        <v>360</v>
      </c>
      <c r="C122" t="s">
        <v>1251</v>
      </c>
      <c r="D122" t="str">
        <f t="shared" si="1"/>
        <v>16</v>
      </c>
    </row>
    <row r="123" spans="1:4" hidden="1" x14ac:dyDescent="0.2">
      <c r="A123" t="s">
        <v>512</v>
      </c>
      <c r="B123" t="s">
        <v>361</v>
      </c>
      <c r="C123" t="s">
        <v>1252</v>
      </c>
      <c r="D123" t="str">
        <f t="shared" si="1"/>
        <v>02</v>
      </c>
    </row>
    <row r="124" spans="1:4" hidden="1" x14ac:dyDescent="0.2">
      <c r="A124" t="s">
        <v>446</v>
      </c>
      <c r="B124" t="s">
        <v>361</v>
      </c>
      <c r="C124" t="s">
        <v>1253</v>
      </c>
      <c r="D124" t="str">
        <f t="shared" si="1"/>
        <v>05</v>
      </c>
    </row>
    <row r="125" spans="1:4" hidden="1" x14ac:dyDescent="0.2">
      <c r="A125" t="s">
        <v>513</v>
      </c>
      <c r="B125" t="s">
        <v>361</v>
      </c>
      <c r="C125" t="s">
        <v>1254</v>
      </c>
      <c r="D125" t="str">
        <f t="shared" si="1"/>
        <v>07</v>
      </c>
    </row>
    <row r="126" spans="1:4" hidden="1" x14ac:dyDescent="0.2">
      <c r="A126" t="s">
        <v>514</v>
      </c>
      <c r="B126" t="s">
        <v>361</v>
      </c>
      <c r="C126" t="s">
        <v>1255</v>
      </c>
      <c r="D126" t="str">
        <f t="shared" si="1"/>
        <v>14</v>
      </c>
    </row>
    <row r="127" spans="1:4" hidden="1" x14ac:dyDescent="0.2">
      <c r="A127" t="s">
        <v>627</v>
      </c>
      <c r="B127" t="s">
        <v>363</v>
      </c>
      <c r="C127" t="s">
        <v>1256</v>
      </c>
      <c r="D127" t="str">
        <f t="shared" si="1"/>
        <v>16</v>
      </c>
    </row>
    <row r="128" spans="1:4" hidden="1" x14ac:dyDescent="0.2">
      <c r="A128" t="s">
        <v>734</v>
      </c>
      <c r="B128" t="s">
        <v>364</v>
      </c>
      <c r="C128" t="s">
        <v>1257</v>
      </c>
      <c r="D128" t="str">
        <f t="shared" si="1"/>
        <v>16</v>
      </c>
    </row>
    <row r="129" spans="1:4" hidden="1" x14ac:dyDescent="0.2">
      <c r="A129" t="s">
        <v>628</v>
      </c>
      <c r="B129" t="s">
        <v>364</v>
      </c>
      <c r="C129" t="s">
        <v>1258</v>
      </c>
      <c r="D129" t="str">
        <f t="shared" si="1"/>
        <v>16</v>
      </c>
    </row>
    <row r="130" spans="1:4" hidden="1" x14ac:dyDescent="0.2">
      <c r="A130" t="s">
        <v>735</v>
      </c>
      <c r="B130" t="s">
        <v>364</v>
      </c>
      <c r="C130" t="s">
        <v>1259</v>
      </c>
      <c r="D130" t="str">
        <f t="shared" ref="D130:D193" si="2">MID(ACCTFMTTD,8,2)</f>
        <v>16</v>
      </c>
    </row>
    <row r="131" spans="1:4" hidden="1" x14ac:dyDescent="0.2">
      <c r="A131" t="s">
        <v>736</v>
      </c>
      <c r="B131" t="s">
        <v>364</v>
      </c>
      <c r="C131" t="s">
        <v>1260</v>
      </c>
      <c r="D131" t="str">
        <f t="shared" si="2"/>
        <v>16</v>
      </c>
    </row>
    <row r="132" spans="1:4" hidden="1" x14ac:dyDescent="0.2">
      <c r="A132" t="s">
        <v>748</v>
      </c>
      <c r="B132" t="s">
        <v>364</v>
      </c>
      <c r="C132" t="s">
        <v>1261</v>
      </c>
      <c r="D132" t="str">
        <f t="shared" si="2"/>
        <v>16</v>
      </c>
    </row>
    <row r="133" spans="1:4" hidden="1" x14ac:dyDescent="0.2">
      <c r="A133" t="s">
        <v>737</v>
      </c>
      <c r="B133" t="s">
        <v>364</v>
      </c>
      <c r="C133" t="s">
        <v>1262</v>
      </c>
      <c r="D133" t="str">
        <f t="shared" si="2"/>
        <v>16</v>
      </c>
    </row>
    <row r="134" spans="1:4" hidden="1" x14ac:dyDescent="0.2">
      <c r="A134" t="s">
        <v>738</v>
      </c>
      <c r="B134" t="s">
        <v>364</v>
      </c>
      <c r="C134" t="s">
        <v>1263</v>
      </c>
      <c r="D134" t="str">
        <f t="shared" si="2"/>
        <v>16</v>
      </c>
    </row>
    <row r="135" spans="1:4" hidden="1" x14ac:dyDescent="0.2">
      <c r="A135" t="s">
        <v>739</v>
      </c>
      <c r="B135" t="s">
        <v>364</v>
      </c>
      <c r="C135" t="s">
        <v>1264</v>
      </c>
      <c r="D135" t="str">
        <f t="shared" si="2"/>
        <v>16</v>
      </c>
    </row>
    <row r="136" spans="1:4" hidden="1" x14ac:dyDescent="0.2">
      <c r="A136" t="s">
        <v>740</v>
      </c>
      <c r="B136" t="s">
        <v>364</v>
      </c>
      <c r="C136" t="s">
        <v>1265</v>
      </c>
      <c r="D136" t="str">
        <f t="shared" si="2"/>
        <v>16</v>
      </c>
    </row>
    <row r="137" spans="1:4" hidden="1" x14ac:dyDescent="0.2">
      <c r="A137" t="s">
        <v>741</v>
      </c>
      <c r="B137" t="s">
        <v>364</v>
      </c>
      <c r="C137" t="s">
        <v>1266</v>
      </c>
      <c r="D137" t="str">
        <f t="shared" si="2"/>
        <v>16</v>
      </c>
    </row>
    <row r="138" spans="1:4" hidden="1" x14ac:dyDescent="0.2">
      <c r="A138" t="s">
        <v>742</v>
      </c>
      <c r="B138" t="s">
        <v>364</v>
      </c>
      <c r="C138" t="s">
        <v>1267</v>
      </c>
      <c r="D138" t="str">
        <f t="shared" si="2"/>
        <v>16</v>
      </c>
    </row>
    <row r="139" spans="1:4" hidden="1" x14ac:dyDescent="0.2">
      <c r="A139" t="s">
        <v>434</v>
      </c>
      <c r="B139" t="s">
        <v>367</v>
      </c>
      <c r="C139" t="s">
        <v>1252</v>
      </c>
      <c r="D139" t="str">
        <f t="shared" si="2"/>
        <v>02</v>
      </c>
    </row>
    <row r="140" spans="1:4" hidden="1" x14ac:dyDescent="0.2">
      <c r="A140" t="s">
        <v>447</v>
      </c>
      <c r="B140" t="s">
        <v>367</v>
      </c>
      <c r="C140" t="s">
        <v>1253</v>
      </c>
      <c r="D140" t="str">
        <f t="shared" si="2"/>
        <v>05</v>
      </c>
    </row>
    <row r="141" spans="1:4" hidden="1" x14ac:dyDescent="0.2">
      <c r="A141" t="s">
        <v>505</v>
      </c>
      <c r="B141" t="s">
        <v>367</v>
      </c>
      <c r="C141" t="s">
        <v>1254</v>
      </c>
      <c r="D141" t="str">
        <f t="shared" si="2"/>
        <v>07</v>
      </c>
    </row>
    <row r="142" spans="1:4" hidden="1" x14ac:dyDescent="0.2">
      <c r="A142" t="s">
        <v>435</v>
      </c>
      <c r="B142" t="s">
        <v>367</v>
      </c>
      <c r="C142" t="s">
        <v>1268</v>
      </c>
      <c r="D142" t="str">
        <f t="shared" si="2"/>
        <v>14</v>
      </c>
    </row>
    <row r="143" spans="1:4" hidden="1" x14ac:dyDescent="0.2">
      <c r="A143" t="s">
        <v>743</v>
      </c>
      <c r="B143" t="s">
        <v>369</v>
      </c>
      <c r="C143" t="s">
        <v>1269</v>
      </c>
      <c r="D143" t="str">
        <f t="shared" si="2"/>
        <v>16</v>
      </c>
    </row>
    <row r="144" spans="1:4" hidden="1" x14ac:dyDescent="0.2">
      <c r="A144" t="s">
        <v>744</v>
      </c>
      <c r="B144" t="s">
        <v>369</v>
      </c>
      <c r="C144" t="s">
        <v>1270</v>
      </c>
      <c r="D144" t="str">
        <f t="shared" si="2"/>
        <v>16</v>
      </c>
    </row>
    <row r="145" spans="1:4" hidden="1" x14ac:dyDescent="0.2">
      <c r="A145" t="s">
        <v>629</v>
      </c>
      <c r="B145" t="s">
        <v>369</v>
      </c>
      <c r="C145" t="s">
        <v>1271</v>
      </c>
      <c r="D145" t="str">
        <f t="shared" si="2"/>
        <v>16</v>
      </c>
    </row>
    <row r="146" spans="1:4" hidden="1" x14ac:dyDescent="0.2">
      <c r="D146" t="str">
        <f t="shared" si="2"/>
        <v/>
      </c>
    </row>
    <row r="147" spans="1:4" hidden="1" x14ac:dyDescent="0.2">
      <c r="D147" t="str">
        <f t="shared" si="2"/>
        <v/>
      </c>
    </row>
    <row r="148" spans="1:4" hidden="1" x14ac:dyDescent="0.2">
      <c r="D148" t="str">
        <f t="shared" si="2"/>
        <v/>
      </c>
    </row>
    <row r="149" spans="1:4" hidden="1" x14ac:dyDescent="0.2">
      <c r="D149" t="str">
        <f t="shared" si="2"/>
        <v/>
      </c>
    </row>
    <row r="150" spans="1:4" hidden="1" x14ac:dyDescent="0.2">
      <c r="D150" t="str">
        <f t="shared" si="2"/>
        <v/>
      </c>
    </row>
    <row r="151" spans="1:4" hidden="1" x14ac:dyDescent="0.2">
      <c r="D151" t="str">
        <f t="shared" si="2"/>
        <v/>
      </c>
    </row>
    <row r="152" spans="1:4" hidden="1" x14ac:dyDescent="0.2">
      <c r="D152" t="str">
        <f t="shared" si="2"/>
        <v/>
      </c>
    </row>
    <row r="153" spans="1:4" hidden="1" x14ac:dyDescent="0.2">
      <c r="D153" t="str">
        <f t="shared" si="2"/>
        <v/>
      </c>
    </row>
    <row r="154" spans="1:4" hidden="1" x14ac:dyDescent="0.2">
      <c r="D154" t="str">
        <f t="shared" si="2"/>
        <v/>
      </c>
    </row>
    <row r="155" spans="1:4" hidden="1" x14ac:dyDescent="0.2">
      <c r="D155" t="str">
        <f t="shared" si="2"/>
        <v/>
      </c>
    </row>
    <row r="156" spans="1:4" hidden="1" x14ac:dyDescent="0.2">
      <c r="D156" t="str">
        <f t="shared" si="2"/>
        <v/>
      </c>
    </row>
    <row r="157" spans="1:4" hidden="1" x14ac:dyDescent="0.2">
      <c r="D157" t="str">
        <f t="shared" si="2"/>
        <v/>
      </c>
    </row>
    <row r="158" spans="1:4" hidden="1" x14ac:dyDescent="0.2">
      <c r="D158" t="str">
        <f t="shared" si="2"/>
        <v/>
      </c>
    </row>
    <row r="159" spans="1:4" hidden="1" x14ac:dyDescent="0.2">
      <c r="D159" t="str">
        <f t="shared" si="2"/>
        <v/>
      </c>
    </row>
    <row r="160" spans="1:4" hidden="1" x14ac:dyDescent="0.2">
      <c r="D160" t="str">
        <f t="shared" si="2"/>
        <v/>
      </c>
    </row>
    <row r="161" spans="4:4" hidden="1" x14ac:dyDescent="0.2">
      <c r="D161" t="str">
        <f t="shared" si="2"/>
        <v/>
      </c>
    </row>
    <row r="162" spans="4:4" hidden="1" x14ac:dyDescent="0.2">
      <c r="D162" t="str">
        <f t="shared" si="2"/>
        <v/>
      </c>
    </row>
    <row r="163" spans="4:4" hidden="1" x14ac:dyDescent="0.2">
      <c r="D163" t="str">
        <f t="shared" si="2"/>
        <v/>
      </c>
    </row>
    <row r="164" spans="4:4" hidden="1" x14ac:dyDescent="0.2">
      <c r="D164" t="str">
        <f t="shared" si="2"/>
        <v/>
      </c>
    </row>
    <row r="165" spans="4:4" hidden="1" x14ac:dyDescent="0.2">
      <c r="D165" t="str">
        <f t="shared" si="2"/>
        <v/>
      </c>
    </row>
    <row r="166" spans="4:4" hidden="1" x14ac:dyDescent="0.2">
      <c r="D166" t="str">
        <f t="shared" si="2"/>
        <v/>
      </c>
    </row>
    <row r="167" spans="4:4" hidden="1" x14ac:dyDescent="0.2">
      <c r="D167" t="str">
        <f t="shared" si="2"/>
        <v/>
      </c>
    </row>
    <row r="168" spans="4:4" hidden="1" x14ac:dyDescent="0.2">
      <c r="D168" t="str">
        <f t="shared" si="2"/>
        <v/>
      </c>
    </row>
    <row r="169" spans="4:4" hidden="1" x14ac:dyDescent="0.2">
      <c r="D169" t="str">
        <f t="shared" si="2"/>
        <v/>
      </c>
    </row>
    <row r="170" spans="4:4" hidden="1" x14ac:dyDescent="0.2">
      <c r="D170" t="str">
        <f t="shared" si="2"/>
        <v/>
      </c>
    </row>
    <row r="171" spans="4:4" hidden="1" x14ac:dyDescent="0.2">
      <c r="D171" t="str">
        <f t="shared" si="2"/>
        <v/>
      </c>
    </row>
    <row r="172" spans="4:4" hidden="1" x14ac:dyDescent="0.2">
      <c r="D172" t="str">
        <f t="shared" si="2"/>
        <v/>
      </c>
    </row>
    <row r="173" spans="4:4" hidden="1" x14ac:dyDescent="0.2">
      <c r="D173" t="str">
        <f t="shared" si="2"/>
        <v/>
      </c>
    </row>
    <row r="174" spans="4:4" hidden="1" x14ac:dyDescent="0.2">
      <c r="D174" t="str">
        <f t="shared" si="2"/>
        <v/>
      </c>
    </row>
    <row r="175" spans="4:4" hidden="1" x14ac:dyDescent="0.2">
      <c r="D175" t="str">
        <f t="shared" si="2"/>
        <v/>
      </c>
    </row>
    <row r="176" spans="4:4" hidden="1" x14ac:dyDescent="0.2">
      <c r="D176" t="str">
        <f t="shared" si="2"/>
        <v/>
      </c>
    </row>
    <row r="177" spans="4:4" hidden="1" x14ac:dyDescent="0.2">
      <c r="D177" t="str">
        <f t="shared" si="2"/>
        <v/>
      </c>
    </row>
    <row r="178" spans="4:4" hidden="1" x14ac:dyDescent="0.2">
      <c r="D178" t="str">
        <f t="shared" si="2"/>
        <v/>
      </c>
    </row>
    <row r="179" spans="4:4" hidden="1" x14ac:dyDescent="0.2">
      <c r="D179" t="str">
        <f t="shared" si="2"/>
        <v/>
      </c>
    </row>
    <row r="180" spans="4:4" hidden="1" x14ac:dyDescent="0.2">
      <c r="D180" t="str">
        <f t="shared" si="2"/>
        <v/>
      </c>
    </row>
    <row r="181" spans="4:4" hidden="1" x14ac:dyDescent="0.2">
      <c r="D181" t="str">
        <f t="shared" si="2"/>
        <v/>
      </c>
    </row>
    <row r="182" spans="4:4" hidden="1" x14ac:dyDescent="0.2">
      <c r="D182" t="str">
        <f t="shared" si="2"/>
        <v/>
      </c>
    </row>
    <row r="183" spans="4:4" hidden="1" x14ac:dyDescent="0.2">
      <c r="D183" t="str">
        <f t="shared" si="2"/>
        <v/>
      </c>
    </row>
    <row r="184" spans="4:4" hidden="1" x14ac:dyDescent="0.2">
      <c r="D184" t="str">
        <f t="shared" si="2"/>
        <v/>
      </c>
    </row>
    <row r="185" spans="4:4" hidden="1" x14ac:dyDescent="0.2">
      <c r="D185" t="str">
        <f t="shared" si="2"/>
        <v/>
      </c>
    </row>
    <row r="186" spans="4:4" hidden="1" x14ac:dyDescent="0.2">
      <c r="D186" t="str">
        <f t="shared" si="2"/>
        <v/>
      </c>
    </row>
    <row r="187" spans="4:4" hidden="1" x14ac:dyDescent="0.2">
      <c r="D187" t="str">
        <f t="shared" si="2"/>
        <v/>
      </c>
    </row>
    <row r="188" spans="4:4" hidden="1" x14ac:dyDescent="0.2">
      <c r="D188" t="str">
        <f t="shared" si="2"/>
        <v/>
      </c>
    </row>
    <row r="189" spans="4:4" hidden="1" x14ac:dyDescent="0.2">
      <c r="D189" t="str">
        <f t="shared" si="2"/>
        <v/>
      </c>
    </row>
    <row r="190" spans="4:4" hidden="1" x14ac:dyDescent="0.2">
      <c r="D190" t="str">
        <f t="shared" si="2"/>
        <v/>
      </c>
    </row>
    <row r="191" spans="4:4" hidden="1" x14ac:dyDescent="0.2">
      <c r="D191" t="str">
        <f t="shared" si="2"/>
        <v/>
      </c>
    </row>
    <row r="192" spans="4:4" hidden="1" x14ac:dyDescent="0.2">
      <c r="D192" t="str">
        <f t="shared" si="2"/>
        <v/>
      </c>
    </row>
    <row r="193" spans="4:4" hidden="1" x14ac:dyDescent="0.2">
      <c r="D193" t="str">
        <f t="shared" si="2"/>
        <v/>
      </c>
    </row>
    <row r="194" spans="4:4" hidden="1" x14ac:dyDescent="0.2">
      <c r="D194" t="str">
        <f t="shared" ref="D194:D259" si="3">MID(ACCTFMTTD,8,2)</f>
        <v/>
      </c>
    </row>
    <row r="195" spans="4:4" hidden="1" x14ac:dyDescent="0.2">
      <c r="D195" t="str">
        <f t="shared" si="3"/>
        <v/>
      </c>
    </row>
    <row r="196" spans="4:4" hidden="1" x14ac:dyDescent="0.2">
      <c r="D196" t="str">
        <f t="shared" si="3"/>
        <v/>
      </c>
    </row>
    <row r="197" spans="4:4" hidden="1" x14ac:dyDescent="0.2">
      <c r="D197" t="str">
        <f t="shared" si="3"/>
        <v/>
      </c>
    </row>
    <row r="198" spans="4:4" hidden="1" x14ac:dyDescent="0.2">
      <c r="D198" t="str">
        <f t="shared" si="3"/>
        <v/>
      </c>
    </row>
    <row r="199" spans="4:4" hidden="1" x14ac:dyDescent="0.2">
      <c r="D199" t="str">
        <f t="shared" si="3"/>
        <v/>
      </c>
    </row>
    <row r="200" spans="4:4" hidden="1" x14ac:dyDescent="0.2">
      <c r="D200" t="str">
        <f t="shared" si="3"/>
        <v/>
      </c>
    </row>
    <row r="201" spans="4:4" hidden="1" x14ac:dyDescent="0.2">
      <c r="D201" t="str">
        <f t="shared" si="3"/>
        <v/>
      </c>
    </row>
    <row r="202" spans="4:4" hidden="1" x14ac:dyDescent="0.2">
      <c r="D202" t="str">
        <f t="shared" si="3"/>
        <v/>
      </c>
    </row>
    <row r="203" spans="4:4" hidden="1" x14ac:dyDescent="0.2">
      <c r="D203" t="str">
        <f t="shared" si="3"/>
        <v/>
      </c>
    </row>
    <row r="204" spans="4:4" hidden="1" x14ac:dyDescent="0.2">
      <c r="D204" t="str">
        <f t="shared" si="3"/>
        <v/>
      </c>
    </row>
    <row r="205" spans="4:4" hidden="1" x14ac:dyDescent="0.2">
      <c r="D205" t="str">
        <f t="shared" si="3"/>
        <v/>
      </c>
    </row>
    <row r="206" spans="4:4" hidden="1" x14ac:dyDescent="0.2">
      <c r="D206" t="str">
        <f t="shared" si="3"/>
        <v/>
      </c>
    </row>
    <row r="207" spans="4:4" hidden="1" x14ac:dyDescent="0.2">
      <c r="D207" t="str">
        <f t="shared" si="3"/>
        <v/>
      </c>
    </row>
    <row r="208" spans="4:4" hidden="1" x14ac:dyDescent="0.2">
      <c r="D208" t="str">
        <f t="shared" si="3"/>
        <v/>
      </c>
    </row>
    <row r="209" spans="4:4" hidden="1" x14ac:dyDescent="0.2">
      <c r="D209" t="str">
        <f t="shared" si="3"/>
        <v/>
      </c>
    </row>
    <row r="210" spans="4:4" hidden="1" x14ac:dyDescent="0.2">
      <c r="D210" t="str">
        <f t="shared" si="3"/>
        <v/>
      </c>
    </row>
    <row r="211" spans="4:4" hidden="1" x14ac:dyDescent="0.2">
      <c r="D211" t="str">
        <f t="shared" si="3"/>
        <v/>
      </c>
    </row>
    <row r="212" spans="4:4" hidden="1" x14ac:dyDescent="0.2">
      <c r="D212" t="str">
        <f t="shared" si="3"/>
        <v/>
      </c>
    </row>
    <row r="213" spans="4:4" hidden="1" x14ac:dyDescent="0.2">
      <c r="D213" t="str">
        <f t="shared" si="3"/>
        <v/>
      </c>
    </row>
    <row r="214" spans="4:4" hidden="1" x14ac:dyDescent="0.2">
      <c r="D214" t="str">
        <f t="shared" si="3"/>
        <v/>
      </c>
    </row>
    <row r="215" spans="4:4" hidden="1" x14ac:dyDescent="0.2">
      <c r="D215" t="str">
        <f t="shared" si="3"/>
        <v/>
      </c>
    </row>
    <row r="216" spans="4:4" hidden="1" x14ac:dyDescent="0.2">
      <c r="D216" t="str">
        <f t="shared" si="3"/>
        <v/>
      </c>
    </row>
    <row r="217" spans="4:4" hidden="1" x14ac:dyDescent="0.2">
      <c r="D217" t="str">
        <f t="shared" si="3"/>
        <v/>
      </c>
    </row>
    <row r="218" spans="4:4" hidden="1" x14ac:dyDescent="0.2">
      <c r="D218" t="str">
        <f t="shared" si="3"/>
        <v/>
      </c>
    </row>
    <row r="219" spans="4:4" hidden="1" x14ac:dyDescent="0.2">
      <c r="D219" t="str">
        <f t="shared" si="3"/>
        <v/>
      </c>
    </row>
    <row r="220" spans="4:4" hidden="1" x14ac:dyDescent="0.2">
      <c r="D220" t="str">
        <f t="shared" si="3"/>
        <v/>
      </c>
    </row>
    <row r="221" spans="4:4" hidden="1" x14ac:dyDescent="0.2">
      <c r="D221" t="str">
        <f t="shared" si="3"/>
        <v/>
      </c>
    </row>
    <row r="222" spans="4:4" hidden="1" x14ac:dyDescent="0.2">
      <c r="D222" t="str">
        <f t="shared" si="3"/>
        <v/>
      </c>
    </row>
    <row r="223" spans="4:4" hidden="1" x14ac:dyDescent="0.2">
      <c r="D223" t="str">
        <f t="shared" si="3"/>
        <v/>
      </c>
    </row>
    <row r="224" spans="4:4" hidden="1" x14ac:dyDescent="0.2">
      <c r="D224" t="str">
        <f t="shared" si="3"/>
        <v/>
      </c>
    </row>
    <row r="225" spans="4:4" hidden="1" x14ac:dyDescent="0.2">
      <c r="D225" t="str">
        <f t="shared" si="3"/>
        <v/>
      </c>
    </row>
    <row r="226" spans="4:4" hidden="1" x14ac:dyDescent="0.2">
      <c r="D226" t="str">
        <f t="shared" si="3"/>
        <v/>
      </c>
    </row>
    <row r="227" spans="4:4" hidden="1" x14ac:dyDescent="0.2">
      <c r="D227" t="str">
        <f t="shared" si="3"/>
        <v/>
      </c>
    </row>
    <row r="228" spans="4:4" hidden="1" x14ac:dyDescent="0.2">
      <c r="D228" t="str">
        <f t="shared" si="3"/>
        <v/>
      </c>
    </row>
    <row r="229" spans="4:4" hidden="1" x14ac:dyDescent="0.2">
      <c r="D229" t="str">
        <f t="shared" si="3"/>
        <v/>
      </c>
    </row>
    <row r="230" spans="4:4" hidden="1" x14ac:dyDescent="0.2">
      <c r="D230" t="str">
        <f t="shared" si="3"/>
        <v/>
      </c>
    </row>
    <row r="231" spans="4:4" hidden="1" x14ac:dyDescent="0.2">
      <c r="D231" t="str">
        <f t="shared" si="3"/>
        <v/>
      </c>
    </row>
    <row r="232" spans="4:4" hidden="1" x14ac:dyDescent="0.2">
      <c r="D232" t="str">
        <f t="shared" si="3"/>
        <v/>
      </c>
    </row>
    <row r="233" spans="4:4" hidden="1" x14ac:dyDescent="0.2">
      <c r="D233" t="str">
        <f t="shared" si="3"/>
        <v/>
      </c>
    </row>
    <row r="234" spans="4:4" hidden="1" x14ac:dyDescent="0.2">
      <c r="D234" t="str">
        <f t="shared" si="3"/>
        <v/>
      </c>
    </row>
    <row r="235" spans="4:4" hidden="1" x14ac:dyDescent="0.2">
      <c r="D235" t="str">
        <f t="shared" si="3"/>
        <v/>
      </c>
    </row>
    <row r="236" spans="4:4" hidden="1" x14ac:dyDescent="0.2">
      <c r="D236" t="str">
        <f t="shared" si="3"/>
        <v/>
      </c>
    </row>
    <row r="237" spans="4:4" hidden="1" x14ac:dyDescent="0.2">
      <c r="D237" t="str">
        <f t="shared" si="3"/>
        <v/>
      </c>
    </row>
    <row r="238" spans="4:4" hidden="1" x14ac:dyDescent="0.2">
      <c r="D238" t="str">
        <f t="shared" si="3"/>
        <v/>
      </c>
    </row>
    <row r="239" spans="4:4" hidden="1" x14ac:dyDescent="0.2">
      <c r="D239" t="str">
        <f t="shared" si="3"/>
        <v/>
      </c>
    </row>
    <row r="240" spans="4:4" hidden="1" x14ac:dyDescent="0.2">
      <c r="D240" t="str">
        <f t="shared" si="3"/>
        <v/>
      </c>
    </row>
    <row r="241" spans="4:4" hidden="1" x14ac:dyDescent="0.2">
      <c r="D241" t="str">
        <f t="shared" si="3"/>
        <v/>
      </c>
    </row>
    <row r="242" spans="4:4" hidden="1" x14ac:dyDescent="0.2">
      <c r="D242" t="str">
        <f t="shared" si="3"/>
        <v/>
      </c>
    </row>
    <row r="243" spans="4:4" hidden="1" x14ac:dyDescent="0.2">
      <c r="D243" t="str">
        <f t="shared" si="3"/>
        <v/>
      </c>
    </row>
    <row r="244" spans="4:4" hidden="1" x14ac:dyDescent="0.2">
      <c r="D244" t="str">
        <f t="shared" si="3"/>
        <v/>
      </c>
    </row>
    <row r="245" spans="4:4" hidden="1" x14ac:dyDescent="0.2">
      <c r="D245" t="str">
        <f t="shared" si="3"/>
        <v/>
      </c>
    </row>
    <row r="246" spans="4:4" hidden="1" x14ac:dyDescent="0.2">
      <c r="D246" t="str">
        <f t="shared" si="3"/>
        <v/>
      </c>
    </row>
    <row r="247" spans="4:4" hidden="1" x14ac:dyDescent="0.2">
      <c r="D247" t="str">
        <f t="shared" si="3"/>
        <v/>
      </c>
    </row>
    <row r="248" spans="4:4" hidden="1" x14ac:dyDescent="0.2">
      <c r="D248" t="str">
        <f t="shared" si="3"/>
        <v/>
      </c>
    </row>
    <row r="249" spans="4:4" hidden="1" x14ac:dyDescent="0.2">
      <c r="D249" t="str">
        <f t="shared" si="3"/>
        <v/>
      </c>
    </row>
    <row r="250" spans="4:4" hidden="1" x14ac:dyDescent="0.2">
      <c r="D250" t="str">
        <f t="shared" si="3"/>
        <v/>
      </c>
    </row>
    <row r="251" spans="4:4" hidden="1" x14ac:dyDescent="0.2">
      <c r="D251" t="str">
        <f t="shared" si="3"/>
        <v/>
      </c>
    </row>
    <row r="252" spans="4:4" hidden="1" x14ac:dyDescent="0.2">
      <c r="D252" t="str">
        <f t="shared" si="3"/>
        <v/>
      </c>
    </row>
    <row r="253" spans="4:4" hidden="1" x14ac:dyDescent="0.2">
      <c r="D253" t="str">
        <f t="shared" si="3"/>
        <v/>
      </c>
    </row>
    <row r="254" spans="4:4" hidden="1" x14ac:dyDescent="0.2">
      <c r="D254" t="str">
        <f t="shared" si="3"/>
        <v/>
      </c>
    </row>
    <row r="255" spans="4:4" hidden="1" x14ac:dyDescent="0.2">
      <c r="D255" t="str">
        <f t="shared" si="3"/>
        <v/>
      </c>
    </row>
    <row r="256" spans="4:4" hidden="1" x14ac:dyDescent="0.2">
      <c r="D256" t="str">
        <f t="shared" si="3"/>
        <v/>
      </c>
    </row>
    <row r="257" spans="4:4" hidden="1" x14ac:dyDescent="0.2">
      <c r="D257" t="str">
        <f t="shared" si="3"/>
        <v/>
      </c>
    </row>
    <row r="258" spans="4:4" hidden="1" x14ac:dyDescent="0.2">
      <c r="D258" t="str">
        <f t="shared" si="3"/>
        <v/>
      </c>
    </row>
    <row r="259" spans="4:4" hidden="1" x14ac:dyDescent="0.2">
      <c r="D259" t="str">
        <f t="shared" si="3"/>
        <v/>
      </c>
    </row>
    <row r="260" spans="4:4" hidden="1" x14ac:dyDescent="0.2"/>
    <row r="261" spans="4:4" hidden="1" x14ac:dyDescent="0.2"/>
    <row r="262" spans="4:4" hidden="1" x14ac:dyDescent="0.2"/>
    <row r="263" spans="4:4" hidden="1" x14ac:dyDescent="0.2"/>
    <row r="264" spans="4:4" hidden="1" x14ac:dyDescent="0.2"/>
    <row r="265" spans="4:4" hidden="1" x14ac:dyDescent="0.2"/>
    <row r="266" spans="4:4" hidden="1" x14ac:dyDescent="0.2"/>
    <row r="267" spans="4:4" hidden="1" x14ac:dyDescent="0.2"/>
    <row r="268" spans="4:4" hidden="1" x14ac:dyDescent="0.2"/>
    <row r="269" spans="4:4" hidden="1" x14ac:dyDescent="0.2"/>
    <row r="270" spans="4:4" hidden="1" x14ac:dyDescent="0.2"/>
    <row r="271" spans="4:4" hidden="1" x14ac:dyDescent="0.2"/>
    <row r="272" spans="4:4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D1400" xr:uid="{F92CC0B0-5581-4A8F-9F99-FC5D81D43064}">
    <filterColumn colId="1">
      <filters>
        <filter val="05"/>
        <filter val="06"/>
      </filters>
    </filterColumn>
    <filterColumn colId="3">
      <filters>
        <filter val="12"/>
      </filters>
    </filterColumn>
  </autoFilter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1" customWidth="1"/>
  </cols>
  <sheetData>
    <row r="1" spans="1:3" ht="13.5" thickBot="1" x14ac:dyDescent="0.25">
      <c r="A1" s="1" t="s">
        <v>500</v>
      </c>
      <c r="B1" s="1" t="s">
        <v>501</v>
      </c>
      <c r="C1" s="1" t="s">
        <v>374</v>
      </c>
    </row>
    <row r="2" spans="1:3" x14ac:dyDescent="0.2">
      <c r="A2" t="s">
        <v>769</v>
      </c>
      <c r="B2">
        <v>2020</v>
      </c>
      <c r="C2">
        <v>0</v>
      </c>
    </row>
    <row r="3" spans="1:3" x14ac:dyDescent="0.2">
      <c r="A3" t="s">
        <v>770</v>
      </c>
      <c r="B3">
        <v>2020</v>
      </c>
      <c r="C3">
        <v>0</v>
      </c>
    </row>
    <row r="4" spans="1:3" x14ac:dyDescent="0.2">
      <c r="A4" t="s">
        <v>771</v>
      </c>
      <c r="B4">
        <v>2020</v>
      </c>
      <c r="C4">
        <v>0</v>
      </c>
    </row>
    <row r="5" spans="1:3" x14ac:dyDescent="0.2">
      <c r="A5" t="s">
        <v>772</v>
      </c>
      <c r="B5">
        <v>2020</v>
      </c>
      <c r="C5">
        <v>0</v>
      </c>
    </row>
    <row r="6" spans="1:3" x14ac:dyDescent="0.2">
      <c r="A6" t="s">
        <v>773</v>
      </c>
      <c r="B6">
        <v>2020</v>
      </c>
      <c r="C6">
        <v>0</v>
      </c>
    </row>
    <row r="7" spans="1:3" x14ac:dyDescent="0.2">
      <c r="A7" t="s">
        <v>774</v>
      </c>
      <c r="B7">
        <v>2020</v>
      </c>
      <c r="C7">
        <v>0</v>
      </c>
    </row>
    <row r="8" spans="1:3" x14ac:dyDescent="0.2">
      <c r="A8" t="s">
        <v>775</v>
      </c>
      <c r="B8">
        <v>2020</v>
      </c>
      <c r="C8">
        <v>0</v>
      </c>
    </row>
    <row r="9" spans="1:3" x14ac:dyDescent="0.2">
      <c r="A9" t="s">
        <v>776</v>
      </c>
      <c r="B9">
        <v>2020</v>
      </c>
      <c r="C9">
        <v>0</v>
      </c>
    </row>
    <row r="10" spans="1:3" x14ac:dyDescent="0.2">
      <c r="A10" t="s">
        <v>777</v>
      </c>
      <c r="B10">
        <v>2020</v>
      </c>
      <c r="C10">
        <v>0</v>
      </c>
    </row>
    <row r="11" spans="1:3" x14ac:dyDescent="0.2">
      <c r="A11" t="s">
        <v>778</v>
      </c>
      <c r="B11">
        <v>2020</v>
      </c>
      <c r="C11">
        <v>0</v>
      </c>
    </row>
    <row r="12" spans="1:3" x14ac:dyDescent="0.2">
      <c r="A12" t="s">
        <v>779</v>
      </c>
      <c r="B12">
        <v>2020</v>
      </c>
      <c r="C12">
        <v>0</v>
      </c>
    </row>
    <row r="13" spans="1:3" x14ac:dyDescent="0.2">
      <c r="A13" t="s">
        <v>780</v>
      </c>
      <c r="B13">
        <v>2020</v>
      </c>
      <c r="C13">
        <v>0</v>
      </c>
    </row>
    <row r="14" spans="1:3" x14ac:dyDescent="0.2">
      <c r="A14" t="s">
        <v>781</v>
      </c>
      <c r="B14">
        <v>2020</v>
      </c>
      <c r="C14">
        <v>0</v>
      </c>
    </row>
    <row r="15" spans="1:3" x14ac:dyDescent="0.2">
      <c r="A15" t="s">
        <v>782</v>
      </c>
      <c r="B15">
        <v>2020</v>
      </c>
      <c r="C15">
        <v>0</v>
      </c>
    </row>
    <row r="16" spans="1:3" x14ac:dyDescent="0.2">
      <c r="A16" t="s">
        <v>783</v>
      </c>
      <c r="B16">
        <v>2020</v>
      </c>
      <c r="C16">
        <v>0</v>
      </c>
    </row>
    <row r="17" spans="1:3" x14ac:dyDescent="0.2">
      <c r="A17" t="s">
        <v>784</v>
      </c>
      <c r="B17">
        <v>2020</v>
      </c>
      <c r="C17">
        <v>0</v>
      </c>
    </row>
    <row r="18" spans="1:3" x14ac:dyDescent="0.2">
      <c r="A18" t="s">
        <v>785</v>
      </c>
      <c r="B18">
        <v>2020</v>
      </c>
      <c r="C18">
        <v>0</v>
      </c>
    </row>
    <row r="19" spans="1:3" x14ac:dyDescent="0.2">
      <c r="A19" t="s">
        <v>786</v>
      </c>
      <c r="B19">
        <v>2020</v>
      </c>
      <c r="C19">
        <v>0</v>
      </c>
    </row>
    <row r="20" spans="1:3" x14ac:dyDescent="0.2">
      <c r="A20" t="s">
        <v>787</v>
      </c>
      <c r="B20">
        <v>2020</v>
      </c>
      <c r="C20">
        <v>0</v>
      </c>
    </row>
    <row r="21" spans="1:3" x14ac:dyDescent="0.2">
      <c r="A21" t="s">
        <v>788</v>
      </c>
      <c r="B21">
        <v>2020</v>
      </c>
      <c r="C21">
        <v>0</v>
      </c>
    </row>
    <row r="22" spans="1:3" x14ac:dyDescent="0.2">
      <c r="A22" t="s">
        <v>789</v>
      </c>
      <c r="B22">
        <v>2020</v>
      </c>
      <c r="C22">
        <v>0</v>
      </c>
    </row>
    <row r="23" spans="1:3" x14ac:dyDescent="0.2">
      <c r="A23" t="s">
        <v>790</v>
      </c>
      <c r="B23">
        <v>2020</v>
      </c>
      <c r="C23">
        <v>396.18</v>
      </c>
    </row>
    <row r="24" spans="1:3" x14ac:dyDescent="0.2">
      <c r="A24" t="s">
        <v>791</v>
      </c>
      <c r="B24">
        <v>2020</v>
      </c>
      <c r="C24">
        <v>0</v>
      </c>
    </row>
    <row r="25" spans="1:3" x14ac:dyDescent="0.2">
      <c r="A25" t="s">
        <v>792</v>
      </c>
      <c r="B25">
        <v>2020</v>
      </c>
      <c r="C25">
        <v>0</v>
      </c>
    </row>
    <row r="26" spans="1:3" x14ac:dyDescent="0.2">
      <c r="A26" t="s">
        <v>793</v>
      </c>
      <c r="B26">
        <v>2020</v>
      </c>
      <c r="C26">
        <v>0</v>
      </c>
    </row>
    <row r="27" spans="1:3" x14ac:dyDescent="0.2">
      <c r="A27" t="s">
        <v>794</v>
      </c>
      <c r="B27">
        <v>2020</v>
      </c>
      <c r="C27">
        <v>0</v>
      </c>
    </row>
    <row r="28" spans="1:3" x14ac:dyDescent="0.2">
      <c r="A28" t="s">
        <v>795</v>
      </c>
      <c r="B28">
        <v>2020</v>
      </c>
      <c r="C28">
        <v>0</v>
      </c>
    </row>
    <row r="29" spans="1:3" x14ac:dyDescent="0.2">
      <c r="A29" t="s">
        <v>796</v>
      </c>
      <c r="B29">
        <v>2020</v>
      </c>
      <c r="C29">
        <v>0</v>
      </c>
    </row>
    <row r="30" spans="1:3" x14ac:dyDescent="0.2">
      <c r="A30" t="s">
        <v>797</v>
      </c>
      <c r="B30">
        <v>2020</v>
      </c>
      <c r="C30">
        <v>0</v>
      </c>
    </row>
    <row r="31" spans="1:3" x14ac:dyDescent="0.2">
      <c r="A31" t="s">
        <v>798</v>
      </c>
      <c r="B31">
        <v>2020</v>
      </c>
      <c r="C31">
        <v>0</v>
      </c>
    </row>
    <row r="32" spans="1:3" x14ac:dyDescent="0.2">
      <c r="A32" t="s">
        <v>799</v>
      </c>
      <c r="B32">
        <v>2020</v>
      </c>
      <c r="C32">
        <v>0</v>
      </c>
    </row>
    <row r="33" spans="1:3" x14ac:dyDescent="0.2">
      <c r="A33" t="s">
        <v>800</v>
      </c>
      <c r="B33">
        <v>2020</v>
      </c>
      <c r="C33">
        <v>0</v>
      </c>
    </row>
    <row r="34" spans="1:3" x14ac:dyDescent="0.2">
      <c r="A34" t="s">
        <v>801</v>
      </c>
      <c r="B34">
        <v>2020</v>
      </c>
      <c r="C34">
        <v>0</v>
      </c>
    </row>
    <row r="35" spans="1:3" x14ac:dyDescent="0.2">
      <c r="A35" t="s">
        <v>802</v>
      </c>
      <c r="B35">
        <v>2020</v>
      </c>
      <c r="C35">
        <v>0</v>
      </c>
    </row>
    <row r="36" spans="1:3" x14ac:dyDescent="0.2">
      <c r="A36" t="s">
        <v>803</v>
      </c>
      <c r="B36">
        <v>2020</v>
      </c>
      <c r="C36">
        <v>0</v>
      </c>
    </row>
    <row r="37" spans="1:3" x14ac:dyDescent="0.2">
      <c r="A37" t="s">
        <v>804</v>
      </c>
      <c r="B37">
        <v>2020</v>
      </c>
      <c r="C37">
        <v>0</v>
      </c>
    </row>
    <row r="38" spans="1:3" x14ac:dyDescent="0.2">
      <c r="A38" t="s">
        <v>805</v>
      </c>
      <c r="B38">
        <v>2020</v>
      </c>
      <c r="C38">
        <v>0</v>
      </c>
    </row>
    <row r="39" spans="1:3" x14ac:dyDescent="0.2">
      <c r="A39" t="s">
        <v>806</v>
      </c>
      <c r="B39">
        <v>2020</v>
      </c>
      <c r="C39">
        <v>0</v>
      </c>
    </row>
    <row r="40" spans="1:3" x14ac:dyDescent="0.2">
      <c r="A40" t="s">
        <v>807</v>
      </c>
      <c r="B40">
        <v>2020</v>
      </c>
      <c r="C40">
        <v>0</v>
      </c>
    </row>
    <row r="41" spans="1:3" x14ac:dyDescent="0.2">
      <c r="A41" t="s">
        <v>808</v>
      </c>
      <c r="B41">
        <v>2020</v>
      </c>
      <c r="C41">
        <v>0</v>
      </c>
    </row>
    <row r="42" spans="1:3" x14ac:dyDescent="0.2">
      <c r="A42" t="s">
        <v>809</v>
      </c>
      <c r="B42">
        <v>2020</v>
      </c>
      <c r="C42">
        <v>0</v>
      </c>
    </row>
    <row r="43" spans="1:3" x14ac:dyDescent="0.2">
      <c r="A43" t="s">
        <v>810</v>
      </c>
      <c r="B43">
        <v>2020</v>
      </c>
      <c r="C43">
        <v>0</v>
      </c>
    </row>
    <row r="44" spans="1:3" x14ac:dyDescent="0.2">
      <c r="A44" t="s">
        <v>811</v>
      </c>
      <c r="B44">
        <v>2020</v>
      </c>
      <c r="C44">
        <v>0</v>
      </c>
    </row>
    <row r="45" spans="1:3" x14ac:dyDescent="0.2">
      <c r="A45" t="s">
        <v>812</v>
      </c>
      <c r="B45">
        <v>2020</v>
      </c>
      <c r="C45">
        <v>0</v>
      </c>
    </row>
    <row r="46" spans="1:3" x14ac:dyDescent="0.2">
      <c r="A46" t="s">
        <v>813</v>
      </c>
      <c r="B46">
        <v>2020</v>
      </c>
      <c r="C46">
        <v>0</v>
      </c>
    </row>
    <row r="47" spans="1:3" x14ac:dyDescent="0.2">
      <c r="A47" t="s">
        <v>814</v>
      </c>
      <c r="B47">
        <v>2020</v>
      </c>
      <c r="C47">
        <v>0</v>
      </c>
    </row>
    <row r="48" spans="1:3" x14ac:dyDescent="0.2">
      <c r="A48" t="s">
        <v>815</v>
      </c>
      <c r="B48">
        <v>2020</v>
      </c>
      <c r="C48">
        <v>0</v>
      </c>
    </row>
    <row r="49" spans="1:3" x14ac:dyDescent="0.2">
      <c r="A49" t="s">
        <v>816</v>
      </c>
      <c r="B49">
        <v>2020</v>
      </c>
      <c r="C49">
        <v>0</v>
      </c>
    </row>
    <row r="50" spans="1:3" x14ac:dyDescent="0.2">
      <c r="A50" t="s">
        <v>817</v>
      </c>
      <c r="B50">
        <v>2020</v>
      </c>
      <c r="C50">
        <v>0</v>
      </c>
    </row>
    <row r="51" spans="1:3" x14ac:dyDescent="0.2">
      <c r="A51" t="s">
        <v>818</v>
      </c>
      <c r="B51">
        <v>2020</v>
      </c>
      <c r="C51">
        <v>0</v>
      </c>
    </row>
    <row r="52" spans="1:3" x14ac:dyDescent="0.2">
      <c r="A52" t="s">
        <v>819</v>
      </c>
      <c r="B52">
        <v>2020</v>
      </c>
      <c r="C52">
        <v>0</v>
      </c>
    </row>
    <row r="53" spans="1:3" x14ac:dyDescent="0.2">
      <c r="A53" t="s">
        <v>820</v>
      </c>
      <c r="B53">
        <v>2020</v>
      </c>
      <c r="C53">
        <v>0</v>
      </c>
    </row>
    <row r="54" spans="1:3" x14ac:dyDescent="0.2">
      <c r="A54" t="s">
        <v>821</v>
      </c>
      <c r="B54">
        <v>2020</v>
      </c>
      <c r="C54">
        <v>0</v>
      </c>
    </row>
    <row r="55" spans="1:3" x14ac:dyDescent="0.2">
      <c r="A55" t="s">
        <v>822</v>
      </c>
      <c r="B55">
        <v>2020</v>
      </c>
      <c r="C55">
        <v>0</v>
      </c>
    </row>
    <row r="56" spans="1:3" x14ac:dyDescent="0.2">
      <c r="A56" t="s">
        <v>823</v>
      </c>
      <c r="B56">
        <v>2020</v>
      </c>
      <c r="C56">
        <v>0</v>
      </c>
    </row>
    <row r="57" spans="1:3" x14ac:dyDescent="0.2">
      <c r="A57" t="s">
        <v>824</v>
      </c>
      <c r="B57">
        <v>2020</v>
      </c>
      <c r="C57">
        <v>0</v>
      </c>
    </row>
    <row r="58" spans="1:3" x14ac:dyDescent="0.2">
      <c r="A58" t="s">
        <v>825</v>
      </c>
      <c r="B58">
        <v>2020</v>
      </c>
      <c r="C58">
        <v>0</v>
      </c>
    </row>
    <row r="59" spans="1:3" x14ac:dyDescent="0.2">
      <c r="A59" t="s">
        <v>826</v>
      </c>
      <c r="B59">
        <v>2020</v>
      </c>
      <c r="C59">
        <v>0</v>
      </c>
    </row>
    <row r="60" spans="1:3" x14ac:dyDescent="0.2">
      <c r="A60" t="s">
        <v>827</v>
      </c>
      <c r="B60">
        <v>2020</v>
      </c>
      <c r="C60">
        <v>0</v>
      </c>
    </row>
    <row r="61" spans="1:3" x14ac:dyDescent="0.2">
      <c r="A61" t="s">
        <v>828</v>
      </c>
      <c r="B61">
        <v>2020</v>
      </c>
      <c r="C61">
        <v>0</v>
      </c>
    </row>
    <row r="62" spans="1:3" x14ac:dyDescent="0.2">
      <c r="A62" t="s">
        <v>829</v>
      </c>
      <c r="B62">
        <v>2020</v>
      </c>
      <c r="C62">
        <v>0</v>
      </c>
    </row>
    <row r="63" spans="1:3" x14ac:dyDescent="0.2">
      <c r="A63" t="s">
        <v>830</v>
      </c>
      <c r="B63">
        <v>2020</v>
      </c>
      <c r="C63">
        <v>0</v>
      </c>
    </row>
    <row r="64" spans="1:3" x14ac:dyDescent="0.2">
      <c r="A64" t="s">
        <v>831</v>
      </c>
      <c r="B64">
        <v>2020</v>
      </c>
      <c r="C64">
        <v>0</v>
      </c>
    </row>
    <row r="65" spans="1:3" x14ac:dyDescent="0.2">
      <c r="A65" t="s">
        <v>832</v>
      </c>
      <c r="B65">
        <v>2020</v>
      </c>
      <c r="C65">
        <v>5444.62</v>
      </c>
    </row>
    <row r="66" spans="1:3" x14ac:dyDescent="0.2">
      <c r="A66" t="s">
        <v>833</v>
      </c>
      <c r="B66">
        <v>2020</v>
      </c>
      <c r="C66">
        <v>0</v>
      </c>
    </row>
    <row r="67" spans="1:3" x14ac:dyDescent="0.2">
      <c r="A67" t="s">
        <v>834</v>
      </c>
      <c r="B67">
        <v>2020</v>
      </c>
      <c r="C67">
        <v>0</v>
      </c>
    </row>
    <row r="68" spans="1:3" x14ac:dyDescent="0.2">
      <c r="A68" t="s">
        <v>835</v>
      </c>
      <c r="B68">
        <v>2020</v>
      </c>
      <c r="C68">
        <v>0</v>
      </c>
    </row>
    <row r="69" spans="1:3" x14ac:dyDescent="0.2">
      <c r="A69" t="s">
        <v>836</v>
      </c>
      <c r="B69">
        <v>2020</v>
      </c>
      <c r="C69">
        <v>0</v>
      </c>
    </row>
    <row r="70" spans="1:3" x14ac:dyDescent="0.2">
      <c r="A70" t="s">
        <v>837</v>
      </c>
      <c r="B70">
        <v>2020</v>
      </c>
      <c r="C70">
        <v>0</v>
      </c>
    </row>
    <row r="71" spans="1:3" x14ac:dyDescent="0.2">
      <c r="A71" t="s">
        <v>838</v>
      </c>
      <c r="B71">
        <v>2020</v>
      </c>
      <c r="C71">
        <v>10505.45</v>
      </c>
    </row>
    <row r="72" spans="1:3" x14ac:dyDescent="0.2">
      <c r="A72" t="s">
        <v>839</v>
      </c>
      <c r="B72">
        <v>2020</v>
      </c>
      <c r="C72">
        <v>391.85</v>
      </c>
    </row>
    <row r="73" spans="1:3" x14ac:dyDescent="0.2">
      <c r="A73" t="s">
        <v>840</v>
      </c>
      <c r="B73">
        <v>2020</v>
      </c>
      <c r="C73">
        <v>0</v>
      </c>
    </row>
    <row r="74" spans="1:3" x14ac:dyDescent="0.2">
      <c r="A74" t="s">
        <v>841</v>
      </c>
      <c r="B74">
        <v>2020</v>
      </c>
      <c r="C74">
        <v>0</v>
      </c>
    </row>
    <row r="75" spans="1:3" x14ac:dyDescent="0.2">
      <c r="A75" t="s">
        <v>842</v>
      </c>
      <c r="B75">
        <v>2020</v>
      </c>
      <c r="C75">
        <v>0</v>
      </c>
    </row>
    <row r="76" spans="1:3" x14ac:dyDescent="0.2">
      <c r="A76" t="s">
        <v>843</v>
      </c>
      <c r="B76">
        <v>2020</v>
      </c>
      <c r="C76">
        <v>0</v>
      </c>
    </row>
    <row r="77" spans="1:3" x14ac:dyDescent="0.2">
      <c r="A77" t="s">
        <v>844</v>
      </c>
      <c r="B77">
        <v>2020</v>
      </c>
      <c r="C77">
        <v>3692.34</v>
      </c>
    </row>
    <row r="78" spans="1:3" x14ac:dyDescent="0.2">
      <c r="A78" t="s">
        <v>845</v>
      </c>
      <c r="B78">
        <v>2020</v>
      </c>
      <c r="C78">
        <v>27207.57</v>
      </c>
    </row>
    <row r="79" spans="1:3" x14ac:dyDescent="0.2">
      <c r="A79" t="s">
        <v>846</v>
      </c>
      <c r="B79">
        <v>2020</v>
      </c>
      <c r="C79">
        <v>12234.86</v>
      </c>
    </row>
    <row r="80" spans="1:3" x14ac:dyDescent="0.2">
      <c r="A80" t="s">
        <v>847</v>
      </c>
      <c r="B80">
        <v>2020</v>
      </c>
      <c r="C80">
        <v>0</v>
      </c>
    </row>
    <row r="81" spans="1:3" x14ac:dyDescent="0.2">
      <c r="A81" t="s">
        <v>848</v>
      </c>
      <c r="B81">
        <v>2020</v>
      </c>
      <c r="C81">
        <v>0</v>
      </c>
    </row>
    <row r="82" spans="1:3" x14ac:dyDescent="0.2">
      <c r="A82" t="s">
        <v>849</v>
      </c>
      <c r="B82">
        <v>2020</v>
      </c>
      <c r="C82">
        <v>0</v>
      </c>
    </row>
    <row r="83" spans="1:3" x14ac:dyDescent="0.2">
      <c r="A83" t="s">
        <v>850</v>
      </c>
      <c r="B83">
        <v>2020</v>
      </c>
      <c r="C83">
        <v>0</v>
      </c>
    </row>
    <row r="84" spans="1:3" x14ac:dyDescent="0.2">
      <c r="A84" t="s">
        <v>851</v>
      </c>
      <c r="B84">
        <v>2020</v>
      </c>
      <c r="C84">
        <v>0</v>
      </c>
    </row>
    <row r="85" spans="1:3" x14ac:dyDescent="0.2">
      <c r="A85" t="s">
        <v>852</v>
      </c>
      <c r="B85">
        <v>2020</v>
      </c>
      <c r="C85">
        <v>0</v>
      </c>
    </row>
    <row r="86" spans="1:3" x14ac:dyDescent="0.2">
      <c r="A86" t="s">
        <v>853</v>
      </c>
      <c r="B86">
        <v>2020</v>
      </c>
      <c r="C86">
        <v>0</v>
      </c>
    </row>
    <row r="87" spans="1:3" x14ac:dyDescent="0.2">
      <c r="A87" t="s">
        <v>854</v>
      </c>
      <c r="B87">
        <v>2020</v>
      </c>
      <c r="C87">
        <v>0</v>
      </c>
    </row>
    <row r="88" spans="1:3" x14ac:dyDescent="0.2">
      <c r="A88" t="s">
        <v>855</v>
      </c>
      <c r="B88">
        <v>2020</v>
      </c>
      <c r="C88">
        <v>0</v>
      </c>
    </row>
    <row r="89" spans="1:3" x14ac:dyDescent="0.2">
      <c r="A89" t="s">
        <v>856</v>
      </c>
      <c r="B89">
        <v>2020</v>
      </c>
      <c r="C89">
        <v>0</v>
      </c>
    </row>
    <row r="90" spans="1:3" x14ac:dyDescent="0.2">
      <c r="A90" t="s">
        <v>857</v>
      </c>
      <c r="B90">
        <v>2020</v>
      </c>
      <c r="C90">
        <v>0</v>
      </c>
    </row>
    <row r="91" spans="1:3" x14ac:dyDescent="0.2">
      <c r="A91" t="s">
        <v>858</v>
      </c>
      <c r="B91">
        <v>2020</v>
      </c>
      <c r="C91">
        <v>0</v>
      </c>
    </row>
    <row r="92" spans="1:3" x14ac:dyDescent="0.2">
      <c r="A92" t="s">
        <v>859</v>
      </c>
      <c r="B92">
        <v>2020</v>
      </c>
      <c r="C92">
        <v>0</v>
      </c>
    </row>
    <row r="93" spans="1:3" x14ac:dyDescent="0.2">
      <c r="A93" t="s">
        <v>860</v>
      </c>
      <c r="B93">
        <v>2020</v>
      </c>
      <c r="C93">
        <v>0</v>
      </c>
    </row>
    <row r="94" spans="1:3" x14ac:dyDescent="0.2">
      <c r="A94" t="s">
        <v>861</v>
      </c>
      <c r="B94">
        <v>2020</v>
      </c>
      <c r="C94">
        <v>7538</v>
      </c>
    </row>
    <row r="95" spans="1:3" x14ac:dyDescent="0.2">
      <c r="A95" t="s">
        <v>862</v>
      </c>
      <c r="B95">
        <v>2020</v>
      </c>
      <c r="C95">
        <v>0</v>
      </c>
    </row>
    <row r="96" spans="1:3" x14ac:dyDescent="0.2">
      <c r="A96" t="s">
        <v>863</v>
      </c>
      <c r="B96">
        <v>2020</v>
      </c>
      <c r="C96">
        <v>15888</v>
      </c>
    </row>
    <row r="97" spans="1:3" x14ac:dyDescent="0.2">
      <c r="A97" t="s">
        <v>864</v>
      </c>
      <c r="B97">
        <v>2020</v>
      </c>
      <c r="C97">
        <v>0</v>
      </c>
    </row>
    <row r="98" spans="1:3" x14ac:dyDescent="0.2">
      <c r="A98" t="s">
        <v>865</v>
      </c>
      <c r="B98">
        <v>2020</v>
      </c>
      <c r="C98">
        <v>36468</v>
      </c>
    </row>
    <row r="99" spans="1:3" x14ac:dyDescent="0.2">
      <c r="A99" t="s">
        <v>866</v>
      </c>
      <c r="B99">
        <v>2020</v>
      </c>
      <c r="C99">
        <v>21432</v>
      </c>
    </row>
    <row r="100" spans="1:3" x14ac:dyDescent="0.2">
      <c r="A100" t="s">
        <v>867</v>
      </c>
      <c r="B100">
        <v>2020</v>
      </c>
      <c r="C100">
        <v>0</v>
      </c>
    </row>
    <row r="101" spans="1:3" x14ac:dyDescent="0.2">
      <c r="A101" t="s">
        <v>868</v>
      </c>
      <c r="B101">
        <v>2020</v>
      </c>
      <c r="C101">
        <v>36408.32</v>
      </c>
    </row>
    <row r="102" spans="1:3" x14ac:dyDescent="0.2">
      <c r="A102" t="s">
        <v>869</v>
      </c>
      <c r="B102">
        <v>2020</v>
      </c>
      <c r="C102">
        <v>8200.7999999999993</v>
      </c>
    </row>
    <row r="103" spans="1:3" x14ac:dyDescent="0.2">
      <c r="A103" t="s">
        <v>870</v>
      </c>
      <c r="B103">
        <v>2020</v>
      </c>
      <c r="C103">
        <v>0</v>
      </c>
    </row>
    <row r="104" spans="1:3" x14ac:dyDescent="0.2">
      <c r="A104" t="s">
        <v>871</v>
      </c>
      <c r="B104">
        <v>2020</v>
      </c>
      <c r="C104">
        <v>0</v>
      </c>
    </row>
    <row r="105" spans="1:3" x14ac:dyDescent="0.2">
      <c r="A105" t="s">
        <v>872</v>
      </c>
      <c r="B105">
        <v>2020</v>
      </c>
      <c r="C105">
        <v>0</v>
      </c>
    </row>
    <row r="106" spans="1:3" x14ac:dyDescent="0.2">
      <c r="A106" t="s">
        <v>873</v>
      </c>
      <c r="B106">
        <v>2020</v>
      </c>
      <c r="C106">
        <v>0</v>
      </c>
    </row>
    <row r="107" spans="1:3" x14ac:dyDescent="0.2">
      <c r="A107" t="s">
        <v>874</v>
      </c>
      <c r="B107">
        <v>2020</v>
      </c>
      <c r="C107">
        <v>0</v>
      </c>
    </row>
    <row r="108" spans="1:3" x14ac:dyDescent="0.2">
      <c r="A108" t="s">
        <v>875</v>
      </c>
      <c r="B108">
        <v>2020</v>
      </c>
      <c r="C108">
        <v>0</v>
      </c>
    </row>
    <row r="109" spans="1:3" x14ac:dyDescent="0.2">
      <c r="A109" t="s">
        <v>876</v>
      </c>
      <c r="B109">
        <v>2020</v>
      </c>
      <c r="C109">
        <v>31448.36</v>
      </c>
    </row>
    <row r="110" spans="1:3" x14ac:dyDescent="0.2">
      <c r="A110" t="s">
        <v>877</v>
      </c>
      <c r="B110">
        <v>2020</v>
      </c>
      <c r="C110">
        <v>0</v>
      </c>
    </row>
    <row r="111" spans="1:3" x14ac:dyDescent="0.2">
      <c r="A111" t="s">
        <v>878</v>
      </c>
      <c r="B111">
        <v>2020</v>
      </c>
      <c r="C111">
        <v>0</v>
      </c>
    </row>
    <row r="112" spans="1:3" x14ac:dyDescent="0.2">
      <c r="A112" t="s">
        <v>879</v>
      </c>
      <c r="B112">
        <v>2020</v>
      </c>
      <c r="C112">
        <v>0</v>
      </c>
    </row>
    <row r="113" spans="1:3" x14ac:dyDescent="0.2">
      <c r="A113" t="s">
        <v>880</v>
      </c>
      <c r="B113">
        <v>2020</v>
      </c>
      <c r="C113">
        <v>0</v>
      </c>
    </row>
    <row r="114" spans="1:3" x14ac:dyDescent="0.2">
      <c r="A114" t="s">
        <v>881</v>
      </c>
      <c r="B114">
        <v>2020</v>
      </c>
      <c r="C114">
        <v>0</v>
      </c>
    </row>
    <row r="115" spans="1:3" x14ac:dyDescent="0.2">
      <c r="A115" t="s">
        <v>882</v>
      </c>
      <c r="B115">
        <v>2020</v>
      </c>
      <c r="C115">
        <v>0</v>
      </c>
    </row>
    <row r="116" spans="1:3" x14ac:dyDescent="0.2">
      <c r="A116" t="s">
        <v>883</v>
      </c>
      <c r="B116">
        <v>2020</v>
      </c>
      <c r="C116">
        <v>0</v>
      </c>
    </row>
    <row r="117" spans="1:3" x14ac:dyDescent="0.2">
      <c r="A117" t="s">
        <v>884</v>
      </c>
      <c r="B117">
        <v>2020</v>
      </c>
      <c r="C117">
        <v>5350</v>
      </c>
    </row>
    <row r="118" spans="1:3" x14ac:dyDescent="0.2">
      <c r="A118" t="s">
        <v>885</v>
      </c>
      <c r="B118">
        <v>2020</v>
      </c>
      <c r="C118">
        <v>0</v>
      </c>
    </row>
    <row r="119" spans="1:3" x14ac:dyDescent="0.2">
      <c r="A119" t="s">
        <v>886</v>
      </c>
      <c r="B119">
        <v>2020</v>
      </c>
      <c r="C119">
        <v>0</v>
      </c>
    </row>
    <row r="120" spans="1:3" x14ac:dyDescent="0.2">
      <c r="A120" t="s">
        <v>887</v>
      </c>
      <c r="B120">
        <v>2020</v>
      </c>
      <c r="C120">
        <v>0</v>
      </c>
    </row>
    <row r="121" spans="1:3" x14ac:dyDescent="0.2">
      <c r="A121" t="s">
        <v>888</v>
      </c>
      <c r="B121">
        <v>2020</v>
      </c>
      <c r="C121">
        <v>0</v>
      </c>
    </row>
    <row r="122" spans="1:3" x14ac:dyDescent="0.2">
      <c r="A122" t="s">
        <v>889</v>
      </c>
      <c r="B122">
        <v>2020</v>
      </c>
      <c r="C122">
        <v>0</v>
      </c>
    </row>
    <row r="123" spans="1:3" x14ac:dyDescent="0.2">
      <c r="A123" t="s">
        <v>890</v>
      </c>
      <c r="B123">
        <v>2020</v>
      </c>
      <c r="C123">
        <v>0</v>
      </c>
    </row>
    <row r="124" spans="1:3" x14ac:dyDescent="0.2">
      <c r="A124" t="s">
        <v>891</v>
      </c>
      <c r="B124">
        <v>2020</v>
      </c>
      <c r="C124">
        <v>0</v>
      </c>
    </row>
    <row r="125" spans="1:3" x14ac:dyDescent="0.2">
      <c r="A125" t="s">
        <v>892</v>
      </c>
      <c r="B125">
        <v>2020</v>
      </c>
      <c r="C125">
        <v>0</v>
      </c>
    </row>
    <row r="126" spans="1:3" x14ac:dyDescent="0.2">
      <c r="A126" t="s">
        <v>893</v>
      </c>
      <c r="B126">
        <v>2020</v>
      </c>
      <c r="C126">
        <v>0</v>
      </c>
    </row>
    <row r="127" spans="1:3" x14ac:dyDescent="0.2">
      <c r="A127" t="s">
        <v>894</v>
      </c>
      <c r="B127">
        <v>2020</v>
      </c>
      <c r="C127">
        <v>-48122</v>
      </c>
    </row>
    <row r="128" spans="1:3" x14ac:dyDescent="0.2">
      <c r="A128" t="s">
        <v>895</v>
      </c>
      <c r="B128">
        <v>2020</v>
      </c>
      <c r="C128">
        <v>0</v>
      </c>
    </row>
    <row r="129" spans="1:3" x14ac:dyDescent="0.2">
      <c r="A129" t="s">
        <v>896</v>
      </c>
      <c r="B129">
        <v>2020</v>
      </c>
      <c r="C129">
        <v>9952.4</v>
      </c>
    </row>
    <row r="130" spans="1:3" x14ac:dyDescent="0.2">
      <c r="A130" t="s">
        <v>897</v>
      </c>
      <c r="B130">
        <v>2020</v>
      </c>
      <c r="C130">
        <v>-5982.5</v>
      </c>
    </row>
    <row r="131" spans="1:3" x14ac:dyDescent="0.2">
      <c r="A131" t="s">
        <v>898</v>
      </c>
      <c r="B131">
        <v>2020</v>
      </c>
      <c r="C131">
        <v>-3368</v>
      </c>
    </row>
    <row r="132" spans="1:3" x14ac:dyDescent="0.2">
      <c r="A132" t="s">
        <v>899</v>
      </c>
      <c r="B132">
        <v>2020</v>
      </c>
      <c r="C132">
        <v>0.25</v>
      </c>
    </row>
    <row r="133" spans="1:3" x14ac:dyDescent="0.2">
      <c r="A133" t="s">
        <v>900</v>
      </c>
      <c r="B133">
        <v>2020</v>
      </c>
      <c r="C133">
        <v>0</v>
      </c>
    </row>
    <row r="134" spans="1:3" x14ac:dyDescent="0.2">
      <c r="A134" t="s">
        <v>901</v>
      </c>
      <c r="B134">
        <v>2020</v>
      </c>
      <c r="C134">
        <v>0</v>
      </c>
    </row>
    <row r="135" spans="1:3" x14ac:dyDescent="0.2">
      <c r="A135" t="s">
        <v>902</v>
      </c>
      <c r="B135">
        <v>2020</v>
      </c>
      <c r="C135">
        <v>0</v>
      </c>
    </row>
    <row r="136" spans="1:3" x14ac:dyDescent="0.2">
      <c r="A136" t="s">
        <v>903</v>
      </c>
      <c r="B136">
        <v>2020</v>
      </c>
      <c r="C136">
        <v>0</v>
      </c>
    </row>
    <row r="137" spans="1:3" x14ac:dyDescent="0.2">
      <c r="A137" t="s">
        <v>904</v>
      </c>
      <c r="B137">
        <v>2020</v>
      </c>
      <c r="C137">
        <v>0</v>
      </c>
    </row>
    <row r="138" spans="1:3" x14ac:dyDescent="0.2">
      <c r="A138" t="s">
        <v>905</v>
      </c>
      <c r="B138">
        <v>2020</v>
      </c>
      <c r="C138">
        <v>0</v>
      </c>
    </row>
    <row r="139" spans="1:3" x14ac:dyDescent="0.2">
      <c r="A139" t="s">
        <v>906</v>
      </c>
      <c r="B139">
        <v>2020</v>
      </c>
      <c r="C139">
        <v>0</v>
      </c>
    </row>
    <row r="140" spans="1:3" x14ac:dyDescent="0.2">
      <c r="A140" t="s">
        <v>907</v>
      </c>
      <c r="B140">
        <v>2020</v>
      </c>
      <c r="C140">
        <v>-158097.82999999999</v>
      </c>
    </row>
    <row r="141" spans="1:3" x14ac:dyDescent="0.2">
      <c r="A141" t="s">
        <v>908</v>
      </c>
      <c r="B141">
        <v>2020</v>
      </c>
      <c r="C141">
        <v>0</v>
      </c>
    </row>
    <row r="142" spans="1:3" x14ac:dyDescent="0.2">
      <c r="A142" t="s">
        <v>909</v>
      </c>
      <c r="B142">
        <v>2020</v>
      </c>
      <c r="C142">
        <v>0</v>
      </c>
    </row>
    <row r="143" spans="1:3" x14ac:dyDescent="0.2">
      <c r="A143" t="s">
        <v>910</v>
      </c>
      <c r="B143">
        <v>2020</v>
      </c>
      <c r="C143">
        <v>-16987.669999999998</v>
      </c>
    </row>
    <row r="144" spans="1:3" x14ac:dyDescent="0.2">
      <c r="A144" t="s">
        <v>911</v>
      </c>
      <c r="B144">
        <v>2020</v>
      </c>
      <c r="C144">
        <v>0</v>
      </c>
    </row>
    <row r="145" spans="1:3" x14ac:dyDescent="0.2">
      <c r="A145" t="s">
        <v>912</v>
      </c>
      <c r="B145">
        <v>2020</v>
      </c>
      <c r="C145">
        <v>-1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8"/>
  <sheetViews>
    <sheetView workbookViewId="0">
      <selection activeCell="F3" sqref="F3"/>
    </sheetView>
  </sheetViews>
  <sheetFormatPr defaultRowHeight="12.75" x14ac:dyDescent="0.2"/>
  <cols>
    <col min="2" max="2" width="8" bestFit="1" customWidth="1"/>
    <col min="5" max="5" width="5" bestFit="1" customWidth="1"/>
    <col min="6" max="6" width="8" bestFit="1" customWidth="1"/>
  </cols>
  <sheetData>
    <row r="1" spans="1:6" ht="13.5" thickBot="1" x14ac:dyDescent="0.25">
      <c r="A1" s="1" t="s">
        <v>506</v>
      </c>
      <c r="B1" s="1" t="s">
        <v>507</v>
      </c>
      <c r="C1" s="1"/>
      <c r="D1" s="1"/>
      <c r="E1" s="1"/>
      <c r="F1" s="1"/>
    </row>
    <row r="2" spans="1:6" x14ac:dyDescent="0.2">
      <c r="A2" t="s">
        <v>1272</v>
      </c>
      <c r="B2">
        <v>0</v>
      </c>
      <c r="E2" t="str">
        <f>MID(Sheet2!$D$3,1,4)</f>
        <v>2020</v>
      </c>
      <c r="F2">
        <f>VLOOKUP($E$2,$A$2:$B$8,2,FALSE)</f>
        <v>8393.61</v>
      </c>
    </row>
    <row r="3" spans="1:6" x14ac:dyDescent="0.2">
      <c r="A3" t="s">
        <v>1273</v>
      </c>
      <c r="B3">
        <v>0</v>
      </c>
      <c r="E3" t="str">
        <f>MID(E2-1,1,4)</f>
        <v>2019</v>
      </c>
      <c r="F3">
        <f>VLOOKUP($E$3,$A$2:$B$8,2,FALSE)</f>
        <v>396.18</v>
      </c>
    </row>
    <row r="4" spans="1:6" x14ac:dyDescent="0.2">
      <c r="A4" t="s">
        <v>1274</v>
      </c>
      <c r="B4">
        <v>412.83</v>
      </c>
    </row>
    <row r="5" spans="1:6" x14ac:dyDescent="0.2">
      <c r="A5" t="s">
        <v>1275</v>
      </c>
      <c r="B5">
        <v>457.6</v>
      </c>
    </row>
    <row r="6" spans="1:6" x14ac:dyDescent="0.2">
      <c r="A6" t="s">
        <v>1276</v>
      </c>
      <c r="B6">
        <v>396.18</v>
      </c>
    </row>
    <row r="7" spans="1:6" x14ac:dyDescent="0.2">
      <c r="A7" t="s">
        <v>1027</v>
      </c>
      <c r="B7">
        <v>8393.61</v>
      </c>
    </row>
    <row r="8" spans="1:6" x14ac:dyDescent="0.2">
      <c r="A8" t="s">
        <v>1277</v>
      </c>
      <c r="B8">
        <v>7628.46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400"/>
  <sheetViews>
    <sheetView view="pageBreakPreview" zoomScale="60" zoomScaleNormal="100" workbookViewId="0"/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2">
      <c r="A3" s="318" t="str">
        <f>Sheet1!$BM$2</f>
        <v xml:space="preserve">TerraMoll Wines Pty Ltd                                     </v>
      </c>
      <c r="B3" s="318"/>
      <c r="C3" s="318"/>
      <c r="D3" s="318"/>
      <c r="E3" s="318"/>
    </row>
    <row r="4" spans="1:15" x14ac:dyDescent="0.2">
      <c r="A4" s="202" t="s">
        <v>499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2020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498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497</v>
      </c>
      <c r="D11" s="195" t="s">
        <v>437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496</v>
      </c>
    </row>
    <row r="13" spans="1:15" x14ac:dyDescent="0.2">
      <c r="A13" s="187" t="s">
        <v>495</v>
      </c>
      <c r="B13" s="184"/>
      <c r="C13" s="186"/>
      <c r="D13" s="186"/>
      <c r="E13" s="183"/>
    </row>
    <row r="14" spans="1:15" x14ac:dyDescent="0.2">
      <c r="A14" s="184"/>
      <c r="B14" s="187" t="s">
        <v>494</v>
      </c>
      <c r="C14" s="186"/>
      <c r="D14" s="186"/>
      <c r="E14" s="183"/>
    </row>
    <row r="15" spans="1:15" x14ac:dyDescent="0.2">
      <c r="A15" s="184" t="str">
        <f>'20'!A2</f>
        <v>50100-G16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 xml:space="preserve">National Australia Bank-TWC                                 </v>
      </c>
      <c r="C15" s="186">
        <f>IFERROR(INDEX(Lookup!$BH$9:$BH$3000,MATCH($A15,Lookup!$A$9:$A$3000,0)),0)</f>
        <v>1023.9199999999998</v>
      </c>
      <c r="D15" s="186">
        <f>IFERROR(INDEX(Lookup!$BJ$9:$BJ$3000,MATCH($A15,Lookup!$A$9:$A$3000,0)),0)</f>
        <v>2994.62</v>
      </c>
      <c r="E15" s="201">
        <f>+C15-D15</f>
        <v>-1970.7</v>
      </c>
      <c r="H15" s="184"/>
      <c r="O15" s="182">
        <f>+IF(A15&gt;0,1,0)</f>
        <v>1</v>
      </c>
    </row>
    <row r="16" spans="1:15" x14ac:dyDescent="0.2">
      <c r="A16" s="184" t="str">
        <f>'20'!A3</f>
        <v>50120-G16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 xml:space="preserve">Undeposited Funds-TWC                                       </v>
      </c>
      <c r="C16" s="186">
        <f>IFERROR(INDEX(Lookup!$BH$9:$BH$3000,MATCH($A16,Lookup!$A$9:$A$3000,0)),0)</f>
        <v>0</v>
      </c>
      <c r="D16" s="186">
        <f>IFERROR(INDEX(Lookup!$BJ$9:$BJ$3000,MATCH($A16,Lookup!$A$9:$A$3000,0)),0)</f>
        <v>0</v>
      </c>
      <c r="E16" s="201">
        <f t="shared" ref="E16:E24" si="0">+C16-D16</f>
        <v>0</v>
      </c>
      <c r="H16" s="184"/>
      <c r="O16" s="182">
        <f t="shared" ref="O16:O79" si="1">+IF(A16&gt;0,1,0)</f>
        <v>1</v>
      </c>
    </row>
    <row r="17" spans="1:15" x14ac:dyDescent="0.2">
      <c r="A17" s="184" t="str">
        <f>'20'!A4</f>
        <v>50160-G16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 xml:space="preserve">Electronic Clearing -TWC                                    </v>
      </c>
      <c r="C17" s="186">
        <f>IFERROR(INDEX(Lookup!$BH$9:$BH$3000,MATCH($A17,Lookup!$A$9:$A$3000,0)),0)</f>
        <v>0</v>
      </c>
      <c r="D17" s="186">
        <f>IFERROR(INDEX(Lookup!$BJ$9:$BJ$3000,MATCH($A17,Lookup!$A$9:$A$3000,0)),0)</f>
        <v>0</v>
      </c>
      <c r="E17" s="201">
        <f t="shared" si="0"/>
        <v>0</v>
      </c>
      <c r="H17" s="184"/>
      <c r="O17" s="182">
        <f t="shared" si="1"/>
        <v>1</v>
      </c>
    </row>
    <row r="18" spans="1:15" x14ac:dyDescent="0.2">
      <c r="A18" s="184" t="str">
        <f>'20'!A5</f>
        <v>50180-G16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 xml:space="preserve">Wages Clearning-TWC                                         </v>
      </c>
      <c r="C18" s="186">
        <f>IFERROR(INDEX(Lookup!$BH$9:$BH$3000,MATCH($A18,Lookup!$A$9:$A$3000,0)),0)</f>
        <v>0</v>
      </c>
      <c r="D18" s="186">
        <f>IFERROR(INDEX(Lookup!$BJ$9:$BJ$3000,MATCH($A18,Lookup!$A$9:$A$3000,0)),0)</f>
        <v>0</v>
      </c>
      <c r="E18" s="201">
        <f t="shared" si="0"/>
        <v>0</v>
      </c>
      <c r="H18" s="184"/>
      <c r="O18" s="182">
        <f t="shared" si="1"/>
        <v>1</v>
      </c>
    </row>
    <row r="19" spans="1:15" hidden="1" x14ac:dyDescent="0.2">
      <c r="A19" s="184">
        <f>'20'!A6</f>
        <v>0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C19" s="186">
        <f>IFERROR(INDEX(Lookup!$BH$9:$BH$3000,MATCH($A19,Lookup!$A$9:$A$3000,0)),0)</f>
        <v>0</v>
      </c>
      <c r="D19" s="186">
        <f>IFERROR(INDEX(Lookup!$BJ$9:$BJ$3000,MATCH($A19,Lookup!$A$9:$A$3000,0)),0)</f>
        <v>0</v>
      </c>
      <c r="E19" s="201">
        <f t="shared" si="0"/>
        <v>0</v>
      </c>
      <c r="O19" s="182">
        <f t="shared" si="1"/>
        <v>0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IFERROR(INDEX(Lookup!$BH$9:$BH$3000,MATCH($A20,Lookup!$A$9:$A$3000,0)),0)</f>
        <v>0</v>
      </c>
      <c r="D20" s="186">
        <f>IFERROR(INDEX(Lookup!$BJ$9:$BJ$3000,MATCH($A20,Lookup!$A$9:$A$3000,0)),0)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IFERROR(INDEX(Lookup!$BH$9:$BH$3000,MATCH($A21,Lookup!$A$9:$A$3000,0)),0)</f>
        <v>0</v>
      </c>
      <c r="D21" s="186">
        <f>IFERROR(INDEX(Lookup!$BJ$9:$BJ$3000,MATCH($A21,Lookup!$A$9:$A$3000,0)),0)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IFERROR(INDEX(Lookup!$BH$9:$BH$3000,MATCH($A22,Lookup!$A$9:$A$3000,0)),0)</f>
        <v>0</v>
      </c>
      <c r="D22" s="186">
        <f>IFERROR(INDEX(Lookup!$BJ$9:$BJ$3000,MATCH($A22,Lookup!$A$9:$A$3000,0)),0)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IFERROR(INDEX(Lookup!$BH$9:$BH$3000,MATCH($A23,Lookup!$A$9:$A$3000,0)),0)</f>
        <v>0</v>
      </c>
      <c r="D23" s="186">
        <f>IFERROR(INDEX(Lookup!$BJ$9:$BJ$3000,MATCH($A23,Lookup!$A$9:$A$3000,0)),0)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IFERROR(INDEX(Lookup!$BH$9:$BH$3000,MATCH($A24,Lookup!$A$9:$A$3000,0)),0)</f>
        <v>0</v>
      </c>
      <c r="D24" s="186">
        <f>IFERROR(INDEX(Lookup!$BJ$9:$BJ$3000,MATCH($A24,Lookup!$A$9:$A$3000,0)),0)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449</v>
      </c>
      <c r="C25" s="189">
        <f>SUM(C15:C24)</f>
        <v>1023.9199999999998</v>
      </c>
      <c r="D25" s="189">
        <f>SUM(D15:D24)</f>
        <v>2994.62</v>
      </c>
      <c r="E25" s="236">
        <f t="shared" ref="E25" si="2">SUM(E15:E24)</f>
        <v>-1970.7</v>
      </c>
      <c r="O25" s="182">
        <v>1</v>
      </c>
    </row>
    <row r="26" spans="1:15" x14ac:dyDescent="0.2">
      <c r="A26" s="184"/>
      <c r="B26" s="187" t="s">
        <v>482</v>
      </c>
      <c r="C26" s="186"/>
      <c r="D26" s="186"/>
      <c r="E26" s="183"/>
      <c r="O26" s="182">
        <v>1</v>
      </c>
    </row>
    <row r="27" spans="1:15" x14ac:dyDescent="0.2">
      <c r="A27" s="184" t="str">
        <f>'21'!A2</f>
        <v>51100-G16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 xml:space="preserve">Trade Debtor-TWC                                            </v>
      </c>
      <c r="C27" s="186">
        <f>IFERROR(INDEX(Lookup!$BH$9:$BH$3000,MATCH($A27,Lookup!$A$9:$A$3000,0)),0)</f>
        <v>0</v>
      </c>
      <c r="D27" s="186">
        <f>IFERROR(INDEX(Lookup!$BJ$9:$BJ$3000,MATCH($A27,Lookup!$A$9:$A$3000,0)),0)</f>
        <v>41275</v>
      </c>
      <c r="E27" s="201">
        <f t="shared" ref="E27" si="3">+C27-D27</f>
        <v>-41275</v>
      </c>
      <c r="O27" s="182">
        <f t="shared" si="1"/>
        <v>1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IFERROR(INDEX(Lookup!$BH$9:$BH$3000,MATCH($A28,Lookup!$A$9:$A$3000,0)),0)</f>
        <v>0</v>
      </c>
      <c r="D28" s="186">
        <f>IFERROR(INDEX(Lookup!$BJ$9:$BJ$3000,MATCH($A28,Lookup!$A$9:$A$3000,0)),0)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IFERROR(INDEX(Lookup!$BH$9:$BH$3000,MATCH($A29,Lookup!$A$9:$A$3000,0)),0)</f>
        <v>0</v>
      </c>
      <c r="D29" s="186">
        <f>IFERROR(INDEX(Lookup!$BJ$9:$BJ$3000,MATCH($A29,Lookup!$A$9:$A$3000,0)),0)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IFERROR(INDEX(Lookup!$BH$9:$BH$3000,MATCH($A30,Lookup!$A$9:$A$3000,0)),0)</f>
        <v>0</v>
      </c>
      <c r="D30" s="186">
        <f>IFERROR(INDEX(Lookup!$BJ$9:$BJ$3000,MATCH($A30,Lookup!$A$9:$A$3000,0)),0)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449</v>
      </c>
      <c r="C31" s="189">
        <f>SUM(C27:C30)</f>
        <v>0</v>
      </c>
      <c r="D31" s="189">
        <f>SUM(D27:D30)</f>
        <v>41275</v>
      </c>
      <c r="E31" s="236">
        <f t="shared" ref="E31" si="5">SUM(E27:E30)</f>
        <v>-41275</v>
      </c>
      <c r="O31" s="182">
        <v>1</v>
      </c>
    </row>
    <row r="32" spans="1:15" x14ac:dyDescent="0.2">
      <c r="A32" s="184"/>
      <c r="B32" s="187" t="s">
        <v>483</v>
      </c>
      <c r="C32" s="186"/>
      <c r="D32" s="186"/>
      <c r="E32" s="183"/>
      <c r="O32" s="182">
        <v>1</v>
      </c>
    </row>
    <row r="33" spans="1:15" x14ac:dyDescent="0.2">
      <c r="A33" s="184" t="str">
        <f>'22'!A2</f>
        <v>52180-G16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Petty Cash-TWC                                              </v>
      </c>
      <c r="C33" s="186">
        <f>IFERROR(INDEX(Lookup!$BH$9:$BH$3000,MATCH($A33,Lookup!$A$9:$A$3000,0)),0)</f>
        <v>0</v>
      </c>
      <c r="D33" s="186">
        <f>IFERROR(INDEX(Lookup!$BJ$9:$BJ$3000,MATCH($A33,Lookup!$A$9:$A$3000,0)),0)</f>
        <v>0</v>
      </c>
      <c r="E33" s="201">
        <f t="shared" ref="E33" si="6">+C33-D33</f>
        <v>0</v>
      </c>
      <c r="O33" s="182">
        <f t="shared" si="1"/>
        <v>1</v>
      </c>
    </row>
    <row r="34" spans="1:15" x14ac:dyDescent="0.2">
      <c r="A34" s="184" t="str">
        <f>'22'!A3</f>
        <v>52220-G16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 xml:space="preserve">Set Up Cost                                                 </v>
      </c>
      <c r="C34" s="186">
        <f>IFERROR(INDEX(Lookup!$BH$9:$BH$3000,MATCH($A34,Lookup!$A$9:$A$3000,0)),0)</f>
        <v>10505.45</v>
      </c>
      <c r="D34" s="186">
        <f>IFERROR(INDEX(Lookup!$BJ$9:$BJ$3000,MATCH($A34,Lookup!$A$9:$A$3000,0)),0)</f>
        <v>10505.45</v>
      </c>
      <c r="E34" s="201">
        <f t="shared" ref="E34:E97" si="7">+C34-D34</f>
        <v>0</v>
      </c>
      <c r="O34" s="182">
        <f t="shared" si="1"/>
        <v>1</v>
      </c>
    </row>
    <row r="35" spans="1:15" x14ac:dyDescent="0.2">
      <c r="A35" s="184" t="str">
        <f>'22'!A4</f>
        <v>52240-G16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 xml:space="preserve">Prepayments                                                 </v>
      </c>
      <c r="C35" s="186">
        <f>IFERROR(INDEX(Lookup!$BH$9:$BH$3000,MATCH($A35,Lookup!$A$9:$A$3000,0)),0)</f>
        <v>830.12000000000012</v>
      </c>
      <c r="D35" s="186">
        <f>IFERROR(INDEX(Lookup!$BJ$9:$BJ$3000,MATCH($A35,Lookup!$A$9:$A$3000,0)),0)</f>
        <v>336.46000000000004</v>
      </c>
      <c r="E35" s="201">
        <f t="shared" si="7"/>
        <v>493.66000000000008</v>
      </c>
      <c r="O35" s="182">
        <f t="shared" si="1"/>
        <v>1</v>
      </c>
    </row>
    <row r="36" spans="1:15" x14ac:dyDescent="0.2">
      <c r="A36" s="184" t="str">
        <f>'22'!A5</f>
        <v>52360-G16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 xml:space="preserve">Suspense-TWC                                                </v>
      </c>
      <c r="C36" s="186">
        <f>IFERROR(INDEX(Lookup!$BH$9:$BH$3000,MATCH($A36,Lookup!$A$9:$A$3000,0)),0)</f>
        <v>0</v>
      </c>
      <c r="D36" s="186">
        <f>IFERROR(INDEX(Lookup!$BJ$9:$BJ$3000,MATCH($A36,Lookup!$A$9:$A$3000,0)),0)</f>
        <v>0</v>
      </c>
      <c r="E36" s="201">
        <f t="shared" si="7"/>
        <v>0</v>
      </c>
      <c r="O36" s="182">
        <f t="shared" si="1"/>
        <v>1</v>
      </c>
    </row>
    <row r="37" spans="1:15" x14ac:dyDescent="0.2">
      <c r="A37" s="184" t="str">
        <f>'22'!A6</f>
        <v>52360-S00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 xml:space="preserve">Suspense-Income                                             </v>
      </c>
      <c r="C37" s="186">
        <f>IFERROR(INDEX(Lookup!$BH$9:$BH$3000,MATCH($A37,Lookup!$A$9:$A$3000,0)),0)</f>
        <v>0</v>
      </c>
      <c r="D37" s="186">
        <f>IFERROR(INDEX(Lookup!$BJ$9:$BJ$3000,MATCH($A37,Lookup!$A$9:$A$3000,0)),0)</f>
        <v>0</v>
      </c>
      <c r="E37" s="201">
        <f t="shared" si="7"/>
        <v>0</v>
      </c>
      <c r="O37" s="182">
        <f t="shared" si="1"/>
        <v>1</v>
      </c>
    </row>
    <row r="38" spans="1:15" x14ac:dyDescent="0.2">
      <c r="A38" s="184" t="str">
        <f>'22'!A7</f>
        <v>52360-S01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 xml:space="preserve">Suspense-Expense                                            </v>
      </c>
      <c r="C38" s="186">
        <f>IFERROR(INDEX(Lookup!$BH$9:$BH$3000,MATCH($A38,Lookup!$A$9:$A$3000,0)),0)</f>
        <v>0</v>
      </c>
      <c r="D38" s="186">
        <f>IFERROR(INDEX(Lookup!$BJ$9:$BJ$3000,MATCH($A38,Lookup!$A$9:$A$3000,0)),0)</f>
        <v>0</v>
      </c>
      <c r="E38" s="201">
        <f t="shared" si="7"/>
        <v>0</v>
      </c>
      <c r="O38" s="182">
        <f t="shared" si="1"/>
        <v>1</v>
      </c>
    </row>
    <row r="39" spans="1:15" x14ac:dyDescent="0.2">
      <c r="A39" s="184" t="str">
        <f>'22'!A8</f>
        <v>52360-S02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 xml:space="preserve">Suspense-Other                                              </v>
      </c>
      <c r="C39" s="186">
        <f>IFERROR(INDEX(Lookup!$BH$9:$BH$3000,MATCH($A39,Lookup!$A$9:$A$3000,0)),0)</f>
        <v>0</v>
      </c>
      <c r="D39" s="186">
        <f>IFERROR(INDEX(Lookup!$BJ$9:$BJ$3000,MATCH($A39,Lookup!$A$9:$A$3000,0)),0)</f>
        <v>0</v>
      </c>
      <c r="E39" s="201">
        <f t="shared" si="7"/>
        <v>0</v>
      </c>
      <c r="O39" s="182">
        <f t="shared" si="1"/>
        <v>1</v>
      </c>
    </row>
    <row r="40" spans="1:15" hidden="1" x14ac:dyDescent="0.2">
      <c r="A40" s="184">
        <f>'22'!A9</f>
        <v>0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C40" s="186">
        <f>IFERROR(INDEX(Lookup!$BH$9:$BH$3000,MATCH($A40,Lookup!$A$9:$A$3000,0)),0)</f>
        <v>0</v>
      </c>
      <c r="D40" s="186">
        <f>IFERROR(INDEX(Lookup!$BJ$9:$BJ$3000,MATCH($A40,Lookup!$A$9:$A$3000,0)),0)</f>
        <v>0</v>
      </c>
      <c r="E40" s="201">
        <f t="shared" si="7"/>
        <v>0</v>
      </c>
      <c r="O40" s="182">
        <f t="shared" si="1"/>
        <v>0</v>
      </c>
    </row>
    <row r="41" spans="1:15" hidden="1" x14ac:dyDescent="0.2">
      <c r="A41" s="184">
        <f>'22'!A10</f>
        <v>0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C41" s="186">
        <f>IFERROR(INDEX(Lookup!$BH$9:$BH$3000,MATCH($A41,Lookup!$A$9:$A$3000,0)),0)</f>
        <v>0</v>
      </c>
      <c r="D41" s="186">
        <f>IFERROR(INDEX(Lookup!$BJ$9:$BJ$3000,MATCH($A41,Lookup!$A$9:$A$3000,0)),0)</f>
        <v>0</v>
      </c>
      <c r="E41" s="201">
        <f t="shared" si="7"/>
        <v>0</v>
      </c>
      <c r="O41" s="182">
        <f t="shared" si="1"/>
        <v>0</v>
      </c>
    </row>
    <row r="42" spans="1:15" hidden="1" x14ac:dyDescent="0.2">
      <c r="A42" s="184">
        <f>'22'!A11</f>
        <v>0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C42" s="186">
        <f>IFERROR(INDEX(Lookup!$BH$9:$BH$3000,MATCH($A42,Lookup!$A$9:$A$3000,0)),0)</f>
        <v>0</v>
      </c>
      <c r="D42" s="186">
        <f>IFERROR(INDEX(Lookup!$BJ$9:$BJ$3000,MATCH($A42,Lookup!$A$9:$A$3000,0)),0)</f>
        <v>0</v>
      </c>
      <c r="E42" s="201">
        <f t="shared" si="7"/>
        <v>0</v>
      </c>
      <c r="O42" s="182">
        <f t="shared" si="1"/>
        <v>0</v>
      </c>
    </row>
    <row r="43" spans="1:15" hidden="1" x14ac:dyDescent="0.2">
      <c r="A43" s="184">
        <f>'22'!A12</f>
        <v>0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C43" s="186">
        <f>IFERROR(INDEX(Lookup!$BH$9:$BH$3000,MATCH($A43,Lookup!$A$9:$A$3000,0)),0)</f>
        <v>0</v>
      </c>
      <c r="D43" s="186">
        <f>IFERROR(INDEX(Lookup!$BJ$9:$BJ$3000,MATCH($A43,Lookup!$A$9:$A$3000,0)),0)</f>
        <v>0</v>
      </c>
      <c r="E43" s="201">
        <f t="shared" si="7"/>
        <v>0</v>
      </c>
      <c r="O43" s="182">
        <f t="shared" si="1"/>
        <v>0</v>
      </c>
    </row>
    <row r="44" spans="1:15" hidden="1" x14ac:dyDescent="0.2">
      <c r="A44" s="184">
        <f>'22'!A13</f>
        <v>0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C44" s="186">
        <f>IFERROR(INDEX(Lookup!$BH$9:$BH$3000,MATCH($A44,Lookup!$A$9:$A$3000,0)),0)</f>
        <v>0</v>
      </c>
      <c r="D44" s="186">
        <f>IFERROR(INDEX(Lookup!$BJ$9:$BJ$3000,MATCH($A44,Lookup!$A$9:$A$3000,0)),0)</f>
        <v>0</v>
      </c>
      <c r="E44" s="201">
        <f t="shared" si="7"/>
        <v>0</v>
      </c>
      <c r="O44" s="182">
        <f t="shared" si="1"/>
        <v>0</v>
      </c>
    </row>
    <row r="45" spans="1:15" hidden="1" x14ac:dyDescent="0.2">
      <c r="A45" s="184">
        <f>'22'!A14</f>
        <v>0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C45" s="186">
        <f>IFERROR(INDEX(Lookup!$BH$9:$BH$3000,MATCH($A45,Lookup!$A$9:$A$3000,0)),0)</f>
        <v>0</v>
      </c>
      <c r="D45" s="186">
        <f>IFERROR(INDEX(Lookup!$BJ$9:$BJ$3000,MATCH($A45,Lookup!$A$9:$A$3000,0)),0)</f>
        <v>0</v>
      </c>
      <c r="E45" s="201">
        <f t="shared" si="7"/>
        <v>0</v>
      </c>
      <c r="O45" s="182">
        <f t="shared" si="1"/>
        <v>0</v>
      </c>
    </row>
    <row r="46" spans="1:15" hidden="1" x14ac:dyDescent="0.2">
      <c r="A46" s="184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6">
        <f>IFERROR(INDEX(Lookup!$BH$9:$BH$3000,MATCH($A46,Lookup!$A$9:$A$3000,0)),0)</f>
        <v>0</v>
      </c>
      <c r="D46" s="186">
        <f>IFERROR(INDEX(Lookup!$BJ$9:$BJ$3000,MATCH($A46,Lookup!$A$9:$A$3000,0)),0)</f>
        <v>0</v>
      </c>
      <c r="E46" s="201">
        <f t="shared" si="7"/>
        <v>0</v>
      </c>
      <c r="O46" s="182">
        <f t="shared" si="1"/>
        <v>0</v>
      </c>
    </row>
    <row r="47" spans="1:15" hidden="1" x14ac:dyDescent="0.2">
      <c r="A47" s="184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6">
        <f>IFERROR(INDEX(Lookup!$BH$9:$BH$3000,MATCH($A47,Lookup!$A$9:$A$3000,0)),0)</f>
        <v>0</v>
      </c>
      <c r="D47" s="186">
        <f>IFERROR(INDEX(Lookup!$BJ$9:$BJ$3000,MATCH($A47,Lookup!$A$9:$A$3000,0)),0)</f>
        <v>0</v>
      </c>
      <c r="E47" s="201">
        <f t="shared" si="7"/>
        <v>0</v>
      </c>
      <c r="O47" s="182">
        <f t="shared" si="1"/>
        <v>0</v>
      </c>
    </row>
    <row r="48" spans="1:15" hidden="1" x14ac:dyDescent="0.2">
      <c r="A48" s="184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6">
        <f>IFERROR(INDEX(Lookup!$BH$9:$BH$3000,MATCH($A48,Lookup!$A$9:$A$3000,0)),0)</f>
        <v>0</v>
      </c>
      <c r="D48" s="186">
        <f>IFERROR(INDEX(Lookup!$BJ$9:$BJ$3000,MATCH($A48,Lookup!$A$9:$A$3000,0)),0)</f>
        <v>0</v>
      </c>
      <c r="E48" s="201">
        <f t="shared" si="7"/>
        <v>0</v>
      </c>
      <c r="O48" s="182">
        <f t="shared" si="1"/>
        <v>0</v>
      </c>
    </row>
    <row r="49" spans="1:15" hidden="1" x14ac:dyDescent="0.2">
      <c r="A49" s="184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6">
        <f>IFERROR(INDEX(Lookup!$BH$9:$BH$3000,MATCH($A49,Lookup!$A$9:$A$3000,0)),0)</f>
        <v>0</v>
      </c>
      <c r="D49" s="186">
        <f>IFERROR(INDEX(Lookup!$BJ$9:$BJ$3000,MATCH($A49,Lookup!$A$9:$A$3000,0)),0)</f>
        <v>0</v>
      </c>
      <c r="E49" s="201">
        <f t="shared" si="7"/>
        <v>0</v>
      </c>
      <c r="O49" s="182">
        <f t="shared" si="1"/>
        <v>0</v>
      </c>
    </row>
    <row r="50" spans="1:15" hidden="1" x14ac:dyDescent="0.2">
      <c r="A50" s="184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6">
        <f>IFERROR(INDEX(Lookup!$BH$9:$BH$3000,MATCH($A50,Lookup!$A$9:$A$3000,0)),0)</f>
        <v>0</v>
      </c>
      <c r="D50" s="186">
        <f>IFERROR(INDEX(Lookup!$BJ$9:$BJ$3000,MATCH($A50,Lookup!$A$9:$A$3000,0)),0)</f>
        <v>0</v>
      </c>
      <c r="E50" s="201">
        <f t="shared" si="7"/>
        <v>0</v>
      </c>
      <c r="O50" s="182">
        <f t="shared" si="1"/>
        <v>0</v>
      </c>
    </row>
    <row r="51" spans="1:15" hidden="1" x14ac:dyDescent="0.2">
      <c r="A51" s="184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6">
        <f>IFERROR(INDEX(Lookup!$BH$9:$BH$3000,MATCH($A51,Lookup!$A$9:$A$3000,0)),0)</f>
        <v>0</v>
      </c>
      <c r="D51" s="186">
        <f>IFERROR(INDEX(Lookup!$BJ$9:$BJ$3000,MATCH($A51,Lookup!$A$9:$A$3000,0)),0)</f>
        <v>0</v>
      </c>
      <c r="E51" s="201">
        <f t="shared" si="7"/>
        <v>0</v>
      </c>
      <c r="O51" s="182">
        <f t="shared" si="1"/>
        <v>0</v>
      </c>
    </row>
    <row r="52" spans="1:15" hidden="1" x14ac:dyDescent="0.2">
      <c r="A52" s="184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6">
        <f>IFERROR(INDEX(Lookup!$BH$9:$BH$3000,MATCH($A52,Lookup!$A$9:$A$3000,0)),0)</f>
        <v>0</v>
      </c>
      <c r="D52" s="186">
        <f>IFERROR(INDEX(Lookup!$BJ$9:$BJ$3000,MATCH($A52,Lookup!$A$9:$A$3000,0)),0)</f>
        <v>0</v>
      </c>
      <c r="E52" s="201">
        <f t="shared" si="7"/>
        <v>0</v>
      </c>
      <c r="O52" s="182">
        <f t="shared" si="1"/>
        <v>0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IFERROR(INDEX(Lookup!$BH$9:$BH$3000,MATCH($A53,Lookup!$A$9:$A$3000,0)),0)</f>
        <v>0</v>
      </c>
      <c r="D53" s="186">
        <f>IFERROR(INDEX(Lookup!$BJ$9:$BJ$3000,MATCH($A53,Lookup!$A$9:$A$3000,0)),0)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IFERROR(INDEX(Lookup!$BH$9:$BH$3000,MATCH($A54,Lookup!$A$9:$A$3000,0)),0)</f>
        <v>0</v>
      </c>
      <c r="D54" s="186">
        <f>IFERROR(INDEX(Lookup!$BJ$9:$BJ$3000,MATCH($A54,Lookup!$A$9:$A$3000,0)),0)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IFERROR(INDEX(Lookup!$BH$9:$BH$3000,MATCH($A55,Lookup!$A$9:$A$3000,0)),0)</f>
        <v>0</v>
      </c>
      <c r="D55" s="186">
        <f>IFERROR(INDEX(Lookup!$BJ$9:$BJ$3000,MATCH($A55,Lookup!$A$9:$A$3000,0)),0)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IFERROR(INDEX(Lookup!$BH$9:$BH$3000,MATCH($A56,Lookup!$A$9:$A$3000,0)),0)</f>
        <v>0</v>
      </c>
      <c r="D56" s="186">
        <f>IFERROR(INDEX(Lookup!$BJ$9:$BJ$3000,MATCH($A56,Lookup!$A$9:$A$3000,0)),0)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IFERROR(INDEX(Lookup!$BH$9:$BH$3000,MATCH($A57,Lookup!$A$9:$A$3000,0)),0)</f>
        <v>0</v>
      </c>
      <c r="D57" s="186">
        <f>IFERROR(INDEX(Lookup!$BJ$9:$BJ$3000,MATCH($A57,Lookup!$A$9:$A$3000,0)),0)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IFERROR(INDEX(Lookup!$BH$9:$BH$3000,MATCH($A58,Lookup!$A$9:$A$3000,0)),0)</f>
        <v>0</v>
      </c>
      <c r="D58" s="186">
        <f>IFERROR(INDEX(Lookup!$BJ$9:$BJ$3000,MATCH($A58,Lookup!$A$9:$A$3000,0)),0)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IFERROR(INDEX(Lookup!$BH$9:$BH$3000,MATCH($A59,Lookup!$A$9:$A$3000,0)),0)</f>
        <v>0</v>
      </c>
      <c r="D59" s="186">
        <f>IFERROR(INDEX(Lookup!$BJ$9:$BJ$3000,MATCH($A59,Lookup!$A$9:$A$3000,0)),0)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IFERROR(INDEX(Lookup!$BH$9:$BH$3000,MATCH($A60,Lookup!$A$9:$A$3000,0)),0)</f>
        <v>0</v>
      </c>
      <c r="D60" s="186">
        <f>IFERROR(INDEX(Lookup!$BJ$9:$BJ$3000,MATCH($A60,Lookup!$A$9:$A$3000,0)),0)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IFERROR(INDEX(Lookup!$BH$9:$BH$3000,MATCH($A61,Lookup!$A$9:$A$3000,0)),0)</f>
        <v>0</v>
      </c>
      <c r="D61" s="186">
        <f>IFERROR(INDEX(Lookup!$BJ$9:$BJ$3000,MATCH($A61,Lookup!$A$9:$A$3000,0)),0)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IFERROR(INDEX(Lookup!$BH$9:$BH$3000,MATCH($A62,Lookup!$A$9:$A$3000,0)),0)</f>
        <v>0</v>
      </c>
      <c r="D62" s="186">
        <f>IFERROR(INDEX(Lookup!$BJ$9:$BJ$3000,MATCH($A62,Lookup!$A$9:$A$3000,0)),0)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IFERROR(INDEX(Lookup!$BH$9:$BH$3000,MATCH($A63,Lookup!$A$9:$A$3000,0)),0)</f>
        <v>0</v>
      </c>
      <c r="D63" s="186">
        <f>IFERROR(INDEX(Lookup!$BJ$9:$BJ$3000,MATCH($A63,Lookup!$A$9:$A$3000,0)),0)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IFERROR(INDEX(Lookup!$BH$9:$BH$3000,MATCH($A64,Lookup!$A$9:$A$3000,0)),0)</f>
        <v>0</v>
      </c>
      <c r="D64" s="186">
        <f>IFERROR(INDEX(Lookup!$BJ$9:$BJ$3000,MATCH($A64,Lookup!$A$9:$A$3000,0)),0)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IFERROR(INDEX(Lookup!$BH$9:$BH$3000,MATCH($A65,Lookup!$A$9:$A$3000,0)),0)</f>
        <v>0</v>
      </c>
      <c r="D65" s="186">
        <f>IFERROR(INDEX(Lookup!$BJ$9:$BJ$3000,MATCH($A65,Lookup!$A$9:$A$3000,0)),0)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IFERROR(INDEX(Lookup!$BH$9:$BH$3000,MATCH($A66,Lookup!$A$9:$A$3000,0)),0)</f>
        <v>0</v>
      </c>
      <c r="D66" s="186">
        <f>IFERROR(INDEX(Lookup!$BJ$9:$BJ$3000,MATCH($A66,Lookup!$A$9:$A$3000,0)),0)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IFERROR(INDEX(Lookup!$BH$9:$BH$3000,MATCH($A67,Lookup!$A$9:$A$3000,0)),0)</f>
        <v>0</v>
      </c>
      <c r="D67" s="186">
        <f>IFERROR(INDEX(Lookup!$BJ$9:$BJ$3000,MATCH($A67,Lookup!$A$9:$A$3000,0)),0)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IFERROR(INDEX(Lookup!$BH$9:$BH$3000,MATCH($A68,Lookup!$A$9:$A$3000,0)),0)</f>
        <v>0</v>
      </c>
      <c r="D68" s="186">
        <f>IFERROR(INDEX(Lookup!$BJ$9:$BJ$3000,MATCH($A68,Lookup!$A$9:$A$3000,0)),0)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IFERROR(INDEX(Lookup!$BH$9:$BH$3000,MATCH($A69,Lookup!$A$9:$A$3000,0)),0)</f>
        <v>0</v>
      </c>
      <c r="D69" s="186">
        <f>IFERROR(INDEX(Lookup!$BJ$9:$BJ$3000,MATCH($A69,Lookup!$A$9:$A$3000,0)),0)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IFERROR(INDEX(Lookup!$BH$9:$BH$3000,MATCH($A70,Lookup!$A$9:$A$3000,0)),0)</f>
        <v>0</v>
      </c>
      <c r="D70" s="186">
        <f>IFERROR(INDEX(Lookup!$BJ$9:$BJ$3000,MATCH($A70,Lookup!$A$9:$A$3000,0)),0)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IFERROR(INDEX(Lookup!$BH$9:$BH$3000,MATCH($A71,Lookup!$A$9:$A$3000,0)),0)</f>
        <v>0</v>
      </c>
      <c r="D71" s="186">
        <f>IFERROR(INDEX(Lookup!$BJ$9:$BJ$3000,MATCH($A71,Lookup!$A$9:$A$3000,0)),0)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IFERROR(INDEX(Lookup!$BH$9:$BH$3000,MATCH($A72,Lookup!$A$9:$A$3000,0)),0)</f>
        <v>0</v>
      </c>
      <c r="D72" s="186">
        <f>IFERROR(INDEX(Lookup!$BJ$9:$BJ$3000,MATCH($A72,Lookup!$A$9:$A$3000,0)),0)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IFERROR(INDEX(Lookup!$BH$9:$BH$3000,MATCH($A73,Lookup!$A$9:$A$3000,0)),0)</f>
        <v>0</v>
      </c>
      <c r="D73" s="186">
        <f>IFERROR(INDEX(Lookup!$BJ$9:$BJ$3000,MATCH($A73,Lookup!$A$9:$A$3000,0)),0)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IFERROR(INDEX(Lookup!$BH$9:$BH$3000,MATCH($A74,Lookup!$A$9:$A$3000,0)),0)</f>
        <v>0</v>
      </c>
      <c r="D74" s="186">
        <f>IFERROR(INDEX(Lookup!$BJ$9:$BJ$3000,MATCH($A74,Lookup!$A$9:$A$3000,0)),0)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IFERROR(INDEX(Lookup!$BH$9:$BH$3000,MATCH($A75,Lookup!$A$9:$A$3000,0)),0)</f>
        <v>0</v>
      </c>
      <c r="D75" s="186">
        <f>IFERROR(INDEX(Lookup!$BJ$9:$BJ$3000,MATCH($A75,Lookup!$A$9:$A$3000,0)),0)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IFERROR(INDEX(Lookup!$BH$9:$BH$3000,MATCH($A76,Lookup!$A$9:$A$3000,0)),0)</f>
        <v>0</v>
      </c>
      <c r="D76" s="186">
        <f>IFERROR(INDEX(Lookup!$BJ$9:$BJ$3000,MATCH($A76,Lookup!$A$9:$A$3000,0)),0)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IFERROR(INDEX(Lookup!$BH$9:$BH$3000,MATCH($A77,Lookup!$A$9:$A$3000,0)),0)</f>
        <v>0</v>
      </c>
      <c r="D77" s="186">
        <f>IFERROR(INDEX(Lookup!$BJ$9:$BJ$3000,MATCH($A77,Lookup!$A$9:$A$3000,0)),0)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IFERROR(INDEX(Lookup!$BH$9:$BH$3000,MATCH($A78,Lookup!$A$9:$A$3000,0)),0)</f>
        <v>0</v>
      </c>
      <c r="D78" s="186">
        <f>IFERROR(INDEX(Lookup!$BJ$9:$BJ$3000,MATCH($A78,Lookup!$A$9:$A$3000,0)),0)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IFERROR(INDEX(Lookup!$BH$9:$BH$3000,MATCH($A79,Lookup!$A$9:$A$3000,0)),0)</f>
        <v>0</v>
      </c>
      <c r="D79" s="186">
        <f>IFERROR(INDEX(Lookup!$BJ$9:$BJ$3000,MATCH($A79,Lookup!$A$9:$A$3000,0)),0)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IFERROR(INDEX(Lookup!$BH$9:$BH$3000,MATCH($A80,Lookup!$A$9:$A$3000,0)),0)</f>
        <v>0</v>
      </c>
      <c r="D80" s="186">
        <f>IFERROR(INDEX(Lookup!$BJ$9:$BJ$3000,MATCH($A80,Lookup!$A$9:$A$3000,0)),0)</f>
        <v>0</v>
      </c>
      <c r="E80" s="201">
        <f t="shared" si="7"/>
        <v>0</v>
      </c>
      <c r="O80" s="182">
        <f t="shared" ref="O80:O180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IFERROR(INDEX(Lookup!$BH$9:$BH$3000,MATCH($A81,Lookup!$A$9:$A$3000,0)),0)</f>
        <v>0</v>
      </c>
      <c r="D81" s="186">
        <f>IFERROR(INDEX(Lookup!$BJ$9:$BJ$3000,MATCH($A81,Lookup!$A$9:$A$3000,0)),0)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IFERROR(INDEX(Lookup!$BH$9:$BH$3000,MATCH($A82,Lookup!$A$9:$A$3000,0)),0)</f>
        <v>0</v>
      </c>
      <c r="D82" s="186">
        <f>IFERROR(INDEX(Lookup!$BJ$9:$BJ$3000,MATCH($A82,Lookup!$A$9:$A$3000,0)),0)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IFERROR(INDEX(Lookup!$BH$9:$BH$3000,MATCH($A83,Lookup!$A$9:$A$3000,0)),0)</f>
        <v>0</v>
      </c>
      <c r="D83" s="186">
        <f>IFERROR(INDEX(Lookup!$BJ$9:$BJ$3000,MATCH($A83,Lookup!$A$9:$A$3000,0)),0)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IFERROR(INDEX(Lookup!$BH$9:$BH$3000,MATCH($A84,Lookup!$A$9:$A$3000,0)),0)</f>
        <v>0</v>
      </c>
      <c r="D84" s="186">
        <f>IFERROR(INDEX(Lookup!$BJ$9:$BJ$3000,MATCH($A84,Lookup!$A$9:$A$3000,0)),0)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IFERROR(INDEX(Lookup!$BH$9:$BH$3000,MATCH($A85,Lookup!$A$9:$A$3000,0)),0)</f>
        <v>0</v>
      </c>
      <c r="D85" s="186">
        <f>IFERROR(INDEX(Lookup!$BJ$9:$BJ$3000,MATCH($A85,Lookup!$A$9:$A$3000,0)),0)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IFERROR(INDEX(Lookup!$BH$9:$BH$3000,MATCH($A86,Lookup!$A$9:$A$3000,0)),0)</f>
        <v>0</v>
      </c>
      <c r="D86" s="186">
        <f>IFERROR(INDEX(Lookup!$BJ$9:$BJ$3000,MATCH($A86,Lookup!$A$9:$A$3000,0)),0)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IFERROR(INDEX(Lookup!$BH$9:$BH$3000,MATCH($A87,Lookup!$A$9:$A$3000,0)),0)</f>
        <v>0</v>
      </c>
      <c r="D87" s="186">
        <f>IFERROR(INDEX(Lookup!$BJ$9:$BJ$3000,MATCH($A87,Lookup!$A$9:$A$3000,0)),0)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IFERROR(INDEX(Lookup!$BH$9:$BH$3000,MATCH($A88,Lookup!$A$9:$A$3000,0)),0)</f>
        <v>0</v>
      </c>
      <c r="D88" s="186">
        <f>IFERROR(INDEX(Lookup!$BJ$9:$BJ$3000,MATCH($A88,Lookup!$A$9:$A$3000,0)),0)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IFERROR(INDEX(Lookup!$BH$9:$BH$3000,MATCH($A89,Lookup!$A$9:$A$3000,0)),0)</f>
        <v>0</v>
      </c>
      <c r="D89" s="186">
        <f>IFERROR(INDEX(Lookup!$BJ$9:$BJ$3000,MATCH($A89,Lookup!$A$9:$A$3000,0)),0)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IFERROR(INDEX(Lookup!$BH$9:$BH$3000,MATCH($A90,Lookup!$A$9:$A$3000,0)),0)</f>
        <v>0</v>
      </c>
      <c r="D90" s="186">
        <f>IFERROR(INDEX(Lookup!$BJ$9:$BJ$3000,MATCH($A90,Lookup!$A$9:$A$3000,0)),0)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IFERROR(INDEX(Lookup!$BH$9:$BH$3000,MATCH($A91,Lookup!$A$9:$A$3000,0)),0)</f>
        <v>0</v>
      </c>
      <c r="D91" s="186">
        <f>IFERROR(INDEX(Lookup!$BJ$9:$BJ$3000,MATCH($A91,Lookup!$A$9:$A$3000,0)),0)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IFERROR(INDEX(Lookup!$BH$9:$BH$3000,MATCH($A92,Lookup!$A$9:$A$3000,0)),0)</f>
        <v>0</v>
      </c>
      <c r="D92" s="186">
        <f>IFERROR(INDEX(Lookup!$BJ$9:$BJ$3000,MATCH($A92,Lookup!$A$9:$A$3000,0)),0)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IFERROR(INDEX(Lookup!$BH$9:$BH$3000,MATCH($A93,Lookup!$A$9:$A$3000,0)),0)</f>
        <v>0</v>
      </c>
      <c r="D93" s="186">
        <f>IFERROR(INDEX(Lookup!$BJ$9:$BJ$3000,MATCH($A93,Lookup!$A$9:$A$3000,0)),0)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IFERROR(INDEX(Lookup!$BH$9:$BH$3000,MATCH($A94,Lookup!$A$9:$A$3000,0)),0)</f>
        <v>0</v>
      </c>
      <c r="D94" s="186">
        <f>IFERROR(INDEX(Lookup!$BJ$9:$BJ$3000,MATCH($A94,Lookup!$A$9:$A$3000,0)),0)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IFERROR(INDEX(Lookup!$BH$9:$BH$3000,MATCH($A95,Lookup!$A$9:$A$3000,0)),0)</f>
        <v>0</v>
      </c>
      <c r="D95" s="186">
        <f>IFERROR(INDEX(Lookup!$BJ$9:$BJ$3000,MATCH($A95,Lookup!$A$9:$A$3000,0)),0)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IFERROR(INDEX(Lookup!$BH$9:$BH$3000,MATCH($A96,Lookup!$A$9:$A$3000,0)),0)</f>
        <v>0</v>
      </c>
      <c r="D96" s="186">
        <f>IFERROR(INDEX(Lookup!$BJ$9:$BJ$3000,MATCH($A96,Lookup!$A$9:$A$3000,0)),0)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IFERROR(INDEX(Lookup!$BH$9:$BH$3000,MATCH($A97,Lookup!$A$9:$A$3000,0)),0)</f>
        <v>0</v>
      </c>
      <c r="D97" s="186">
        <f>IFERROR(INDEX(Lookup!$BJ$9:$BJ$3000,MATCH($A97,Lookup!$A$9:$A$3000,0)),0)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IFERROR(INDEX(Lookup!$BH$9:$BH$3000,MATCH($A98,Lookup!$A$9:$A$3000,0)),0)</f>
        <v>0</v>
      </c>
      <c r="D98" s="186">
        <f>IFERROR(INDEX(Lookup!$BJ$9:$BJ$3000,MATCH($A98,Lookup!$A$9:$A$3000,0)),0)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IFERROR(INDEX(Lookup!$BH$9:$BH$3000,MATCH($A99,Lookup!$A$9:$A$3000,0)),0)</f>
        <v>0</v>
      </c>
      <c r="D99" s="186">
        <f>IFERROR(INDEX(Lookup!$BJ$9:$BJ$3000,MATCH($A99,Lookup!$A$9:$A$3000,0)),0)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IFERROR(INDEX(Lookup!$BH$9:$BH$3000,MATCH($A100,Lookup!$A$9:$A$3000,0)),0)</f>
        <v>0</v>
      </c>
      <c r="D100" s="186">
        <f>IFERROR(INDEX(Lookup!$BJ$9:$BJ$3000,MATCH($A100,Lookup!$A$9:$A$3000,0)),0)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IFERROR(INDEX(Lookup!$BH$9:$BH$3000,MATCH($A101,Lookup!$A$9:$A$3000,0)),0)</f>
        <v>0</v>
      </c>
      <c r="D101" s="186">
        <f>IFERROR(INDEX(Lookup!$BJ$9:$BJ$3000,MATCH($A101,Lookup!$A$9:$A$3000,0)),0)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IFERROR(INDEX(Lookup!$BH$9:$BH$3000,MATCH($A102,Lookup!$A$9:$A$3000,0)),0)</f>
        <v>0</v>
      </c>
      <c r="D102" s="186">
        <f>IFERROR(INDEX(Lookup!$BJ$9:$BJ$3000,MATCH($A102,Lookup!$A$9:$A$3000,0)),0)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IFERROR(INDEX(Lookup!$BH$9:$BH$3000,MATCH($A103,Lookup!$A$9:$A$3000,0)),0)</f>
        <v>0</v>
      </c>
      <c r="D103" s="186">
        <f>IFERROR(INDEX(Lookup!$BJ$9:$BJ$3000,MATCH($A103,Lookup!$A$9:$A$3000,0)),0)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IFERROR(INDEX(Lookup!$BH$9:$BH$3000,MATCH($A104,Lookup!$A$9:$A$3000,0)),0)</f>
        <v>0</v>
      </c>
      <c r="D104" s="186">
        <f>IFERROR(INDEX(Lookup!$BJ$9:$BJ$3000,MATCH($A104,Lookup!$A$9:$A$3000,0)),0)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IFERROR(INDEX(Lookup!$BH$9:$BH$3000,MATCH($A105,Lookup!$A$9:$A$3000,0)),0)</f>
        <v>0</v>
      </c>
      <c r="D105" s="186">
        <f>IFERROR(INDEX(Lookup!$BJ$9:$BJ$3000,MATCH($A105,Lookup!$A$9:$A$3000,0)),0)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IFERROR(INDEX(Lookup!$BH$9:$BH$3000,MATCH($A106,Lookup!$A$9:$A$3000,0)),0)</f>
        <v>0</v>
      </c>
      <c r="D106" s="186">
        <f>IFERROR(INDEX(Lookup!$BJ$9:$BJ$3000,MATCH($A106,Lookup!$A$9:$A$3000,0)),0)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IFERROR(INDEX(Lookup!$BH$9:$BH$3000,MATCH($A107,Lookup!$A$9:$A$3000,0)),0)</f>
        <v>0</v>
      </c>
      <c r="D107" s="186">
        <f>IFERROR(INDEX(Lookup!$BJ$9:$BJ$3000,MATCH($A107,Lookup!$A$9:$A$3000,0)),0)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IFERROR(INDEX(Lookup!$BH$9:$BH$3000,MATCH($A108,Lookup!$A$9:$A$3000,0)),0)</f>
        <v>0</v>
      </c>
      <c r="D108" s="186">
        <f>IFERROR(INDEX(Lookup!$BJ$9:$BJ$3000,MATCH($A108,Lookup!$A$9:$A$3000,0)),0)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IFERROR(INDEX(Lookup!$BH$9:$BH$3000,MATCH($A109,Lookup!$A$9:$A$3000,0)),0)</f>
        <v>0</v>
      </c>
      <c r="D109" s="186">
        <f>IFERROR(INDEX(Lookup!$BJ$9:$BJ$3000,MATCH($A109,Lookup!$A$9:$A$3000,0)),0)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IFERROR(INDEX(Lookup!$BH$9:$BH$3000,MATCH($A110,Lookup!$A$9:$A$3000,0)),0)</f>
        <v>0</v>
      </c>
      <c r="D110" s="186">
        <f>IFERROR(INDEX(Lookup!$BJ$9:$BJ$3000,MATCH($A110,Lookup!$A$9:$A$3000,0)),0)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IFERROR(INDEX(Lookup!$BH$9:$BH$3000,MATCH($A111,Lookup!$A$9:$A$3000,0)),0)</f>
        <v>0</v>
      </c>
      <c r="D111" s="186">
        <f>IFERROR(INDEX(Lookup!$BJ$9:$BJ$3000,MATCH($A111,Lookup!$A$9:$A$3000,0)),0)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IFERROR(INDEX(Lookup!$BH$9:$BH$3000,MATCH($A112,Lookup!$A$9:$A$3000,0)),0)</f>
        <v>0</v>
      </c>
      <c r="D112" s="186">
        <f>IFERROR(INDEX(Lookup!$BJ$9:$BJ$3000,MATCH($A112,Lookup!$A$9:$A$3000,0)),0)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IFERROR(INDEX(Lookup!$BH$9:$BH$3000,MATCH($A113,Lookup!$A$9:$A$3000,0)),0)</f>
        <v>0</v>
      </c>
      <c r="D113" s="186">
        <f>IFERROR(INDEX(Lookup!$BJ$9:$BJ$3000,MATCH($A113,Lookup!$A$9:$A$3000,0)),0)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IFERROR(INDEX(Lookup!$BH$9:$BH$3000,MATCH($A114,Lookup!$A$9:$A$3000,0)),0)</f>
        <v>0</v>
      </c>
      <c r="D114" s="186">
        <f>IFERROR(INDEX(Lookup!$BJ$9:$BJ$3000,MATCH($A114,Lookup!$A$9:$A$3000,0)),0)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IFERROR(INDEX(Lookup!$BH$9:$BH$3000,MATCH($A115,Lookup!$A$9:$A$3000,0)),0)</f>
        <v>0</v>
      </c>
      <c r="D115" s="186">
        <f>IFERROR(INDEX(Lookup!$BJ$9:$BJ$3000,MATCH($A115,Lookup!$A$9:$A$3000,0)),0)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IFERROR(INDEX(Lookup!$BH$9:$BH$3000,MATCH($A116,Lookup!$A$9:$A$3000,0)),0)</f>
        <v>0</v>
      </c>
      <c r="D116" s="186">
        <f>IFERROR(INDEX(Lookup!$BJ$9:$BJ$3000,MATCH($A116,Lookup!$A$9:$A$3000,0)),0)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IFERROR(INDEX(Lookup!$BH$9:$BH$3000,MATCH($A117,Lookup!$A$9:$A$3000,0)),0)</f>
        <v>0</v>
      </c>
      <c r="D117" s="186">
        <f>IFERROR(INDEX(Lookup!$BJ$9:$BJ$3000,MATCH($A117,Lookup!$A$9:$A$3000,0)),0)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IFERROR(INDEX(Lookup!$BH$9:$BH$3000,MATCH($A118,Lookup!$A$9:$A$3000,0)),0)</f>
        <v>0</v>
      </c>
      <c r="D118" s="186">
        <f>IFERROR(INDEX(Lookup!$BJ$9:$BJ$3000,MATCH($A118,Lookup!$A$9:$A$3000,0)),0)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IFERROR(INDEX(Lookup!$BH$9:$BH$3000,MATCH($A119,Lookup!$A$9:$A$3000,0)),0)</f>
        <v>0</v>
      </c>
      <c r="D119" s="186">
        <f>IFERROR(INDEX(Lookup!$BJ$9:$BJ$3000,MATCH($A119,Lookup!$A$9:$A$3000,0)),0)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IFERROR(INDEX(Lookup!$BH$9:$BH$3000,MATCH($A120,Lookup!$A$9:$A$3000,0)),0)</f>
        <v>0</v>
      </c>
      <c r="D120" s="186">
        <f>IFERROR(INDEX(Lookup!$BJ$9:$BJ$3000,MATCH($A120,Lookup!$A$9:$A$3000,0)),0)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IFERROR(INDEX(Lookup!$BH$9:$BH$3000,MATCH($A121,Lookup!$A$9:$A$3000,0)),0)</f>
        <v>0</v>
      </c>
      <c r="D121" s="186">
        <f>IFERROR(INDEX(Lookup!$BJ$9:$BJ$3000,MATCH($A121,Lookup!$A$9:$A$3000,0)),0)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IFERROR(INDEX(Lookup!$BH$9:$BH$3000,MATCH($A122,Lookup!$A$9:$A$3000,0)),0)</f>
        <v>0</v>
      </c>
      <c r="D122" s="186">
        <f>IFERROR(INDEX(Lookup!$BJ$9:$BJ$3000,MATCH($A122,Lookup!$A$9:$A$3000,0)),0)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IFERROR(INDEX(Lookup!$BH$9:$BH$3000,MATCH($A123,Lookup!$A$9:$A$3000,0)),0)</f>
        <v>0</v>
      </c>
      <c r="D123" s="186">
        <f>IFERROR(INDEX(Lookup!$BJ$9:$BJ$3000,MATCH($A123,Lookup!$A$9:$A$3000,0)),0)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IFERROR(INDEX(Lookup!$BH$9:$BH$3000,MATCH($A124,Lookup!$A$9:$A$3000,0)),0)</f>
        <v>0</v>
      </c>
      <c r="D124" s="186">
        <f>IFERROR(INDEX(Lookup!$BJ$9:$BJ$3000,MATCH($A124,Lookup!$A$9:$A$3000,0)),0)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IFERROR(INDEX(Lookup!$BH$9:$BH$3000,MATCH($A125,Lookup!$A$9:$A$3000,0)),0)</f>
        <v>0</v>
      </c>
      <c r="D125" s="186">
        <f>IFERROR(INDEX(Lookup!$BJ$9:$BJ$3000,MATCH($A125,Lookup!$A$9:$A$3000,0)),0)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IFERROR(INDEX(Lookup!$BH$9:$BH$3000,MATCH($A126,Lookup!$A$9:$A$3000,0)),0)</f>
        <v>0</v>
      </c>
      <c r="D126" s="186">
        <f>IFERROR(INDEX(Lookup!$BJ$9:$BJ$3000,MATCH($A126,Lookup!$A$9:$A$3000,0)),0)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IFERROR(INDEX(Lookup!$BH$9:$BH$3000,MATCH($A127,Lookup!$A$9:$A$3000,0)),0)</f>
        <v>0</v>
      </c>
      <c r="D127" s="186">
        <f>IFERROR(INDEX(Lookup!$BJ$9:$BJ$3000,MATCH($A127,Lookup!$A$9:$A$3000,0)),0)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IFERROR(INDEX(Lookup!$BH$9:$BH$3000,MATCH($A128,Lookup!$A$9:$A$3000,0)),0)</f>
        <v>0</v>
      </c>
      <c r="D128" s="186">
        <f>IFERROR(INDEX(Lookup!$BJ$9:$BJ$3000,MATCH($A128,Lookup!$A$9:$A$3000,0)),0)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IFERROR(INDEX(Lookup!$BH$9:$BH$3000,MATCH($A129,Lookup!$A$9:$A$3000,0)),0)</f>
        <v>0</v>
      </c>
      <c r="D129" s="186">
        <f>IFERROR(INDEX(Lookup!$BJ$9:$BJ$3000,MATCH($A129,Lookup!$A$9:$A$3000,0)),0)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IFERROR(INDEX(Lookup!$BH$9:$BH$3000,MATCH($A130,Lookup!$A$9:$A$3000,0)),0)</f>
        <v>0</v>
      </c>
      <c r="D130" s="186">
        <f>IFERROR(INDEX(Lookup!$BJ$9:$BJ$3000,MATCH($A130,Lookup!$A$9:$A$3000,0)),0)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IFERROR(INDEX(Lookup!$BH$9:$BH$3000,MATCH($A131,Lookup!$A$9:$A$3000,0)),0)</f>
        <v>0</v>
      </c>
      <c r="D131" s="186">
        <f>IFERROR(INDEX(Lookup!$BJ$9:$BJ$3000,MATCH($A131,Lookup!$A$9:$A$3000,0)),0)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IFERROR(INDEX(Lookup!$BH$9:$BH$3000,MATCH($A132,Lookup!$A$9:$A$3000,0)),0)</f>
        <v>0</v>
      </c>
      <c r="D132" s="186">
        <f>IFERROR(INDEX(Lookup!$BJ$9:$BJ$3000,MATCH($A132,Lookup!$A$9:$A$3000,0)),0)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IFERROR(INDEX(Lookup!$BH$9:$BH$3000,MATCH($A133,Lookup!$A$9:$A$3000,0)),0)</f>
        <v>0</v>
      </c>
      <c r="D133" s="186">
        <f>IFERROR(INDEX(Lookup!$BJ$9:$BJ$3000,MATCH($A133,Lookup!$A$9:$A$3000,0)),0)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IFERROR(INDEX(Lookup!$BH$9:$BH$3000,MATCH($A134,Lookup!$A$9:$A$3000,0)),0)</f>
        <v>0</v>
      </c>
      <c r="D134" s="186">
        <f>IFERROR(INDEX(Lookup!$BJ$9:$BJ$3000,MATCH($A134,Lookup!$A$9:$A$3000,0)),0)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IFERROR(INDEX(Lookup!$BH$9:$BH$3000,MATCH($A135,Lookup!$A$9:$A$3000,0)),0)</f>
        <v>0</v>
      </c>
      <c r="D135" s="186">
        <f>IFERROR(INDEX(Lookup!$BJ$9:$BJ$3000,MATCH($A135,Lookup!$A$9:$A$3000,0)),0)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IFERROR(INDEX(Lookup!$BH$9:$BH$3000,MATCH($A136,Lookup!$A$9:$A$3000,0)),0)</f>
        <v>0</v>
      </c>
      <c r="D136" s="186">
        <f>IFERROR(INDEX(Lookup!$BJ$9:$BJ$3000,MATCH($A136,Lookup!$A$9:$A$3000,0)),0)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IFERROR(INDEX(Lookup!$BH$9:$BH$3000,MATCH($A137,Lookup!$A$9:$A$3000,0)),0)</f>
        <v>0</v>
      </c>
      <c r="D137" s="186">
        <f>IFERROR(INDEX(Lookup!$BJ$9:$BJ$3000,MATCH($A137,Lookup!$A$9:$A$3000,0)),0)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IFERROR(INDEX(Lookup!$BH$9:$BH$3000,MATCH($A138,Lookup!$A$9:$A$3000,0)),0)</f>
        <v>0</v>
      </c>
      <c r="D138" s="186">
        <f>IFERROR(INDEX(Lookup!$BJ$9:$BJ$3000,MATCH($A138,Lookup!$A$9:$A$3000,0)),0)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449</v>
      </c>
      <c r="C139" s="237">
        <f>SUM(C33:C138)</f>
        <v>11335.570000000002</v>
      </c>
      <c r="D139" s="237">
        <f>SUM(D33:D138)</f>
        <v>10841.91</v>
      </c>
      <c r="E139" s="238">
        <f>+C139-D139</f>
        <v>493.66000000000167</v>
      </c>
      <c r="O139" s="182">
        <v>1</v>
      </c>
    </row>
    <row r="140" spans="1:15" x14ac:dyDescent="0.2">
      <c r="A140" s="184"/>
      <c r="B140" s="184"/>
      <c r="C140" s="186"/>
      <c r="D140" s="186"/>
      <c r="E140" s="183"/>
    </row>
    <row r="141" spans="1:15" x14ac:dyDescent="0.2">
      <c r="A141" s="184"/>
      <c r="B141" s="271" t="s">
        <v>609</v>
      </c>
      <c r="C141" s="186"/>
      <c r="D141" s="186"/>
      <c r="E141" s="183"/>
    </row>
    <row r="142" spans="1:15" x14ac:dyDescent="0.2">
      <c r="A142" s="184" t="str">
        <f>'53'!$A2</f>
        <v>53100-A01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 xml:space="preserve">Vintage 2016 - Bulk Cab Sav                                 </v>
      </c>
      <c r="C142" s="186">
        <f>IFERROR(INDEX(Lookup!$BH$9:$BH$3000,MATCH($A142,Lookup!$A$9:$A$3000,0)),0)</f>
        <v>0</v>
      </c>
      <c r="D142" s="186">
        <f>IFERROR(INDEX(Lookup!$BJ$9:$BJ$3000,MATCH($A142,Lookup!$A$9:$A$3000,0)),0)</f>
        <v>0</v>
      </c>
      <c r="E142" s="201">
        <f t="shared" ref="E142" si="10">+C142-D142</f>
        <v>0</v>
      </c>
    </row>
    <row r="143" spans="1:15" x14ac:dyDescent="0.2">
      <c r="A143" s="184" t="str">
        <f>'53'!$A3</f>
        <v>53100-A02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 xml:space="preserve">Vintage 2016 - Bulk Shiraz - Cab Sav Blended                </v>
      </c>
      <c r="C143" s="186">
        <f>IFERROR(INDEX(Lookup!$BH$9:$BH$3000,MATCH($A143,Lookup!$A$9:$A$3000,0)),0)</f>
        <v>0</v>
      </c>
      <c r="D143" s="186">
        <f>IFERROR(INDEX(Lookup!$BJ$9:$BJ$3000,MATCH($A143,Lookup!$A$9:$A$3000,0)),0)</f>
        <v>0</v>
      </c>
      <c r="E143" s="201">
        <f t="shared" ref="E143:E174" si="11">+C143-D143</f>
        <v>0</v>
      </c>
    </row>
    <row r="144" spans="1:15" x14ac:dyDescent="0.2">
      <c r="A144" s="184" t="str">
        <f>'53'!$A4</f>
        <v>53100-A03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 xml:space="preserve">Vintage 2016 - Mataro                                       </v>
      </c>
      <c r="C144" s="186">
        <f>IFERROR(INDEX(Lookup!$BH$9:$BH$3000,MATCH($A144,Lookup!$A$9:$A$3000,0)),0)</f>
        <v>0</v>
      </c>
      <c r="D144" s="186">
        <f>IFERROR(INDEX(Lookup!$BJ$9:$BJ$3000,MATCH($A144,Lookup!$A$9:$A$3000,0)),0)</f>
        <v>0</v>
      </c>
      <c r="E144" s="201">
        <f t="shared" si="11"/>
        <v>0</v>
      </c>
    </row>
    <row r="145" spans="1:5" x14ac:dyDescent="0.2">
      <c r="A145" s="184" t="str">
        <f>'53'!$A5</f>
        <v>53100-A04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 xml:space="preserve">Vintage 2016 - Shiraz - Brand 4                             </v>
      </c>
      <c r="C145" s="186">
        <f>IFERROR(INDEX(Lookup!$BH$9:$BH$3000,MATCH($A145,Lookup!$A$9:$A$3000,0)),0)</f>
        <v>0</v>
      </c>
      <c r="D145" s="186">
        <f>IFERROR(INDEX(Lookup!$BJ$9:$BJ$3000,MATCH($A145,Lookup!$A$9:$A$3000,0)),0)</f>
        <v>0</v>
      </c>
      <c r="E145" s="201">
        <f t="shared" si="11"/>
        <v>0</v>
      </c>
    </row>
    <row r="146" spans="1:5" x14ac:dyDescent="0.2">
      <c r="A146" s="184" t="str">
        <f>'53'!$A6</f>
        <v>53100-A05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 xml:space="preserve">Vintage 2016 - Shiraz - Brand 5                             </v>
      </c>
      <c r="C146" s="186">
        <f>IFERROR(INDEX(Lookup!$BH$9:$BH$3000,MATCH($A146,Lookup!$A$9:$A$3000,0)),0)</f>
        <v>0</v>
      </c>
      <c r="D146" s="186">
        <f>IFERROR(INDEX(Lookup!$BJ$9:$BJ$3000,MATCH($A146,Lookup!$A$9:$A$3000,0)),0)</f>
        <v>0</v>
      </c>
      <c r="E146" s="201">
        <f t="shared" si="11"/>
        <v>0</v>
      </c>
    </row>
    <row r="147" spans="1:5" x14ac:dyDescent="0.2">
      <c r="A147" s="184" t="str">
        <f>'53'!$A7</f>
        <v>53101-A01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 xml:space="preserve">Vintage 2017 - Shiraz - Brand 1                             </v>
      </c>
      <c r="C147" s="186">
        <f>IFERROR(INDEX(Lookup!$BH$9:$BH$3000,MATCH($A147,Lookup!$A$9:$A$3000,0)),0)</f>
        <v>0</v>
      </c>
      <c r="D147" s="186">
        <f>IFERROR(INDEX(Lookup!$BJ$9:$BJ$3000,MATCH($A147,Lookup!$A$9:$A$3000,0)),0)</f>
        <v>0</v>
      </c>
      <c r="E147" s="201">
        <f t="shared" si="11"/>
        <v>0</v>
      </c>
    </row>
    <row r="148" spans="1:5" x14ac:dyDescent="0.2">
      <c r="A148" s="184" t="str">
        <f>'53'!$A8</f>
        <v>53101-A02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 xml:space="preserve">Vintage 2017 - Shiraz - Brand 2                             </v>
      </c>
      <c r="C148" s="186">
        <f>IFERROR(INDEX(Lookup!$BH$9:$BH$3000,MATCH($A148,Lookup!$A$9:$A$3000,0)),0)</f>
        <v>0</v>
      </c>
      <c r="D148" s="186">
        <f>IFERROR(INDEX(Lookup!$BJ$9:$BJ$3000,MATCH($A148,Lookup!$A$9:$A$3000,0)),0)</f>
        <v>0</v>
      </c>
      <c r="E148" s="201">
        <f t="shared" si="11"/>
        <v>0</v>
      </c>
    </row>
    <row r="149" spans="1:5" x14ac:dyDescent="0.2">
      <c r="A149" s="184" t="str">
        <f>'53'!$A9</f>
        <v>53101-A03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 xml:space="preserve">Vintage 2017 - Shiraz - Brand 3                             </v>
      </c>
      <c r="C149" s="186">
        <f>IFERROR(INDEX(Lookup!$BH$9:$BH$3000,MATCH($A149,Lookup!$A$9:$A$3000,0)),0)</f>
        <v>0</v>
      </c>
      <c r="D149" s="186">
        <f>IFERROR(INDEX(Lookup!$BJ$9:$BJ$3000,MATCH($A149,Lookup!$A$9:$A$3000,0)),0)</f>
        <v>0</v>
      </c>
      <c r="E149" s="201">
        <f t="shared" si="11"/>
        <v>0</v>
      </c>
    </row>
    <row r="150" spans="1:5" x14ac:dyDescent="0.2">
      <c r="A150" s="184" t="str">
        <f>'53'!$A10</f>
        <v>53101-A04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 xml:space="preserve">Vintage 2017 - Shiraz - Brand 4                             </v>
      </c>
      <c r="C150" s="186">
        <f>IFERROR(INDEX(Lookup!$BH$9:$BH$3000,MATCH($A150,Lookup!$A$9:$A$3000,0)),0)</f>
        <v>0</v>
      </c>
      <c r="D150" s="186">
        <f>IFERROR(INDEX(Lookup!$BJ$9:$BJ$3000,MATCH($A150,Lookup!$A$9:$A$3000,0)),0)</f>
        <v>0</v>
      </c>
      <c r="E150" s="201">
        <f t="shared" si="11"/>
        <v>0</v>
      </c>
    </row>
    <row r="151" spans="1:5" x14ac:dyDescent="0.2">
      <c r="A151" s="184" t="str">
        <f>'53'!$A11</f>
        <v>53101-A05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 xml:space="preserve">Vintage 2017 - Shiraz - Brand 5                             </v>
      </c>
      <c r="C151" s="186">
        <f>IFERROR(INDEX(Lookup!$BH$9:$BH$3000,MATCH($A151,Lookup!$A$9:$A$3000,0)),0)</f>
        <v>0</v>
      </c>
      <c r="D151" s="186">
        <f>IFERROR(INDEX(Lookup!$BJ$9:$BJ$3000,MATCH($A151,Lookup!$A$9:$A$3000,0)),0)</f>
        <v>0</v>
      </c>
      <c r="E151" s="201">
        <f t="shared" si="11"/>
        <v>0</v>
      </c>
    </row>
    <row r="152" spans="1:5" x14ac:dyDescent="0.2">
      <c r="A152" s="184" t="str">
        <f>'53'!$A12</f>
        <v>53200-A01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 xml:space="preserve">Maria Street - Shiraz - 2016                                </v>
      </c>
      <c r="C152" s="186">
        <f>IFERROR(INDEX(Lookup!$BH$9:$BH$3000,MATCH($A152,Lookup!$A$9:$A$3000,0)),0)</f>
        <v>0</v>
      </c>
      <c r="D152" s="186">
        <f>IFERROR(INDEX(Lookup!$BJ$9:$BJ$3000,MATCH($A152,Lookup!$A$9:$A$3000,0)),0)</f>
        <v>0</v>
      </c>
      <c r="E152" s="201">
        <f t="shared" si="11"/>
        <v>0</v>
      </c>
    </row>
    <row r="153" spans="1:5" x14ac:dyDescent="0.2">
      <c r="A153" s="184" t="str">
        <f>'53'!$A13</f>
        <v>53200-A02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 xml:space="preserve">Mattschoss Block A - Mataro 2016                            </v>
      </c>
      <c r="C153" s="186">
        <f>IFERROR(INDEX(Lookup!$BH$9:$BH$3000,MATCH($A153,Lookup!$A$9:$A$3000,0)),0)</f>
        <v>0</v>
      </c>
      <c r="D153" s="186">
        <f>IFERROR(INDEX(Lookup!$BJ$9:$BJ$3000,MATCH($A153,Lookup!$A$9:$A$3000,0)),0)</f>
        <v>0</v>
      </c>
      <c r="E153" s="201">
        <f t="shared" si="11"/>
        <v>0</v>
      </c>
    </row>
    <row r="154" spans="1:5" x14ac:dyDescent="0.2">
      <c r="A154" s="184" t="str">
        <f>'53'!$A14</f>
        <v>53200-A03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 xml:space="preserve">Semmler Block F - Shiraz - 2016                             </v>
      </c>
      <c r="C154" s="186">
        <f>IFERROR(INDEX(Lookup!$BH$9:$BH$3000,MATCH($A154,Lookup!$A$9:$A$3000,0)),0)</f>
        <v>0</v>
      </c>
      <c r="D154" s="186">
        <f>IFERROR(INDEX(Lookup!$BJ$9:$BJ$3000,MATCH($A154,Lookup!$A$9:$A$3000,0)),0)</f>
        <v>0</v>
      </c>
      <c r="E154" s="201">
        <f t="shared" si="11"/>
        <v>0</v>
      </c>
    </row>
    <row r="155" spans="1:5" x14ac:dyDescent="0.2">
      <c r="A155" s="184" t="str">
        <f>'53'!$A15</f>
        <v>53200-A04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 xml:space="preserve">Wilksch Block A -  Cab Sav - 2016                           </v>
      </c>
      <c r="C155" s="186">
        <f>IFERROR(INDEX(Lookup!$BH$9:$BH$3000,MATCH($A155,Lookup!$A$9:$A$3000,0)),0)</f>
        <v>0</v>
      </c>
      <c r="D155" s="186">
        <f>IFERROR(INDEX(Lookup!$BJ$9:$BJ$3000,MATCH($A155,Lookup!$A$9:$A$3000,0)),0)</f>
        <v>0</v>
      </c>
      <c r="E155" s="201">
        <f t="shared" si="11"/>
        <v>0</v>
      </c>
    </row>
    <row r="156" spans="1:5" x14ac:dyDescent="0.2">
      <c r="A156" s="184" t="str">
        <f>'53'!$A16</f>
        <v>53200-A05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 xml:space="preserve">Wilksch Block A - Shiraz - 2016                             </v>
      </c>
      <c r="C156" s="186">
        <f>IFERROR(INDEX(Lookup!$BH$9:$BH$3000,MATCH($A156,Lookup!$A$9:$A$3000,0)),0)</f>
        <v>0</v>
      </c>
      <c r="D156" s="186">
        <f>IFERROR(INDEX(Lookup!$BJ$9:$BJ$3000,MATCH($A156,Lookup!$A$9:$A$3000,0)),0)</f>
        <v>0</v>
      </c>
      <c r="E156" s="201">
        <f t="shared" si="11"/>
        <v>0</v>
      </c>
    </row>
    <row r="157" spans="1:5" x14ac:dyDescent="0.2">
      <c r="A157" s="184" t="str">
        <f>'53'!$A17</f>
        <v>53200-A06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 xml:space="preserve">Wilksch Block K- Shiraz - 2016                              </v>
      </c>
      <c r="C157" s="186">
        <f>IFERROR(INDEX(Lookup!$BH$9:$BH$3000,MATCH($A157,Lookup!$A$9:$A$3000,0)),0)</f>
        <v>0</v>
      </c>
      <c r="D157" s="186">
        <f>IFERROR(INDEX(Lookup!$BJ$9:$BJ$3000,MATCH($A157,Lookup!$A$9:$A$3000,0)),0)</f>
        <v>0</v>
      </c>
      <c r="E157" s="201">
        <f t="shared" si="11"/>
        <v>0</v>
      </c>
    </row>
    <row r="158" spans="1:5" x14ac:dyDescent="0.2">
      <c r="A158" s="184" t="str">
        <f>'53'!$A18</f>
        <v>53201-A01</v>
      </c>
      <c r="B158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 xml:space="preserve">Maria Street - Shiraz - 2017                                </v>
      </c>
      <c r="C158" s="186">
        <f>IFERROR(INDEX(Lookup!$BH$9:$BH$3000,MATCH($A158,Lookup!$A$9:$A$3000,0)),0)</f>
        <v>0</v>
      </c>
      <c r="D158" s="186">
        <f>IFERROR(INDEX(Lookup!$BJ$9:$BJ$3000,MATCH($A158,Lookup!$A$9:$A$3000,0)),0)</f>
        <v>0</v>
      </c>
      <c r="E158" s="201">
        <f t="shared" si="11"/>
        <v>0</v>
      </c>
    </row>
    <row r="159" spans="1:5" x14ac:dyDescent="0.2">
      <c r="A159" s="184" t="str">
        <f>'53'!$A19</f>
        <v>53201-A02</v>
      </c>
      <c r="B159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 xml:space="preserve">Mattschoss Block Z10 - Shiraz 2017                          </v>
      </c>
      <c r="C159" s="186">
        <f>IFERROR(INDEX(Lookup!$BH$9:$BH$3000,MATCH($A159,Lookup!$A$9:$A$3000,0)),0)</f>
        <v>0</v>
      </c>
      <c r="D159" s="186">
        <f>IFERROR(INDEX(Lookup!$BJ$9:$BJ$3000,MATCH($A159,Lookup!$A$9:$A$3000,0)),0)</f>
        <v>7538</v>
      </c>
      <c r="E159" s="201">
        <f t="shared" si="11"/>
        <v>-7538</v>
      </c>
    </row>
    <row r="160" spans="1:5" x14ac:dyDescent="0.2">
      <c r="A160" s="184" t="str">
        <f>'53'!$A20</f>
        <v>53201-A03</v>
      </c>
      <c r="B160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 xml:space="preserve">Semmler Block F - Shiraz - 2017                             </v>
      </c>
      <c r="C160" s="186">
        <f>IFERROR(INDEX(Lookup!$BH$9:$BH$3000,MATCH($A160,Lookup!$A$9:$A$3000,0)),0)</f>
        <v>0</v>
      </c>
      <c r="D160" s="186">
        <f>IFERROR(INDEX(Lookup!$BJ$9:$BJ$3000,MATCH($A160,Lookup!$A$9:$A$3000,0)),0)</f>
        <v>0</v>
      </c>
      <c r="E160" s="201">
        <f t="shared" si="11"/>
        <v>0</v>
      </c>
    </row>
    <row r="161" spans="1:5" x14ac:dyDescent="0.2">
      <c r="A161" s="184" t="str">
        <f>'53'!$A21</f>
        <v>53201-A04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Wilksch Block A -  Cab Sav - 2017                           </v>
      </c>
      <c r="C161" s="186">
        <f>IFERROR(INDEX(Lookup!$BH$9:$BH$3000,MATCH($A161,Lookup!$A$9:$A$3000,0)),0)</f>
        <v>0</v>
      </c>
      <c r="D161" s="186">
        <f>IFERROR(INDEX(Lookup!$BJ$9:$BJ$3000,MATCH($A161,Lookup!$A$9:$A$3000,0)),0)</f>
        <v>0</v>
      </c>
      <c r="E161" s="201">
        <f t="shared" si="11"/>
        <v>0</v>
      </c>
    </row>
    <row r="162" spans="1:5" x14ac:dyDescent="0.2">
      <c r="A162" s="184" t="str">
        <f>'53'!$A22</f>
        <v>53201-A05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Wilksch Block A - Shiraz - 2017                             </v>
      </c>
      <c r="C162" s="186">
        <f>IFERROR(INDEX(Lookup!$BH$9:$BH$3000,MATCH($A162,Lookup!$A$9:$A$3000,0)),0)</f>
        <v>0</v>
      </c>
      <c r="D162" s="186">
        <f>IFERROR(INDEX(Lookup!$BJ$9:$BJ$3000,MATCH($A162,Lookup!$A$9:$A$3000,0)),0)</f>
        <v>0</v>
      </c>
      <c r="E162" s="201">
        <f t="shared" si="11"/>
        <v>0</v>
      </c>
    </row>
    <row r="163" spans="1:5" x14ac:dyDescent="0.2">
      <c r="A163" s="184" t="str">
        <f>'53'!$A23</f>
        <v>53201-A06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Wilksch Block K- Shiraz - 2017                              </v>
      </c>
      <c r="C163" s="186">
        <f>IFERROR(INDEX(Lookup!$BH$9:$BH$3000,MATCH($A163,Lookup!$A$9:$A$3000,0)),0)</f>
        <v>0</v>
      </c>
      <c r="D163" s="186">
        <f>IFERROR(INDEX(Lookup!$BJ$9:$BJ$3000,MATCH($A163,Lookup!$A$9:$A$3000,0)),0)</f>
        <v>0</v>
      </c>
      <c r="E163" s="201">
        <f t="shared" si="11"/>
        <v>0</v>
      </c>
    </row>
    <row r="164" spans="1:5" x14ac:dyDescent="0.2">
      <c r="A164" s="184" t="str">
        <f>'53'!$A24</f>
        <v>53201-A07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Wilksch Block K- Shiraz - 2018                              </v>
      </c>
      <c r="C164" s="186">
        <f>IFERROR(INDEX(Lookup!$BH$9:$BH$3000,MATCH($A164,Lookup!$A$9:$A$3000,0)),0)</f>
        <v>0</v>
      </c>
      <c r="D164" s="186">
        <f>IFERROR(INDEX(Lookup!$BJ$9:$BJ$3000,MATCH($A164,Lookup!$A$9:$A$3000,0)),0)</f>
        <v>0</v>
      </c>
      <c r="E164" s="201">
        <f t="shared" si="11"/>
        <v>0</v>
      </c>
    </row>
    <row r="165" spans="1:5" x14ac:dyDescent="0.2">
      <c r="A165" s="184" t="str">
        <f>'53'!$A25</f>
        <v>53301-A01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Winemaking Vintage 2016                                     </v>
      </c>
      <c r="C165" s="186">
        <f>IFERROR(INDEX(Lookup!$BH$9:$BH$3000,MATCH($A165,Lookup!$A$9:$A$3000,0)),0)</f>
        <v>0</v>
      </c>
      <c r="D165" s="186">
        <f>IFERROR(INDEX(Lookup!$BJ$9:$BJ$3000,MATCH($A165,Lookup!$A$9:$A$3000,0)),0)</f>
        <v>0</v>
      </c>
      <c r="E165" s="201">
        <f t="shared" si="11"/>
        <v>0</v>
      </c>
    </row>
    <row r="166" spans="1:5" x14ac:dyDescent="0.2">
      <c r="A166" s="184" t="str">
        <f>'53'!$A26</f>
        <v>53302-A01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Winemaking Vintage 2017                                     </v>
      </c>
      <c r="C166" s="186">
        <f>IFERROR(INDEX(Lookup!$BH$9:$BH$3000,MATCH($A166,Lookup!$A$9:$A$3000,0)),0)</f>
        <v>0</v>
      </c>
      <c r="D166" s="186">
        <f>IFERROR(INDEX(Lookup!$BJ$9:$BJ$3000,MATCH($A166,Lookup!$A$9:$A$3000,0)),0)</f>
        <v>4326.1500000000015</v>
      </c>
      <c r="E166" s="201">
        <f t="shared" si="11"/>
        <v>-4326.1500000000015</v>
      </c>
    </row>
    <row r="167" spans="1:5" x14ac:dyDescent="0.2">
      <c r="A167" s="184" t="str">
        <f>'53'!$A27</f>
        <v>53303-A01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Winemaking Vintage 2018                                     </v>
      </c>
      <c r="C167" s="186">
        <f>IFERROR(INDEX(Lookup!$BH$9:$BH$3000,MATCH($A167,Lookup!$A$9:$A$3000,0)),0)</f>
        <v>0</v>
      </c>
      <c r="D167" s="186">
        <f>IFERROR(INDEX(Lookup!$BJ$9:$BJ$3000,MATCH($A167,Lookup!$A$9:$A$3000,0)),0)</f>
        <v>0</v>
      </c>
      <c r="E167" s="201">
        <f t="shared" si="11"/>
        <v>0</v>
      </c>
    </row>
    <row r="168" spans="1:5" x14ac:dyDescent="0.2">
      <c r="A168" s="184" t="str">
        <f>'53'!$A28</f>
        <v>53401-A01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Bottles - Purchases                                         </v>
      </c>
      <c r="C168" s="186">
        <f>IFERROR(INDEX(Lookup!$BH$9:$BH$3000,MATCH($A168,Lookup!$A$9:$A$3000,0)),0)</f>
        <v>0</v>
      </c>
      <c r="D168" s="186">
        <f>IFERROR(INDEX(Lookup!$BJ$9:$BJ$3000,MATCH($A168,Lookup!$A$9:$A$3000,0)),0)</f>
        <v>0</v>
      </c>
      <c r="E168" s="201">
        <f t="shared" si="11"/>
        <v>0</v>
      </c>
    </row>
    <row r="169" spans="1:5" x14ac:dyDescent="0.2">
      <c r="A169" s="184" t="str">
        <f>'53'!$A29</f>
        <v>53402-A01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Bottling - Contract                                         </v>
      </c>
      <c r="C169" s="186">
        <f>IFERROR(INDEX(Lookup!$BH$9:$BH$3000,MATCH($A169,Lookup!$A$9:$A$3000,0)),0)</f>
        <v>0</v>
      </c>
      <c r="D169" s="186">
        <f>IFERROR(INDEX(Lookup!$BJ$9:$BJ$3000,MATCH($A169,Lookup!$A$9:$A$3000,0)),0)</f>
        <v>0</v>
      </c>
      <c r="E169" s="201">
        <f t="shared" si="11"/>
        <v>0</v>
      </c>
    </row>
    <row r="170" spans="1:5" x14ac:dyDescent="0.2">
      <c r="A170" s="184" t="str">
        <f>'53'!$A30</f>
        <v>53403-A01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Capsules - Purchases                                        </v>
      </c>
      <c r="C170" s="186">
        <f>IFERROR(INDEX(Lookup!$BH$9:$BH$3000,MATCH($A170,Lookup!$A$9:$A$3000,0)),0)</f>
        <v>0</v>
      </c>
      <c r="D170" s="186">
        <f>IFERROR(INDEX(Lookup!$BJ$9:$BJ$3000,MATCH($A170,Lookup!$A$9:$A$3000,0)),0)</f>
        <v>0</v>
      </c>
      <c r="E170" s="201">
        <f t="shared" si="11"/>
        <v>0</v>
      </c>
    </row>
    <row r="171" spans="1:5" x14ac:dyDescent="0.2">
      <c r="A171" s="184" t="str">
        <f>'53'!$A31</f>
        <v>53404-A01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Corks - Purchases                                           </v>
      </c>
      <c r="C171" s="186">
        <f>IFERROR(INDEX(Lookup!$BH$9:$BH$3000,MATCH($A171,Lookup!$A$9:$A$3000,0)),0)</f>
        <v>0</v>
      </c>
      <c r="D171" s="186">
        <f>IFERROR(INDEX(Lookup!$BJ$9:$BJ$3000,MATCH($A171,Lookup!$A$9:$A$3000,0)),0)</f>
        <v>0</v>
      </c>
      <c r="E171" s="201">
        <f t="shared" si="11"/>
        <v>0</v>
      </c>
    </row>
    <row r="172" spans="1:5" x14ac:dyDescent="0.2">
      <c r="A172" s="184" t="str">
        <f>'53'!$A32</f>
        <v>53405-A01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Labels &amp; Design Purchases                                   </v>
      </c>
      <c r="C172" s="186">
        <f>IFERROR(INDEX(Lookup!$BH$9:$BH$3000,MATCH($A172,Lookup!$A$9:$A$3000,0)),0)</f>
        <v>0</v>
      </c>
      <c r="D172" s="186">
        <f>IFERROR(INDEX(Lookup!$BJ$9:$BJ$3000,MATCH($A172,Lookup!$A$9:$A$3000,0)),0)</f>
        <v>0</v>
      </c>
      <c r="E172" s="201">
        <f t="shared" si="11"/>
        <v>0</v>
      </c>
    </row>
    <row r="173" spans="1:5" x14ac:dyDescent="0.2">
      <c r="A173" s="184" t="str">
        <f>'53'!$A33</f>
        <v>53406-A01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Labelling - Contract                                        </v>
      </c>
      <c r="C173" s="186">
        <f>IFERROR(INDEX(Lookup!$BH$9:$BH$3000,MATCH($A173,Lookup!$A$9:$A$3000,0)),0)</f>
        <v>0</v>
      </c>
      <c r="D173" s="186">
        <f>IFERROR(INDEX(Lookup!$BJ$9:$BJ$3000,MATCH($A173,Lookup!$A$9:$A$3000,0)),0)</f>
        <v>0</v>
      </c>
      <c r="E173" s="201">
        <f t="shared" si="11"/>
        <v>0</v>
      </c>
    </row>
    <row r="174" spans="1:5" x14ac:dyDescent="0.2">
      <c r="A174" s="184" t="str">
        <f>'53'!$A34</f>
        <v>53407-A01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Oak Barrels -New                                            </v>
      </c>
      <c r="C174" s="186">
        <f>IFERROR(INDEX(Lookup!$BH$9:$BH$3000,MATCH($A174,Lookup!$A$9:$A$3000,0)),0)</f>
        <v>0</v>
      </c>
      <c r="D174" s="186">
        <f>IFERROR(INDEX(Lookup!$BJ$9:$BJ$3000,MATCH($A174,Lookup!$A$9:$A$3000,0)),0)</f>
        <v>5562.3600000000006</v>
      </c>
      <c r="E174" s="201">
        <f t="shared" si="11"/>
        <v>-5562.3600000000006</v>
      </c>
    </row>
    <row r="175" spans="1:5" hidden="1" x14ac:dyDescent="0.2">
      <c r="A175" s="184"/>
      <c r="B175" s="272" t="s">
        <v>449</v>
      </c>
      <c r="C175" s="186"/>
      <c r="D175" s="186"/>
      <c r="E175" s="183"/>
    </row>
    <row r="176" spans="1:5" hidden="1" x14ac:dyDescent="0.2">
      <c r="A176" s="184"/>
      <c r="B176" s="184"/>
      <c r="C176" s="186"/>
      <c r="D176" s="186"/>
      <c r="E176" s="183"/>
    </row>
    <row r="177" spans="1:15" x14ac:dyDescent="0.2">
      <c r="A177" s="187" t="s">
        <v>492</v>
      </c>
      <c r="B177" s="187"/>
      <c r="C177" s="186"/>
      <c r="D177" s="186"/>
      <c r="E177" s="183"/>
      <c r="O177" s="182">
        <v>1</v>
      </c>
    </row>
    <row r="178" spans="1:15" x14ac:dyDescent="0.2">
      <c r="A178" s="184"/>
      <c r="B178" s="187" t="s">
        <v>484</v>
      </c>
      <c r="C178" s="186"/>
      <c r="D178" s="186"/>
      <c r="E178" s="183">
        <f>+C178-D178</f>
        <v>0</v>
      </c>
      <c r="O178" s="182">
        <v>1</v>
      </c>
    </row>
    <row r="179" spans="1:15" x14ac:dyDescent="0.2">
      <c r="A179" s="184" t="str">
        <f>'23'!A2</f>
        <v>61200-G16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 xml:space="preserve">IT Equipment - TWC                                          </v>
      </c>
      <c r="C179" s="186">
        <f>IFERROR(INDEX(Lookup!$BH$9:$BH$3000,MATCH($A179,Lookup!$A$9:$A$3000,0)),0)</f>
        <v>0</v>
      </c>
      <c r="D179" s="186">
        <f>IFERROR(INDEX(Lookup!$BJ$9:$BJ$3000,MATCH($A179,Lookup!$A$9:$A$3000,0)),0)</f>
        <v>0</v>
      </c>
      <c r="E179" s="201">
        <f t="shared" ref="E179:E222" si="12">+C179-D179</f>
        <v>0</v>
      </c>
      <c r="O179" s="182">
        <f t="shared" si="8"/>
        <v>1</v>
      </c>
    </row>
    <row r="180" spans="1:15" x14ac:dyDescent="0.2">
      <c r="A180" s="184" t="str">
        <f>'23'!A3</f>
        <v>61220-G16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 xml:space="preserve">Furniture &amp; Fittings-TWC                                    </v>
      </c>
      <c r="C180" s="186">
        <f>IFERROR(INDEX(Lookup!$BH$9:$BH$3000,MATCH($A180,Lookup!$A$9:$A$3000,0)),0)</f>
        <v>0</v>
      </c>
      <c r="D180" s="186">
        <f>IFERROR(INDEX(Lookup!$BJ$9:$BJ$3000,MATCH($A180,Lookup!$A$9:$A$3000,0)),0)</f>
        <v>0</v>
      </c>
      <c r="E180" s="201">
        <f t="shared" ref="E180:E194" si="13">+C180-D180</f>
        <v>0</v>
      </c>
      <c r="O180" s="182">
        <f t="shared" si="8"/>
        <v>1</v>
      </c>
    </row>
    <row r="181" spans="1:15" x14ac:dyDescent="0.2">
      <c r="A181" s="184" t="str">
        <f>'23'!A4</f>
        <v>61240-G16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 xml:space="preserve">Motor Vehicle-TWC                                           </v>
      </c>
      <c r="C181" s="186">
        <f>IFERROR(INDEX(Lookup!$BH$9:$BH$3000,MATCH($A181,Lookup!$A$9:$A$3000,0)),0)</f>
        <v>0</v>
      </c>
      <c r="D181" s="186">
        <f>IFERROR(INDEX(Lookup!$BJ$9:$BJ$3000,MATCH($A181,Lookup!$A$9:$A$3000,0)),0)</f>
        <v>0</v>
      </c>
      <c r="E181" s="201">
        <f t="shared" si="13"/>
        <v>0</v>
      </c>
      <c r="O181" s="182">
        <f t="shared" ref="O181:O195" si="14">+IF(A181&gt;0,1,0)</f>
        <v>1</v>
      </c>
    </row>
    <row r="182" spans="1:15" x14ac:dyDescent="0.2">
      <c r="A182" s="184" t="str">
        <f>'23'!A5</f>
        <v>61260-G16</v>
      </c>
      <c r="B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 xml:space="preserve">Office Furniture-TWC                                        </v>
      </c>
      <c r="C182" s="186">
        <f>IFERROR(INDEX(Lookup!$BH$9:$BH$3000,MATCH($A182,Lookup!$A$9:$A$3000,0)),0)</f>
        <v>0</v>
      </c>
      <c r="D182" s="186">
        <f>IFERROR(INDEX(Lookup!$BJ$9:$BJ$3000,MATCH($A182,Lookup!$A$9:$A$3000,0)),0)</f>
        <v>0</v>
      </c>
      <c r="E182" s="201">
        <f t="shared" si="13"/>
        <v>0</v>
      </c>
      <c r="O182" s="182">
        <f t="shared" si="14"/>
        <v>1</v>
      </c>
    </row>
    <row r="183" spans="1:15" x14ac:dyDescent="0.2">
      <c r="A183" s="184" t="str">
        <f>'23'!A6</f>
        <v>61280-G16</v>
      </c>
      <c r="B183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 xml:space="preserve">Plant &amp; Equipment-TWC                                       </v>
      </c>
      <c r="C183" s="186">
        <f>IFERROR(INDEX(Lookup!$BH$9:$BH$3000,MATCH($A183,Lookup!$A$9:$A$3000,0)),0)</f>
        <v>5350</v>
      </c>
      <c r="D183" s="186">
        <f>IFERROR(INDEX(Lookup!$BJ$9:$BJ$3000,MATCH($A183,Lookup!$A$9:$A$3000,0)),0)</f>
        <v>5350</v>
      </c>
      <c r="E183" s="201">
        <f t="shared" si="13"/>
        <v>0</v>
      </c>
      <c r="O183" s="182">
        <f t="shared" si="14"/>
        <v>1</v>
      </c>
    </row>
    <row r="184" spans="1:15" x14ac:dyDescent="0.2">
      <c r="A184" s="184" t="str">
        <f>'23'!A7</f>
        <v>61460-G16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Less Accum Depn - IT Equipment-TWC                          </v>
      </c>
      <c r="C184" s="186">
        <f>IFERROR(INDEX(Lookup!$BH$9:$BH$3000,MATCH($A184,Lookup!$A$9:$A$3000,0)),0)</f>
        <v>0</v>
      </c>
      <c r="D184" s="186">
        <f>IFERROR(INDEX(Lookup!$BJ$9:$BJ$3000,MATCH($A184,Lookup!$A$9:$A$3000,0)),0)</f>
        <v>0</v>
      </c>
      <c r="E184" s="201">
        <f t="shared" si="13"/>
        <v>0</v>
      </c>
      <c r="O184" s="182">
        <f t="shared" si="14"/>
        <v>1</v>
      </c>
    </row>
    <row r="185" spans="1:15" x14ac:dyDescent="0.2">
      <c r="A185" s="184" t="str">
        <f>'23'!A8</f>
        <v>61480-G16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Less Accum Depn - Furniture &amp; Fittings-TWC                  </v>
      </c>
      <c r="C185" s="186">
        <f>IFERROR(INDEX(Lookup!$BH$9:$BH$3000,MATCH($A185,Lookup!$A$9:$A$3000,0)),0)</f>
        <v>0</v>
      </c>
      <c r="D185" s="186">
        <f>IFERROR(INDEX(Lookup!$BJ$9:$BJ$3000,MATCH($A185,Lookup!$A$9:$A$3000,0)),0)</f>
        <v>0</v>
      </c>
      <c r="E185" s="201">
        <f t="shared" si="13"/>
        <v>0</v>
      </c>
      <c r="O185" s="182">
        <f t="shared" si="14"/>
        <v>1</v>
      </c>
    </row>
    <row r="186" spans="1:15" x14ac:dyDescent="0.2">
      <c r="A186" s="184" t="str">
        <f>'23'!A9</f>
        <v>61500-G16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Less Accum Depn - Motor Vehicles-TWC                        </v>
      </c>
      <c r="C186" s="186">
        <f>IFERROR(INDEX(Lookup!$BH$9:$BH$3000,MATCH($A186,Lookup!$A$9:$A$3000,0)),0)</f>
        <v>0</v>
      </c>
      <c r="D186" s="186">
        <f>IFERROR(INDEX(Lookup!$BJ$9:$BJ$3000,MATCH($A186,Lookup!$A$9:$A$3000,0)),0)</f>
        <v>0</v>
      </c>
      <c r="E186" s="201">
        <f t="shared" si="13"/>
        <v>0</v>
      </c>
      <c r="O186" s="182">
        <f t="shared" si="14"/>
        <v>1</v>
      </c>
    </row>
    <row r="187" spans="1:15" x14ac:dyDescent="0.2">
      <c r="A187" s="184" t="str">
        <f>'23'!A10</f>
        <v>61520-G16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Less Accum Depn - Office Furniture-TWC                      </v>
      </c>
      <c r="C187" s="186">
        <f>IFERROR(INDEX(Lookup!$BH$9:$BH$3000,MATCH($A187,Lookup!$A$9:$A$3000,0)),0)</f>
        <v>0</v>
      </c>
      <c r="D187" s="186">
        <f>IFERROR(INDEX(Lookup!$BJ$9:$BJ$3000,MATCH($A187,Lookup!$A$9:$A$3000,0)),0)</f>
        <v>0</v>
      </c>
      <c r="E187" s="201">
        <f t="shared" si="13"/>
        <v>0</v>
      </c>
      <c r="O187" s="182">
        <f t="shared" si="14"/>
        <v>1</v>
      </c>
    </row>
    <row r="188" spans="1:15" x14ac:dyDescent="0.2">
      <c r="A188" s="184" t="str">
        <f>'23'!A11</f>
        <v>61540-G16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Less Accum Depn - Plant &amp; Equip-TWC                         </v>
      </c>
      <c r="C188" s="186">
        <f>IFERROR(INDEX(Lookup!$BH$9:$BH$3000,MATCH($A188,Lookup!$A$9:$A$3000,0)),0)</f>
        <v>0</v>
      </c>
      <c r="D188" s="186">
        <f>IFERROR(INDEX(Lookup!$BJ$9:$BJ$3000,MATCH($A188,Lookup!$A$9:$A$3000,0)),0)</f>
        <v>0</v>
      </c>
      <c r="E188" s="201">
        <f t="shared" si="13"/>
        <v>0</v>
      </c>
      <c r="O188" s="182">
        <f t="shared" si="14"/>
        <v>1</v>
      </c>
    </row>
    <row r="189" spans="1:15" hidden="1" x14ac:dyDescent="0.2">
      <c r="A189" s="184">
        <f>'23'!A12</f>
        <v>0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C189" s="186">
        <f>IFERROR(INDEX(Lookup!$BH$9:$BH$3000,MATCH($A189,Lookup!$A$9:$A$3000,0)),0)</f>
        <v>0</v>
      </c>
      <c r="D189" s="186">
        <f>IFERROR(INDEX(Lookup!$BJ$9:$BJ$3000,MATCH($A189,Lookup!$A$9:$A$3000,0)),0)</f>
        <v>0</v>
      </c>
      <c r="E189" s="201">
        <f t="shared" si="13"/>
        <v>0</v>
      </c>
      <c r="O189" s="182">
        <f t="shared" si="14"/>
        <v>0</v>
      </c>
    </row>
    <row r="190" spans="1:15" hidden="1" x14ac:dyDescent="0.2">
      <c r="A190" s="184">
        <f>'23'!A13</f>
        <v>0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C190" s="186">
        <f>IFERROR(INDEX(Lookup!$BH$9:$BH$3000,MATCH($A190,Lookup!$A$9:$A$3000,0)),0)</f>
        <v>0</v>
      </c>
      <c r="D190" s="186">
        <f>IFERROR(INDEX(Lookup!$BJ$9:$BJ$3000,MATCH($A190,Lookup!$A$9:$A$3000,0)),0)</f>
        <v>0</v>
      </c>
      <c r="E190" s="201">
        <f t="shared" si="13"/>
        <v>0</v>
      </c>
      <c r="O190" s="182">
        <f t="shared" si="14"/>
        <v>0</v>
      </c>
    </row>
    <row r="191" spans="1:15" hidden="1" x14ac:dyDescent="0.2">
      <c r="A191" s="184">
        <f>'23'!A14</f>
        <v>0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C191" s="186">
        <f>IFERROR(INDEX(Lookup!$BH$9:$BH$3000,MATCH($A191,Lookup!$A$9:$A$3000,0)),0)</f>
        <v>0</v>
      </c>
      <c r="D191" s="186">
        <f>IFERROR(INDEX(Lookup!$BJ$9:$BJ$3000,MATCH($A191,Lookup!$A$9:$A$3000,0)),0)</f>
        <v>0</v>
      </c>
      <c r="E191" s="201">
        <f t="shared" si="13"/>
        <v>0</v>
      </c>
      <c r="O191" s="182">
        <f t="shared" si="14"/>
        <v>0</v>
      </c>
    </row>
    <row r="192" spans="1:15" hidden="1" x14ac:dyDescent="0.2">
      <c r="A192" s="184">
        <f>'23'!A15</f>
        <v>0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C192" s="186">
        <f>IFERROR(INDEX(Lookup!$BH$9:$BH$3000,MATCH($A192,Lookup!$A$9:$A$3000,0)),0)</f>
        <v>0</v>
      </c>
      <c r="D192" s="186">
        <f>IFERROR(INDEX(Lookup!$BJ$9:$BJ$3000,MATCH($A192,Lookup!$A$9:$A$3000,0)),0)</f>
        <v>0</v>
      </c>
      <c r="E192" s="201">
        <f t="shared" si="13"/>
        <v>0</v>
      </c>
      <c r="O192" s="182">
        <f t="shared" si="14"/>
        <v>0</v>
      </c>
    </row>
    <row r="193" spans="1:15" hidden="1" x14ac:dyDescent="0.2">
      <c r="A193" s="184">
        <f>'23'!A16</f>
        <v>0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C193" s="186">
        <f>IFERROR(INDEX(Lookup!$BH$9:$BH$3000,MATCH($A193,Lookup!$A$9:$A$3000,0)),0)</f>
        <v>0</v>
      </c>
      <c r="D193" s="186">
        <f>IFERROR(INDEX(Lookup!$BJ$9:$BJ$3000,MATCH($A193,Lookup!$A$9:$A$3000,0)),0)</f>
        <v>0</v>
      </c>
      <c r="E193" s="201">
        <f t="shared" si="13"/>
        <v>0</v>
      </c>
      <c r="O193" s="182">
        <f t="shared" si="14"/>
        <v>0</v>
      </c>
    </row>
    <row r="194" spans="1:15" hidden="1" x14ac:dyDescent="0.2">
      <c r="A194" s="184">
        <f>'23'!A17</f>
        <v>0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C194" s="186">
        <f>IFERROR(INDEX(Lookup!$BH$9:$BH$3000,MATCH($A194,Lookup!$A$9:$A$3000,0)),0)</f>
        <v>0</v>
      </c>
      <c r="D194" s="186">
        <f>IFERROR(INDEX(Lookup!$BJ$9:$BJ$3000,MATCH($A194,Lookup!$A$9:$A$3000,0)),0)</f>
        <v>0</v>
      </c>
      <c r="E194" s="201">
        <f t="shared" si="13"/>
        <v>0</v>
      </c>
      <c r="O194" s="182">
        <f t="shared" si="14"/>
        <v>0</v>
      </c>
    </row>
    <row r="195" spans="1:15" hidden="1" x14ac:dyDescent="0.2">
      <c r="A195" s="184"/>
      <c r="B195"/>
      <c r="C195" s="186"/>
      <c r="D195" s="186"/>
      <c r="E195" s="201"/>
      <c r="O195" s="182">
        <f t="shared" si="14"/>
        <v>0</v>
      </c>
    </row>
    <row r="196" spans="1:15" ht="13.5" thickBot="1" x14ac:dyDescent="0.25">
      <c r="A196" s="184"/>
      <c r="B196" s="184" t="s">
        <v>449</v>
      </c>
      <c r="C196" s="188">
        <f>SUM(C142:C195)</f>
        <v>5350</v>
      </c>
      <c r="D196" s="188">
        <f t="shared" ref="D196:E196" si="15">SUM(D142:D195)</f>
        <v>22776.510000000002</v>
      </c>
      <c r="E196" s="239">
        <f t="shared" si="15"/>
        <v>-17426.510000000002</v>
      </c>
      <c r="O196" s="182">
        <v>1</v>
      </c>
    </row>
    <row r="197" spans="1:15" ht="13.5" thickTop="1" x14ac:dyDescent="0.2">
      <c r="A197" s="184"/>
      <c r="B197" s="184"/>
      <c r="C197" s="186"/>
      <c r="D197" s="186"/>
      <c r="E197" s="201"/>
    </row>
    <row r="198" spans="1:15" x14ac:dyDescent="0.2">
      <c r="A198" s="184"/>
      <c r="B198" s="187" t="s">
        <v>485</v>
      </c>
      <c r="C198" s="186"/>
      <c r="D198" s="186"/>
      <c r="E198" s="183"/>
      <c r="O198" s="182">
        <v>1</v>
      </c>
    </row>
    <row r="199" spans="1:15" x14ac:dyDescent="0.2">
      <c r="A199" s="184" t="str">
        <f>'24'!A2</f>
        <v>62100-G02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Intercompany-EPH                                            </v>
      </c>
      <c r="C199" s="186">
        <f>IFERROR(INDEX(Lookup!$BH$9:$BH$3000,MATCH($A199,Lookup!$A$9:$A$3000,0)),0)</f>
        <v>0</v>
      </c>
      <c r="D199" s="186">
        <f>IFERROR(INDEX(Lookup!$BJ$9:$BJ$3000,MATCH($A199,Lookup!$A$9:$A$3000,0)),0)</f>
        <v>0</v>
      </c>
      <c r="E199" s="201">
        <f t="shared" ref="E199" si="16">+C199-D199</f>
        <v>0</v>
      </c>
      <c r="O199" s="182">
        <f t="shared" ref="O199:O261" si="17">+IF(A199&gt;0,1,0)</f>
        <v>1</v>
      </c>
    </row>
    <row r="200" spans="1:15" x14ac:dyDescent="0.2">
      <c r="A200" s="184" t="str">
        <f>'24'!A3</f>
        <v>62100-G05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Intercompany-GBLT                                           </v>
      </c>
      <c r="C200" s="186">
        <f>IFERROR(INDEX(Lookup!$BH$9:$BH$3000,MATCH($A200,Lookup!$A$9:$A$3000,0)),0)</f>
        <v>0</v>
      </c>
      <c r="D200" s="186">
        <f>IFERROR(INDEX(Lookup!$BJ$9:$BJ$3000,MATCH($A200,Lookup!$A$9:$A$3000,0)),0)</f>
        <v>92000</v>
      </c>
      <c r="E200" s="201">
        <f t="shared" ref="E200:E219" si="18">+C200-D200</f>
        <v>-92000</v>
      </c>
      <c r="O200" s="182">
        <f t="shared" si="17"/>
        <v>1</v>
      </c>
    </row>
    <row r="201" spans="1:15" x14ac:dyDescent="0.2">
      <c r="A201" s="184" t="str">
        <f>'24'!A4</f>
        <v>62100-G07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Intercompany-GPM                                            </v>
      </c>
      <c r="C201" s="186">
        <f>IFERROR(INDEX(Lookup!$BH$9:$BH$3000,MATCH($A201,Lookup!$A$9:$A$3000,0)),0)</f>
        <v>0</v>
      </c>
      <c r="D201" s="186">
        <f>IFERROR(INDEX(Lookup!$BJ$9:$BJ$3000,MATCH($A201,Lookup!$A$9:$A$3000,0)),0)</f>
        <v>0</v>
      </c>
      <c r="E201" s="201">
        <f t="shared" si="18"/>
        <v>0</v>
      </c>
      <c r="O201" s="182">
        <f t="shared" si="17"/>
        <v>1</v>
      </c>
    </row>
    <row r="202" spans="1:15" x14ac:dyDescent="0.2">
      <c r="A202" s="184" t="str">
        <f>'24'!A5</f>
        <v>62100-G14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Intercompany - TMV                                          </v>
      </c>
      <c r="C202" s="186">
        <f>IFERROR(INDEX(Lookup!$BH$9:$BH$3000,MATCH($A202,Lookup!$A$9:$A$3000,0)),0)</f>
        <v>0</v>
      </c>
      <c r="D202" s="186">
        <f>IFERROR(INDEX(Lookup!$BJ$9:$BJ$3000,MATCH($A202,Lookup!$A$9:$A$3000,0)),0)</f>
        <v>0</v>
      </c>
      <c r="E202" s="201">
        <f t="shared" si="18"/>
        <v>0</v>
      </c>
      <c r="O202" s="182">
        <f t="shared" si="17"/>
        <v>1</v>
      </c>
    </row>
    <row r="203" spans="1:15" hidden="1" x14ac:dyDescent="0.2">
      <c r="A203" s="184">
        <f>'24'!A6</f>
        <v>0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C203" s="186">
        <f>IFERROR(INDEX(Lookup!$BH$9:$BH$3000,MATCH($A203,Lookup!$A$9:$A$3000,0)),0)</f>
        <v>0</v>
      </c>
      <c r="D203" s="186">
        <f>IFERROR(INDEX(Lookup!$BJ$9:$BJ$3000,MATCH($A203,Lookup!$A$9:$A$3000,0)),0)</f>
        <v>0</v>
      </c>
      <c r="E203" s="201">
        <f t="shared" si="18"/>
        <v>0</v>
      </c>
      <c r="O203" s="182">
        <f t="shared" si="17"/>
        <v>0</v>
      </c>
    </row>
    <row r="204" spans="1:15" hidden="1" x14ac:dyDescent="0.2">
      <c r="A204" s="184">
        <f>'24'!A7</f>
        <v>0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C204" s="186">
        <f>IFERROR(INDEX(Lookup!$BH$9:$BH$3000,MATCH($A204,Lookup!$A$9:$A$3000,0)),0)</f>
        <v>0</v>
      </c>
      <c r="D204" s="186">
        <f>IFERROR(INDEX(Lookup!$BJ$9:$BJ$3000,MATCH($A204,Lookup!$A$9:$A$3000,0)),0)</f>
        <v>0</v>
      </c>
      <c r="E204" s="201">
        <f t="shared" si="18"/>
        <v>0</v>
      </c>
      <c r="O204" s="182">
        <f t="shared" si="17"/>
        <v>0</v>
      </c>
    </row>
    <row r="205" spans="1:15" hidden="1" x14ac:dyDescent="0.2">
      <c r="A205" s="184">
        <f>'24'!A8</f>
        <v>0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C205" s="186">
        <f>IFERROR(INDEX(Lookup!$BH$9:$BH$3000,MATCH($A205,Lookup!$A$9:$A$3000,0)),0)</f>
        <v>0</v>
      </c>
      <c r="D205" s="186">
        <f>IFERROR(INDEX(Lookup!$BJ$9:$BJ$3000,MATCH($A205,Lookup!$A$9:$A$3000,0)),0)</f>
        <v>0</v>
      </c>
      <c r="E205" s="201">
        <f t="shared" si="18"/>
        <v>0</v>
      </c>
      <c r="O205" s="182">
        <f t="shared" si="17"/>
        <v>0</v>
      </c>
    </row>
    <row r="206" spans="1:15" hidden="1" x14ac:dyDescent="0.2">
      <c r="A206" s="184">
        <f>'24'!A9</f>
        <v>0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C206" s="186">
        <f>IFERROR(INDEX(Lookup!$BH$9:$BH$3000,MATCH($A206,Lookup!$A$9:$A$3000,0)),0)</f>
        <v>0</v>
      </c>
      <c r="D206" s="186">
        <f>IFERROR(INDEX(Lookup!$BJ$9:$BJ$3000,MATCH($A206,Lookup!$A$9:$A$3000,0)),0)</f>
        <v>0</v>
      </c>
      <c r="E206" s="201">
        <f t="shared" si="18"/>
        <v>0</v>
      </c>
      <c r="O206" s="182">
        <f t="shared" si="17"/>
        <v>0</v>
      </c>
    </row>
    <row r="207" spans="1:15" hidden="1" x14ac:dyDescent="0.2">
      <c r="A207" s="184">
        <f>'24'!A10</f>
        <v>0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C207" s="186">
        <f>IFERROR(INDEX(Lookup!$BH$9:$BH$3000,MATCH($A207,Lookup!$A$9:$A$3000,0)),0)</f>
        <v>0</v>
      </c>
      <c r="D207" s="186">
        <f>IFERROR(INDEX(Lookup!$BJ$9:$BJ$3000,MATCH($A207,Lookup!$A$9:$A$3000,0)),0)</f>
        <v>0</v>
      </c>
      <c r="E207" s="201">
        <f t="shared" si="18"/>
        <v>0</v>
      </c>
      <c r="O207" s="182">
        <f t="shared" si="17"/>
        <v>0</v>
      </c>
    </row>
    <row r="208" spans="1:15" hidden="1" x14ac:dyDescent="0.2">
      <c r="A208" s="184">
        <f>'24'!A11</f>
        <v>0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C208" s="186">
        <f>IFERROR(INDEX(Lookup!$BH$9:$BH$3000,MATCH($A208,Lookup!$A$9:$A$3000,0)),0)</f>
        <v>0</v>
      </c>
      <c r="D208" s="186">
        <f>IFERROR(INDEX(Lookup!$BJ$9:$BJ$3000,MATCH($A208,Lookup!$A$9:$A$3000,0)),0)</f>
        <v>0</v>
      </c>
      <c r="E208" s="201">
        <f t="shared" si="18"/>
        <v>0</v>
      </c>
      <c r="O208" s="182">
        <f t="shared" si="17"/>
        <v>0</v>
      </c>
    </row>
    <row r="209" spans="1:15" hidden="1" x14ac:dyDescent="0.2">
      <c r="A209" s="184">
        <f>'24'!A12</f>
        <v>0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C209" s="186">
        <f>IFERROR(INDEX(Lookup!$BH$9:$BH$3000,MATCH($A209,Lookup!$A$9:$A$3000,0)),0)</f>
        <v>0</v>
      </c>
      <c r="D209" s="186">
        <f>IFERROR(INDEX(Lookup!$BJ$9:$BJ$3000,MATCH($A209,Lookup!$A$9:$A$3000,0)),0)</f>
        <v>0</v>
      </c>
      <c r="E209" s="201">
        <f t="shared" si="18"/>
        <v>0</v>
      </c>
      <c r="O209" s="182">
        <f t="shared" si="17"/>
        <v>0</v>
      </c>
    </row>
    <row r="210" spans="1:15" hidden="1" x14ac:dyDescent="0.2">
      <c r="A210" s="184">
        <f>'24'!A13</f>
        <v>0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C210" s="186">
        <f>IFERROR(INDEX(Lookup!$BH$9:$BH$3000,MATCH($A210,Lookup!$A$9:$A$3000,0)),0)</f>
        <v>0</v>
      </c>
      <c r="D210" s="186">
        <f>IFERROR(INDEX(Lookup!$BJ$9:$BJ$3000,MATCH($A210,Lookup!$A$9:$A$3000,0)),0)</f>
        <v>0</v>
      </c>
      <c r="E210" s="201">
        <f t="shared" si="18"/>
        <v>0</v>
      </c>
      <c r="O210" s="182">
        <f t="shared" si="17"/>
        <v>0</v>
      </c>
    </row>
    <row r="211" spans="1:15" hidden="1" x14ac:dyDescent="0.2">
      <c r="A211" s="184">
        <f>'24'!A14</f>
        <v>0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C211" s="186">
        <f>IFERROR(INDEX(Lookup!$BH$9:$BH$3000,MATCH($A211,Lookup!$A$9:$A$3000,0)),0)</f>
        <v>0</v>
      </c>
      <c r="D211" s="186">
        <f>IFERROR(INDEX(Lookup!$BJ$9:$BJ$3000,MATCH($A211,Lookup!$A$9:$A$3000,0)),0)</f>
        <v>0</v>
      </c>
      <c r="E211" s="201">
        <f t="shared" si="18"/>
        <v>0</v>
      </c>
      <c r="O211" s="182">
        <f t="shared" si="17"/>
        <v>0</v>
      </c>
    </row>
    <row r="212" spans="1:15" hidden="1" x14ac:dyDescent="0.2">
      <c r="A212" s="184">
        <f>'24'!A15</f>
        <v>0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C212" s="186">
        <f>IFERROR(INDEX(Lookup!$BH$9:$BH$3000,MATCH($A212,Lookup!$A$9:$A$3000,0)),0)</f>
        <v>0</v>
      </c>
      <c r="D212" s="186">
        <f>IFERROR(INDEX(Lookup!$BJ$9:$BJ$3000,MATCH($A212,Lookup!$A$9:$A$3000,0)),0)</f>
        <v>0</v>
      </c>
      <c r="E212" s="201">
        <f t="shared" si="18"/>
        <v>0</v>
      </c>
      <c r="O212" s="182">
        <f t="shared" si="17"/>
        <v>0</v>
      </c>
    </row>
    <row r="213" spans="1:15" hidden="1" x14ac:dyDescent="0.2">
      <c r="A213" s="184">
        <f>'24'!A16</f>
        <v>0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C213" s="186">
        <f>IFERROR(INDEX(Lookup!$BH$9:$BH$3000,MATCH($A213,Lookup!$A$9:$A$3000,0)),0)</f>
        <v>0</v>
      </c>
      <c r="D213" s="186">
        <f>IFERROR(INDEX(Lookup!$BJ$9:$BJ$3000,MATCH($A213,Lookup!$A$9:$A$3000,0)),0)</f>
        <v>0</v>
      </c>
      <c r="E213" s="201">
        <f t="shared" si="18"/>
        <v>0</v>
      </c>
      <c r="O213" s="182">
        <f t="shared" si="17"/>
        <v>0</v>
      </c>
    </row>
    <row r="214" spans="1:15" hidden="1" x14ac:dyDescent="0.2">
      <c r="A214" s="184">
        <f>'24'!A17</f>
        <v>0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C214" s="186">
        <f>IFERROR(INDEX(Lookup!$BH$9:$BH$3000,MATCH($A214,Lookup!$A$9:$A$3000,0)),0)</f>
        <v>0</v>
      </c>
      <c r="D214" s="186">
        <f>IFERROR(INDEX(Lookup!$BJ$9:$BJ$3000,MATCH($A214,Lookup!$A$9:$A$3000,0)),0)</f>
        <v>0</v>
      </c>
      <c r="E214" s="201">
        <f t="shared" si="18"/>
        <v>0</v>
      </c>
      <c r="O214" s="182">
        <f t="shared" si="17"/>
        <v>0</v>
      </c>
    </row>
    <row r="215" spans="1:15" hidden="1" x14ac:dyDescent="0.2">
      <c r="A215" s="184">
        <f>'24'!A18</f>
        <v>0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C215" s="186">
        <f>IFERROR(INDEX(Lookup!$BH$9:$BH$3000,MATCH($A215,Lookup!$A$9:$A$3000,0)),0)</f>
        <v>0</v>
      </c>
      <c r="D215" s="186">
        <f>IFERROR(INDEX(Lookup!$BJ$9:$BJ$3000,MATCH($A215,Lookup!$A$9:$A$3000,0)),0)</f>
        <v>0</v>
      </c>
      <c r="E215" s="201">
        <f t="shared" si="18"/>
        <v>0</v>
      </c>
      <c r="O215" s="182">
        <f t="shared" si="17"/>
        <v>0</v>
      </c>
    </row>
    <row r="216" spans="1:15" hidden="1" x14ac:dyDescent="0.2">
      <c r="A216" s="184">
        <f>'24'!A19</f>
        <v>0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C216" s="186">
        <f>IFERROR(INDEX(Lookup!$BH$9:$BH$3000,MATCH($A216,Lookup!$A$9:$A$3000,0)),0)</f>
        <v>0</v>
      </c>
      <c r="D216" s="186">
        <f>IFERROR(INDEX(Lookup!$BJ$9:$BJ$3000,MATCH($A216,Lookup!$A$9:$A$3000,0)),0)</f>
        <v>0</v>
      </c>
      <c r="E216" s="201">
        <f t="shared" si="18"/>
        <v>0</v>
      </c>
      <c r="O216" s="182">
        <f t="shared" si="17"/>
        <v>0</v>
      </c>
    </row>
    <row r="217" spans="1:15" hidden="1" x14ac:dyDescent="0.2">
      <c r="A217" s="184">
        <f>'24'!A20</f>
        <v>0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C217" s="186">
        <f>IFERROR(INDEX(Lookup!$BH$9:$BH$3000,MATCH($A217,Lookup!$A$9:$A$3000,0)),0)</f>
        <v>0</v>
      </c>
      <c r="D217" s="186">
        <f>IFERROR(INDEX(Lookup!$BJ$9:$BJ$3000,MATCH($A217,Lookup!$A$9:$A$3000,0)),0)</f>
        <v>0</v>
      </c>
      <c r="E217" s="201">
        <f t="shared" si="18"/>
        <v>0</v>
      </c>
      <c r="O217" s="182">
        <f t="shared" si="17"/>
        <v>0</v>
      </c>
    </row>
    <row r="218" spans="1:15" hidden="1" x14ac:dyDescent="0.2">
      <c r="A218" s="184">
        <f>'24'!A21</f>
        <v>0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C218" s="186">
        <f>IFERROR(INDEX(Lookup!$BH$9:$BH$3000,MATCH($A218,Lookup!$A$9:$A$3000,0)),0)</f>
        <v>0</v>
      </c>
      <c r="D218" s="186">
        <f>IFERROR(INDEX(Lookup!$BJ$9:$BJ$3000,MATCH($A218,Lookup!$A$9:$A$3000,0)),0)</f>
        <v>0</v>
      </c>
      <c r="E218" s="201">
        <f t="shared" si="18"/>
        <v>0</v>
      </c>
      <c r="O218" s="182">
        <f t="shared" si="17"/>
        <v>0</v>
      </c>
    </row>
    <row r="219" spans="1:15" hidden="1" x14ac:dyDescent="0.2">
      <c r="A219" s="184">
        <f>'24'!A22</f>
        <v>0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C219" s="186">
        <f>IFERROR(INDEX(Lookup!$BH$9:$BH$3000,MATCH($A219,Lookup!$A$9:$A$3000,0)),0)</f>
        <v>0</v>
      </c>
      <c r="D219" s="186">
        <f>IFERROR(INDEX(Lookup!$BJ$9:$BJ$3000,MATCH($A219,Lookup!$A$9:$A$3000,0)),0)</f>
        <v>0</v>
      </c>
      <c r="E219" s="201">
        <f t="shared" si="18"/>
        <v>0</v>
      </c>
      <c r="O219" s="182">
        <f t="shared" si="17"/>
        <v>0</v>
      </c>
    </row>
    <row r="220" spans="1:15" x14ac:dyDescent="0.2">
      <c r="B220" s="184" t="s">
        <v>449</v>
      </c>
      <c r="C220" s="189">
        <f>SUM(C199:C219)</f>
        <v>0</v>
      </c>
      <c r="D220" s="189">
        <f>SUM(D199:D219)</f>
        <v>92000</v>
      </c>
      <c r="E220" s="238">
        <f>+C220-D220</f>
        <v>-92000</v>
      </c>
      <c r="O220" s="182">
        <v>1</v>
      </c>
    </row>
    <row r="221" spans="1:15" x14ac:dyDescent="0.2">
      <c r="B221" s="187" t="s">
        <v>483</v>
      </c>
      <c r="C221" s="186"/>
      <c r="D221" s="186"/>
      <c r="E221" s="183">
        <f t="shared" si="12"/>
        <v>0</v>
      </c>
      <c r="O221" s="182">
        <v>1</v>
      </c>
    </row>
    <row r="222" spans="1:15" hidden="1" x14ac:dyDescent="0.2">
      <c r="A222" s="184">
        <f>'25'!A2</f>
        <v>0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C222" s="186">
        <f>IFERROR(INDEX(Lookup!$BH$9:$BH$3000,MATCH($A222,Lookup!$A$9:$A$3000,0)),0)</f>
        <v>0</v>
      </c>
      <c r="D222" s="186">
        <f>IFERROR(INDEX(Lookup!$BJ$9:$BJ$3000,MATCH($A222,Lookup!$A$9:$A$3000,0)),0)</f>
        <v>0</v>
      </c>
      <c r="E222" s="201">
        <f t="shared" si="12"/>
        <v>0</v>
      </c>
      <c r="O222" s="182">
        <f t="shared" si="17"/>
        <v>0</v>
      </c>
    </row>
    <row r="223" spans="1:15" hidden="1" x14ac:dyDescent="0.2">
      <c r="A223" s="184">
        <f>'25'!A3</f>
        <v>0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C223" s="186">
        <f>IFERROR(INDEX(Lookup!$BH$9:$BH$3000,MATCH($A223,Lookup!$A$9:$A$3000,0)),0)</f>
        <v>0</v>
      </c>
      <c r="D223" s="186">
        <f>IFERROR(INDEX(Lookup!$BJ$9:$BJ$3000,MATCH($A223,Lookup!$A$9:$A$3000,0)),0)</f>
        <v>0</v>
      </c>
      <c r="E223" s="201">
        <f t="shared" ref="E223:E249" si="19">+C223-D223</f>
        <v>0</v>
      </c>
      <c r="O223" s="182">
        <f t="shared" si="17"/>
        <v>0</v>
      </c>
    </row>
    <row r="224" spans="1:15" hidden="1" x14ac:dyDescent="0.2">
      <c r="A224" s="184">
        <f>'25'!A4</f>
        <v>0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C224" s="186">
        <f>IFERROR(INDEX(Lookup!$BH$9:$BH$3000,MATCH($A224,Lookup!$A$9:$A$3000,0)),0)</f>
        <v>0</v>
      </c>
      <c r="D224" s="186">
        <f>IFERROR(INDEX(Lookup!$BJ$9:$BJ$3000,MATCH($A224,Lookup!$A$9:$A$3000,0)),0)</f>
        <v>0</v>
      </c>
      <c r="E224" s="201">
        <f t="shared" si="19"/>
        <v>0</v>
      </c>
      <c r="O224" s="182">
        <f t="shared" si="17"/>
        <v>0</v>
      </c>
    </row>
    <row r="225" spans="1:15" hidden="1" x14ac:dyDescent="0.2">
      <c r="A225" s="184">
        <f>'25'!A5</f>
        <v>0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C225" s="186">
        <f>IFERROR(INDEX(Lookup!$BH$9:$BH$3000,MATCH($A225,Lookup!$A$9:$A$3000,0)),0)</f>
        <v>0</v>
      </c>
      <c r="D225" s="186">
        <f>IFERROR(INDEX(Lookup!$BJ$9:$BJ$3000,MATCH($A225,Lookup!$A$9:$A$3000,0)),0)</f>
        <v>0</v>
      </c>
      <c r="E225" s="201">
        <f t="shared" si="19"/>
        <v>0</v>
      </c>
      <c r="O225" s="182">
        <f t="shared" si="17"/>
        <v>0</v>
      </c>
    </row>
    <row r="226" spans="1:15" hidden="1" x14ac:dyDescent="0.2">
      <c r="A226" s="184">
        <f>'25'!A6</f>
        <v>0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C226" s="186">
        <f>IFERROR(INDEX(Lookup!$BH$9:$BH$3000,MATCH($A226,Lookup!$A$9:$A$3000,0)),0)</f>
        <v>0</v>
      </c>
      <c r="D226" s="186">
        <f>IFERROR(INDEX(Lookup!$BJ$9:$BJ$3000,MATCH($A226,Lookup!$A$9:$A$3000,0)),0)</f>
        <v>0</v>
      </c>
      <c r="E226" s="201">
        <f t="shared" si="19"/>
        <v>0</v>
      </c>
      <c r="O226" s="182">
        <f t="shared" si="17"/>
        <v>0</v>
      </c>
    </row>
    <row r="227" spans="1:15" hidden="1" x14ac:dyDescent="0.2">
      <c r="A227" s="184">
        <f>'25'!A7</f>
        <v>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C227" s="186">
        <f>IFERROR(INDEX(Lookup!$BH$9:$BH$3000,MATCH($A227,Lookup!$A$9:$A$3000,0)),0)</f>
        <v>0</v>
      </c>
      <c r="D227" s="186">
        <f>IFERROR(INDEX(Lookup!$BJ$9:$BJ$3000,MATCH($A227,Lookup!$A$9:$A$3000,0)),0)</f>
        <v>0</v>
      </c>
      <c r="E227" s="201">
        <f t="shared" si="19"/>
        <v>0</v>
      </c>
      <c r="O227" s="182">
        <f t="shared" si="17"/>
        <v>0</v>
      </c>
    </row>
    <row r="228" spans="1:15" hidden="1" x14ac:dyDescent="0.2">
      <c r="A228" s="184">
        <f>'25'!A8</f>
        <v>0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C228" s="186">
        <f>IFERROR(INDEX(Lookup!$BH$9:$BH$3000,MATCH($A228,Lookup!$A$9:$A$3000,0)),0)</f>
        <v>0</v>
      </c>
      <c r="D228" s="186">
        <f>IFERROR(INDEX(Lookup!$BJ$9:$BJ$3000,MATCH($A228,Lookup!$A$9:$A$3000,0)),0)</f>
        <v>0</v>
      </c>
      <c r="E228" s="201">
        <f t="shared" si="19"/>
        <v>0</v>
      </c>
      <c r="O228" s="182">
        <f t="shared" si="17"/>
        <v>0</v>
      </c>
    </row>
    <row r="229" spans="1:15" hidden="1" x14ac:dyDescent="0.2">
      <c r="A229" s="184">
        <f>'25'!A9</f>
        <v>0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C229" s="186">
        <f>IFERROR(INDEX(Lookup!$BH$9:$BH$3000,MATCH($A229,Lookup!$A$9:$A$3000,0)),0)</f>
        <v>0</v>
      </c>
      <c r="D229" s="186">
        <f>IFERROR(INDEX(Lookup!$BJ$9:$BJ$3000,MATCH($A229,Lookup!$A$9:$A$3000,0)),0)</f>
        <v>0</v>
      </c>
      <c r="E229" s="201">
        <f t="shared" si="19"/>
        <v>0</v>
      </c>
      <c r="O229" s="182">
        <f t="shared" si="17"/>
        <v>0</v>
      </c>
    </row>
    <row r="230" spans="1:15" hidden="1" x14ac:dyDescent="0.2">
      <c r="A230" s="184">
        <f>'25'!A10</f>
        <v>0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C230" s="186">
        <f>IFERROR(INDEX(Lookup!$BH$9:$BH$3000,MATCH($A230,Lookup!$A$9:$A$3000,0)),0)</f>
        <v>0</v>
      </c>
      <c r="D230" s="186">
        <f>IFERROR(INDEX(Lookup!$BJ$9:$BJ$3000,MATCH($A230,Lookup!$A$9:$A$3000,0)),0)</f>
        <v>0</v>
      </c>
      <c r="E230" s="201">
        <f t="shared" si="19"/>
        <v>0</v>
      </c>
      <c r="O230" s="182">
        <f t="shared" si="17"/>
        <v>0</v>
      </c>
    </row>
    <row r="231" spans="1:15" hidden="1" x14ac:dyDescent="0.2">
      <c r="A231" s="184">
        <f>'25'!A11</f>
        <v>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C231" s="186">
        <f>IFERROR(INDEX(Lookup!$BH$9:$BH$3000,MATCH($A231,Lookup!$A$9:$A$3000,0)),0)</f>
        <v>0</v>
      </c>
      <c r="D231" s="186">
        <f>IFERROR(INDEX(Lookup!$BJ$9:$BJ$3000,MATCH($A231,Lookup!$A$9:$A$3000,0)),0)</f>
        <v>0</v>
      </c>
      <c r="E231" s="201">
        <f t="shared" si="19"/>
        <v>0</v>
      </c>
      <c r="O231" s="182">
        <f t="shared" si="17"/>
        <v>0</v>
      </c>
    </row>
    <row r="232" spans="1:15" hidden="1" x14ac:dyDescent="0.2">
      <c r="A232" s="184">
        <f>'25'!A12</f>
        <v>0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C232" s="186">
        <f>IFERROR(INDEX(Lookup!$BH$9:$BH$3000,MATCH($A232,Lookup!$A$9:$A$3000,0)),0)</f>
        <v>0</v>
      </c>
      <c r="D232" s="186">
        <f>IFERROR(INDEX(Lookup!$BJ$9:$BJ$3000,MATCH($A232,Lookup!$A$9:$A$3000,0)),0)</f>
        <v>0</v>
      </c>
      <c r="E232" s="201">
        <f t="shared" si="19"/>
        <v>0</v>
      </c>
      <c r="O232" s="182">
        <f t="shared" si="17"/>
        <v>0</v>
      </c>
    </row>
    <row r="233" spans="1:15" hidden="1" x14ac:dyDescent="0.2">
      <c r="A233" s="184">
        <f>'25'!A13</f>
        <v>0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C233" s="186">
        <f>IFERROR(INDEX(Lookup!$BH$9:$BH$3000,MATCH($A233,Lookup!$A$9:$A$3000,0)),0)</f>
        <v>0</v>
      </c>
      <c r="D233" s="186">
        <f>IFERROR(INDEX(Lookup!$BJ$9:$BJ$3000,MATCH($A233,Lookup!$A$9:$A$3000,0)),0)</f>
        <v>0</v>
      </c>
      <c r="E233" s="201">
        <f t="shared" si="19"/>
        <v>0</v>
      </c>
      <c r="O233" s="182">
        <f t="shared" si="17"/>
        <v>0</v>
      </c>
    </row>
    <row r="234" spans="1:15" hidden="1" x14ac:dyDescent="0.2">
      <c r="A234" s="184">
        <f>'25'!A14</f>
        <v>0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C234" s="186">
        <f>IFERROR(INDEX(Lookup!$BH$9:$BH$3000,MATCH($A234,Lookup!$A$9:$A$3000,0)),0)</f>
        <v>0</v>
      </c>
      <c r="D234" s="186">
        <f>IFERROR(INDEX(Lookup!$BJ$9:$BJ$3000,MATCH($A234,Lookup!$A$9:$A$3000,0)),0)</f>
        <v>0</v>
      </c>
      <c r="E234" s="201">
        <f t="shared" si="19"/>
        <v>0</v>
      </c>
      <c r="O234" s="182">
        <f t="shared" si="17"/>
        <v>0</v>
      </c>
    </row>
    <row r="235" spans="1:15" hidden="1" x14ac:dyDescent="0.2">
      <c r="A235" s="184">
        <f>'25'!A15</f>
        <v>0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C235" s="186">
        <f>IFERROR(INDEX(Lookup!$BH$9:$BH$3000,MATCH($A235,Lookup!$A$9:$A$3000,0)),0)</f>
        <v>0</v>
      </c>
      <c r="D235" s="186">
        <f>IFERROR(INDEX(Lookup!$BJ$9:$BJ$3000,MATCH($A235,Lookup!$A$9:$A$3000,0)),0)</f>
        <v>0</v>
      </c>
      <c r="E235" s="201">
        <f t="shared" si="19"/>
        <v>0</v>
      </c>
      <c r="O235" s="182">
        <f t="shared" si="17"/>
        <v>0</v>
      </c>
    </row>
    <row r="236" spans="1:15" hidden="1" x14ac:dyDescent="0.2">
      <c r="A236" s="184">
        <f>'25'!A16</f>
        <v>0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C236" s="186">
        <f>IFERROR(INDEX(Lookup!$BH$9:$BH$3000,MATCH($A236,Lookup!$A$9:$A$3000,0)),0)</f>
        <v>0</v>
      </c>
      <c r="D236" s="186">
        <f>IFERROR(INDEX(Lookup!$BJ$9:$BJ$3000,MATCH($A236,Lookup!$A$9:$A$3000,0)),0)</f>
        <v>0</v>
      </c>
      <c r="E236" s="201">
        <f t="shared" si="19"/>
        <v>0</v>
      </c>
      <c r="O236" s="182">
        <f t="shared" si="17"/>
        <v>0</v>
      </c>
    </row>
    <row r="237" spans="1:15" hidden="1" x14ac:dyDescent="0.2">
      <c r="A237" s="184">
        <f>'25'!A17</f>
        <v>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C237" s="186">
        <f>IFERROR(INDEX(Lookup!$BH$9:$BH$3000,MATCH($A237,Lookup!$A$9:$A$3000,0)),0)</f>
        <v>0</v>
      </c>
      <c r="D237" s="186">
        <f>IFERROR(INDEX(Lookup!$BJ$9:$BJ$3000,MATCH($A237,Lookup!$A$9:$A$3000,0)),0)</f>
        <v>0</v>
      </c>
      <c r="E237" s="201">
        <f t="shared" si="19"/>
        <v>0</v>
      </c>
      <c r="O237" s="182">
        <f t="shared" si="17"/>
        <v>0</v>
      </c>
    </row>
    <row r="238" spans="1:15" hidden="1" x14ac:dyDescent="0.2">
      <c r="A238" s="184">
        <f>'25'!A18</f>
        <v>0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C238" s="186">
        <f>IFERROR(INDEX(Lookup!$BH$9:$BH$3000,MATCH($A238,Lookup!$A$9:$A$3000,0)),0)</f>
        <v>0</v>
      </c>
      <c r="D238" s="186">
        <f>IFERROR(INDEX(Lookup!$BJ$9:$BJ$3000,MATCH($A238,Lookup!$A$9:$A$3000,0)),0)</f>
        <v>0</v>
      </c>
      <c r="E238" s="201">
        <f t="shared" si="19"/>
        <v>0</v>
      </c>
      <c r="O238" s="182">
        <f t="shared" si="17"/>
        <v>0</v>
      </c>
    </row>
    <row r="239" spans="1:15" hidden="1" x14ac:dyDescent="0.2">
      <c r="A239" s="184">
        <f>'25'!A19</f>
        <v>0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C239" s="186">
        <f>IFERROR(INDEX(Lookup!$BH$9:$BH$3000,MATCH($A239,Lookup!$A$9:$A$3000,0)),0)</f>
        <v>0</v>
      </c>
      <c r="D239" s="186">
        <f>IFERROR(INDEX(Lookup!$BJ$9:$BJ$3000,MATCH($A239,Lookup!$A$9:$A$3000,0)),0)</f>
        <v>0</v>
      </c>
      <c r="E239" s="201">
        <f t="shared" si="19"/>
        <v>0</v>
      </c>
      <c r="O239" s="182">
        <f t="shared" si="17"/>
        <v>0</v>
      </c>
    </row>
    <row r="240" spans="1:15" hidden="1" x14ac:dyDescent="0.2">
      <c r="A240" s="184">
        <f>'25'!A20</f>
        <v>0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C240" s="186">
        <f>IFERROR(INDEX(Lookup!$BH$9:$BH$3000,MATCH($A240,Lookup!$A$9:$A$3000,0)),0)</f>
        <v>0</v>
      </c>
      <c r="D240" s="186">
        <f>IFERROR(INDEX(Lookup!$BJ$9:$BJ$3000,MATCH($A240,Lookup!$A$9:$A$3000,0)),0)</f>
        <v>0</v>
      </c>
      <c r="E240" s="201">
        <f t="shared" si="19"/>
        <v>0</v>
      </c>
      <c r="O240" s="182">
        <f t="shared" si="17"/>
        <v>0</v>
      </c>
    </row>
    <row r="241" spans="1:15" hidden="1" x14ac:dyDescent="0.2">
      <c r="A241" s="184">
        <f>'25'!A21</f>
        <v>0</v>
      </c>
      <c r="B241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C241" s="186">
        <f>IFERROR(INDEX(Lookup!$BH$9:$BH$3000,MATCH($A241,Lookup!$A$9:$A$3000,0)),0)</f>
        <v>0</v>
      </c>
      <c r="D241" s="186">
        <f>IFERROR(INDEX(Lookup!$BJ$9:$BJ$3000,MATCH($A241,Lookup!$A$9:$A$3000,0)),0)</f>
        <v>0</v>
      </c>
      <c r="E241" s="201">
        <f t="shared" si="19"/>
        <v>0</v>
      </c>
      <c r="O241" s="182">
        <f t="shared" si="17"/>
        <v>0</v>
      </c>
    </row>
    <row r="242" spans="1:15" hidden="1" x14ac:dyDescent="0.2">
      <c r="A242" s="184">
        <f>'25'!A22</f>
        <v>0</v>
      </c>
      <c r="B24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C242" s="186">
        <f>IFERROR(INDEX(Lookup!$BH$9:$BH$3000,MATCH($A242,Lookup!$A$9:$A$3000,0)),0)</f>
        <v>0</v>
      </c>
      <c r="D242" s="186">
        <f>IFERROR(INDEX(Lookup!$BJ$9:$BJ$3000,MATCH($A242,Lookup!$A$9:$A$3000,0)),0)</f>
        <v>0</v>
      </c>
      <c r="E242" s="201">
        <f t="shared" si="19"/>
        <v>0</v>
      </c>
      <c r="O242" s="182">
        <f t="shared" si="17"/>
        <v>0</v>
      </c>
    </row>
    <row r="243" spans="1:15" hidden="1" x14ac:dyDescent="0.2">
      <c r="A243" s="184">
        <f>'25'!A23</f>
        <v>0</v>
      </c>
      <c r="B243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C243" s="186">
        <f>IFERROR(INDEX(Lookup!$BH$9:$BH$3000,MATCH($A243,Lookup!$A$9:$A$3000,0)),0)</f>
        <v>0</v>
      </c>
      <c r="D243" s="186">
        <f>IFERROR(INDEX(Lookup!$BJ$9:$BJ$3000,MATCH($A243,Lookup!$A$9:$A$3000,0)),0)</f>
        <v>0</v>
      </c>
      <c r="E243" s="201">
        <f t="shared" si="19"/>
        <v>0</v>
      </c>
      <c r="O243" s="182">
        <f t="shared" si="17"/>
        <v>0</v>
      </c>
    </row>
    <row r="244" spans="1:15" hidden="1" x14ac:dyDescent="0.2">
      <c r="A244" s="184">
        <f>'25'!A24</f>
        <v>0</v>
      </c>
      <c r="B244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C244" s="186">
        <f>IFERROR(INDEX(Lookup!$BH$9:$BH$3000,MATCH($A244,Lookup!$A$9:$A$3000,0)),0)</f>
        <v>0</v>
      </c>
      <c r="D244" s="186">
        <f>IFERROR(INDEX(Lookup!$BJ$9:$BJ$3000,MATCH($A244,Lookup!$A$9:$A$3000,0)),0)</f>
        <v>0</v>
      </c>
      <c r="E244" s="201">
        <f t="shared" si="19"/>
        <v>0</v>
      </c>
      <c r="O244" s="182">
        <f t="shared" si="17"/>
        <v>0</v>
      </c>
    </row>
    <row r="245" spans="1:15" hidden="1" x14ac:dyDescent="0.2">
      <c r="A245" s="184">
        <f>'25'!A25</f>
        <v>0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C245" s="186">
        <f>IFERROR(INDEX(Lookup!$BH$9:$BH$3000,MATCH($A245,Lookup!$A$9:$A$3000,0)),0)</f>
        <v>0</v>
      </c>
      <c r="D245" s="186">
        <f>IFERROR(INDEX(Lookup!$BJ$9:$BJ$3000,MATCH($A245,Lookup!$A$9:$A$3000,0)),0)</f>
        <v>0</v>
      </c>
      <c r="E245" s="201">
        <f t="shared" si="19"/>
        <v>0</v>
      </c>
      <c r="O245" s="182">
        <f t="shared" si="17"/>
        <v>0</v>
      </c>
    </row>
    <row r="246" spans="1:15" hidden="1" x14ac:dyDescent="0.2">
      <c r="A246" s="184">
        <f>'25'!A26</f>
        <v>0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C246" s="186">
        <f>IFERROR(INDEX(Lookup!$BH$9:$BH$3000,MATCH($A246,Lookup!$A$9:$A$3000,0)),0)</f>
        <v>0</v>
      </c>
      <c r="D246" s="186">
        <f>IFERROR(INDEX(Lookup!$BJ$9:$BJ$3000,MATCH($A246,Lookup!$A$9:$A$3000,0)),0)</f>
        <v>0</v>
      </c>
      <c r="E246" s="201">
        <f t="shared" si="19"/>
        <v>0</v>
      </c>
      <c r="O246" s="182">
        <f t="shared" si="17"/>
        <v>0</v>
      </c>
    </row>
    <row r="247" spans="1:15" hidden="1" x14ac:dyDescent="0.2">
      <c r="A247" s="184">
        <f>'25'!A27</f>
        <v>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C247" s="186">
        <f>IFERROR(INDEX(Lookup!$BH$9:$BH$3000,MATCH($A247,Lookup!$A$9:$A$3000,0)),0)</f>
        <v>0</v>
      </c>
      <c r="D247" s="186">
        <f>IFERROR(INDEX(Lookup!$BJ$9:$BJ$3000,MATCH($A247,Lookup!$A$9:$A$3000,0)),0)</f>
        <v>0</v>
      </c>
      <c r="E247" s="201">
        <f t="shared" si="19"/>
        <v>0</v>
      </c>
      <c r="O247" s="182">
        <f t="shared" si="17"/>
        <v>0</v>
      </c>
    </row>
    <row r="248" spans="1:15" hidden="1" x14ac:dyDescent="0.2">
      <c r="A248" s="184">
        <f>'25'!A28</f>
        <v>0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C248" s="186">
        <f>IFERROR(INDEX(Lookup!$BH$9:$BH$3000,MATCH($A248,Lookup!$A$9:$A$3000,0)),0)</f>
        <v>0</v>
      </c>
      <c r="D248" s="186">
        <f>IFERROR(INDEX(Lookup!$BJ$9:$BJ$3000,MATCH($A248,Lookup!$A$9:$A$3000,0)),0)</f>
        <v>0</v>
      </c>
      <c r="E248" s="201">
        <f t="shared" si="19"/>
        <v>0</v>
      </c>
      <c r="O248" s="182">
        <f t="shared" si="17"/>
        <v>0</v>
      </c>
    </row>
    <row r="249" spans="1:15" hidden="1" x14ac:dyDescent="0.2">
      <c r="A249" s="184">
        <f>'25'!A29</f>
        <v>0</v>
      </c>
      <c r="B249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C249" s="186">
        <f>IFERROR(INDEX(Lookup!$BH$9:$BH$3000,MATCH($A249,Lookup!$A$9:$A$3000,0)),0)</f>
        <v>0</v>
      </c>
      <c r="D249" s="186">
        <f>IFERROR(INDEX(Lookup!$BJ$9:$BJ$3000,MATCH($A249,Lookup!$A$9:$A$3000,0)),0)</f>
        <v>0</v>
      </c>
      <c r="E249" s="201">
        <f t="shared" si="19"/>
        <v>0</v>
      </c>
      <c r="O249" s="182">
        <f t="shared" si="17"/>
        <v>0</v>
      </c>
    </row>
    <row r="250" spans="1:15" hidden="1" x14ac:dyDescent="0.2">
      <c r="A250" s="184">
        <f>'25'!A30</f>
        <v>0</v>
      </c>
      <c r="B250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C250" s="186">
        <f>IFERROR(INDEX(Lookup!$BH$9:$BH$3000,MATCH($A250,Lookup!$A$9:$A$3000,0)),0)</f>
        <v>0</v>
      </c>
      <c r="D250" s="186">
        <f>IFERROR(INDEX(Lookup!$BJ$9:$BJ$3000,MATCH($A250,Lookup!$A$9:$A$3000,0)),0)</f>
        <v>0</v>
      </c>
      <c r="E250" s="201">
        <f t="shared" ref="E250:E278" si="20">+C250-D250</f>
        <v>0</v>
      </c>
      <c r="O250" s="182">
        <f t="shared" si="17"/>
        <v>0</v>
      </c>
    </row>
    <row r="251" spans="1:15" hidden="1" x14ac:dyDescent="0.2">
      <c r="A251" s="184">
        <f>'25'!A31</f>
        <v>0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C251" s="186">
        <f>IFERROR(INDEX(Lookup!$BH$9:$BH$3000,MATCH($A251,Lookup!$A$9:$A$3000,0)),0)</f>
        <v>0</v>
      </c>
      <c r="D251" s="186">
        <f>IFERROR(INDEX(Lookup!$BJ$9:$BJ$3000,MATCH($A251,Lookup!$A$9:$A$3000,0)),0)</f>
        <v>0</v>
      </c>
      <c r="E251" s="201">
        <f t="shared" si="20"/>
        <v>0</v>
      </c>
      <c r="O251" s="182">
        <f t="shared" si="17"/>
        <v>0</v>
      </c>
    </row>
    <row r="252" spans="1:15" hidden="1" x14ac:dyDescent="0.2">
      <c r="A252" s="184">
        <f>'25'!A32</f>
        <v>0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C252" s="186">
        <f>IFERROR(INDEX(Lookup!$BH$9:$BH$3000,MATCH($A252,Lookup!$A$9:$A$3000,0)),0)</f>
        <v>0</v>
      </c>
      <c r="D252" s="186">
        <f>IFERROR(INDEX(Lookup!$BJ$9:$BJ$3000,MATCH($A252,Lookup!$A$9:$A$3000,0)),0)</f>
        <v>0</v>
      </c>
      <c r="E252" s="201">
        <f t="shared" si="20"/>
        <v>0</v>
      </c>
      <c r="O252" s="182">
        <f t="shared" si="17"/>
        <v>0</v>
      </c>
    </row>
    <row r="253" spans="1:15" hidden="1" x14ac:dyDescent="0.2">
      <c r="A253" s="184">
        <f>'25'!A33</f>
        <v>0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C253" s="186">
        <f>IFERROR(INDEX(Lookup!$BH$9:$BH$3000,MATCH($A253,Lookup!$A$9:$A$3000,0)),0)</f>
        <v>0</v>
      </c>
      <c r="D253" s="186">
        <f>IFERROR(INDEX(Lookup!$BJ$9:$BJ$3000,MATCH($A253,Lookup!$A$9:$A$3000,0)),0)</f>
        <v>0</v>
      </c>
      <c r="E253" s="201">
        <f t="shared" si="20"/>
        <v>0</v>
      </c>
      <c r="O253" s="182">
        <f t="shared" si="17"/>
        <v>0</v>
      </c>
    </row>
    <row r="254" spans="1:15" hidden="1" x14ac:dyDescent="0.2">
      <c r="A254" s="184">
        <f>'25'!A34</f>
        <v>0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C254" s="186">
        <f>IFERROR(INDEX(Lookup!$BH$9:$BH$3000,MATCH($A254,Lookup!$A$9:$A$3000,0)),0)</f>
        <v>0</v>
      </c>
      <c r="D254" s="186">
        <f>IFERROR(INDEX(Lookup!$BJ$9:$BJ$3000,MATCH($A254,Lookup!$A$9:$A$3000,0)),0)</f>
        <v>0</v>
      </c>
      <c r="E254" s="201">
        <f t="shared" si="20"/>
        <v>0</v>
      </c>
      <c r="O254" s="182">
        <f t="shared" si="17"/>
        <v>0</v>
      </c>
    </row>
    <row r="255" spans="1:15" hidden="1" x14ac:dyDescent="0.2">
      <c r="A255" s="184">
        <f>'25'!A35</f>
        <v>0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C255" s="186">
        <f>IFERROR(INDEX(Lookup!$BH$9:$BH$3000,MATCH($A255,Lookup!$A$9:$A$3000,0)),0)</f>
        <v>0</v>
      </c>
      <c r="D255" s="186">
        <f>IFERROR(INDEX(Lookup!$BJ$9:$BJ$3000,MATCH($A255,Lookup!$A$9:$A$3000,0)),0)</f>
        <v>0</v>
      </c>
      <c r="E255" s="201">
        <f t="shared" si="20"/>
        <v>0</v>
      </c>
      <c r="O255" s="182">
        <f t="shared" si="17"/>
        <v>0</v>
      </c>
    </row>
    <row r="256" spans="1:15" hidden="1" x14ac:dyDescent="0.2">
      <c r="A256" s="184">
        <f>'25'!A36</f>
        <v>0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C256" s="186">
        <f>IFERROR(INDEX(Lookup!$BH$9:$BH$3000,MATCH($A256,Lookup!$A$9:$A$3000,0)),0)</f>
        <v>0</v>
      </c>
      <c r="D256" s="186">
        <f>IFERROR(INDEX(Lookup!$BJ$9:$BJ$3000,MATCH($A256,Lookup!$A$9:$A$3000,0)),0)</f>
        <v>0</v>
      </c>
      <c r="E256" s="201">
        <f t="shared" si="20"/>
        <v>0</v>
      </c>
      <c r="O256" s="182">
        <f t="shared" si="17"/>
        <v>0</v>
      </c>
    </row>
    <row r="257" spans="1:15" hidden="1" x14ac:dyDescent="0.2">
      <c r="A257" s="184">
        <f>'25'!A37</f>
        <v>0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C257" s="186">
        <f>IFERROR(INDEX(Lookup!$BH$9:$BH$3000,MATCH($A257,Lookup!$A$9:$A$3000,0)),0)</f>
        <v>0</v>
      </c>
      <c r="D257" s="186">
        <f>IFERROR(INDEX(Lookup!$BJ$9:$BJ$3000,MATCH($A257,Lookup!$A$9:$A$3000,0)),0)</f>
        <v>0</v>
      </c>
      <c r="E257" s="201">
        <f t="shared" si="20"/>
        <v>0</v>
      </c>
      <c r="O257" s="182">
        <f t="shared" si="17"/>
        <v>0</v>
      </c>
    </row>
    <row r="258" spans="1:15" hidden="1" x14ac:dyDescent="0.2">
      <c r="A258" s="184">
        <f>'25'!A38</f>
        <v>0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C258" s="186">
        <f>IFERROR(INDEX(Lookup!$BH$9:$BH$3000,MATCH($A258,Lookup!$A$9:$A$3000,0)),0)</f>
        <v>0</v>
      </c>
      <c r="D258" s="186">
        <f>IFERROR(INDEX(Lookup!$BJ$9:$BJ$3000,MATCH($A258,Lookup!$A$9:$A$3000,0)),0)</f>
        <v>0</v>
      </c>
      <c r="E258" s="201">
        <f t="shared" si="20"/>
        <v>0</v>
      </c>
      <c r="O258" s="182">
        <f t="shared" si="17"/>
        <v>0</v>
      </c>
    </row>
    <row r="259" spans="1:15" hidden="1" x14ac:dyDescent="0.2">
      <c r="A259" s="184">
        <f>'25'!A39</f>
        <v>0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C259" s="186">
        <f>IFERROR(INDEX(Lookup!$BH$9:$BH$3000,MATCH($A259,Lookup!$A$9:$A$3000,0)),0)</f>
        <v>0</v>
      </c>
      <c r="D259" s="186">
        <f>IFERROR(INDEX(Lookup!$BJ$9:$BJ$3000,MATCH($A259,Lookup!$A$9:$A$3000,0)),0)</f>
        <v>0</v>
      </c>
      <c r="E259" s="201">
        <f t="shared" si="20"/>
        <v>0</v>
      </c>
      <c r="O259" s="182">
        <f t="shared" si="17"/>
        <v>0</v>
      </c>
    </row>
    <row r="260" spans="1:15" hidden="1" x14ac:dyDescent="0.2">
      <c r="A260" s="184">
        <f>'25'!A40</f>
        <v>0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C260" s="186">
        <f>IFERROR(INDEX(Lookup!$BH$9:$BH$3000,MATCH($A260,Lookup!$A$9:$A$3000,0)),0)</f>
        <v>0</v>
      </c>
      <c r="D260" s="186">
        <f>IFERROR(INDEX(Lookup!$BJ$9:$BJ$3000,MATCH($A260,Lookup!$A$9:$A$3000,0)),0)</f>
        <v>0</v>
      </c>
      <c r="E260" s="201">
        <f t="shared" si="20"/>
        <v>0</v>
      </c>
      <c r="O260" s="182">
        <f t="shared" si="17"/>
        <v>0</v>
      </c>
    </row>
    <row r="261" spans="1:15" hidden="1" x14ac:dyDescent="0.2">
      <c r="A261" s="184">
        <f>'25'!A41</f>
        <v>0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C261" s="186">
        <f>IFERROR(INDEX(Lookup!$BH$9:$BH$3000,MATCH($A261,Lookup!$A$9:$A$3000,0)),0)</f>
        <v>0</v>
      </c>
      <c r="D261" s="186">
        <f>IFERROR(INDEX(Lookup!$BJ$9:$BJ$3000,MATCH($A261,Lookup!$A$9:$A$3000,0)),0)</f>
        <v>0</v>
      </c>
      <c r="E261" s="201">
        <f t="shared" si="20"/>
        <v>0</v>
      </c>
      <c r="O261" s="182">
        <f t="shared" si="17"/>
        <v>0</v>
      </c>
    </row>
    <row r="262" spans="1:15" hidden="1" x14ac:dyDescent="0.2">
      <c r="A262" s="184">
        <f>'25'!A42</f>
        <v>0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C262" s="186">
        <f>IFERROR(INDEX(Lookup!$BH$9:$BH$3000,MATCH($A262,Lookup!$A$9:$A$3000,0)),0)</f>
        <v>0</v>
      </c>
      <c r="D262" s="186">
        <f>IFERROR(INDEX(Lookup!$BJ$9:$BJ$3000,MATCH($A262,Lookup!$A$9:$A$3000,0)),0)</f>
        <v>0</v>
      </c>
      <c r="E262" s="201">
        <f t="shared" si="20"/>
        <v>0</v>
      </c>
      <c r="O262" s="182">
        <f t="shared" ref="O262:O324" si="21">+IF(A262&gt;0,1,0)</f>
        <v>0</v>
      </c>
    </row>
    <row r="263" spans="1:15" hidden="1" x14ac:dyDescent="0.2">
      <c r="A263" s="184">
        <f>'25'!A43</f>
        <v>0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C263" s="186">
        <f>IFERROR(INDEX(Lookup!$BH$9:$BH$3000,MATCH($A263,Lookup!$A$9:$A$3000,0)),0)</f>
        <v>0</v>
      </c>
      <c r="D263" s="186">
        <f>IFERROR(INDEX(Lookup!$BJ$9:$BJ$3000,MATCH($A263,Lookup!$A$9:$A$3000,0)),0)</f>
        <v>0</v>
      </c>
      <c r="E263" s="201">
        <f t="shared" si="20"/>
        <v>0</v>
      </c>
      <c r="O263" s="182">
        <f t="shared" si="21"/>
        <v>0</v>
      </c>
    </row>
    <row r="264" spans="1:15" hidden="1" x14ac:dyDescent="0.2">
      <c r="A264" s="184">
        <f>'25'!A44</f>
        <v>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C264" s="186">
        <f>IFERROR(INDEX(Lookup!$BH$9:$BH$3000,MATCH($A264,Lookup!$A$9:$A$3000,0)),0)</f>
        <v>0</v>
      </c>
      <c r="D264" s="186">
        <f>IFERROR(INDEX(Lookup!$BJ$9:$BJ$3000,MATCH($A264,Lookup!$A$9:$A$3000,0)),0)</f>
        <v>0</v>
      </c>
      <c r="E264" s="201">
        <f t="shared" si="20"/>
        <v>0</v>
      </c>
      <c r="O264" s="182">
        <f t="shared" si="21"/>
        <v>0</v>
      </c>
    </row>
    <row r="265" spans="1:15" hidden="1" x14ac:dyDescent="0.2">
      <c r="A265" s="184">
        <f>'25'!A45</f>
        <v>0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C265" s="186">
        <f>IFERROR(INDEX(Lookup!$BH$9:$BH$3000,MATCH($A265,Lookup!$A$9:$A$3000,0)),0)</f>
        <v>0</v>
      </c>
      <c r="D265" s="186">
        <f>IFERROR(INDEX(Lookup!$BJ$9:$BJ$3000,MATCH($A265,Lookup!$A$9:$A$3000,0)),0)</f>
        <v>0</v>
      </c>
      <c r="E265" s="201">
        <f t="shared" si="20"/>
        <v>0</v>
      </c>
      <c r="O265" s="182">
        <f t="shared" si="21"/>
        <v>0</v>
      </c>
    </row>
    <row r="266" spans="1:15" hidden="1" x14ac:dyDescent="0.2">
      <c r="A266" s="184">
        <f>'25'!A46</f>
        <v>0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C266" s="186">
        <f>IFERROR(INDEX(Lookup!$BH$9:$BH$3000,MATCH($A266,Lookup!$A$9:$A$3000,0)),0)</f>
        <v>0</v>
      </c>
      <c r="D266" s="186">
        <f>IFERROR(INDEX(Lookup!$BJ$9:$BJ$3000,MATCH($A266,Lookup!$A$9:$A$3000,0)),0)</f>
        <v>0</v>
      </c>
      <c r="E266" s="201">
        <f t="shared" si="20"/>
        <v>0</v>
      </c>
      <c r="O266" s="182">
        <f t="shared" si="21"/>
        <v>0</v>
      </c>
    </row>
    <row r="267" spans="1:15" hidden="1" x14ac:dyDescent="0.2">
      <c r="A267" s="184">
        <f>'25'!A47</f>
        <v>0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C267" s="186">
        <f>IFERROR(INDEX(Lookup!$BH$9:$BH$3000,MATCH($A267,Lookup!$A$9:$A$3000,0)),0)</f>
        <v>0</v>
      </c>
      <c r="D267" s="186">
        <f>IFERROR(INDEX(Lookup!$BJ$9:$BJ$3000,MATCH($A267,Lookup!$A$9:$A$3000,0)),0)</f>
        <v>0</v>
      </c>
      <c r="E267" s="201">
        <f t="shared" si="20"/>
        <v>0</v>
      </c>
      <c r="O267" s="182">
        <f t="shared" si="21"/>
        <v>0</v>
      </c>
    </row>
    <row r="268" spans="1:15" hidden="1" x14ac:dyDescent="0.2">
      <c r="A268" s="184">
        <f>'25'!A48</f>
        <v>0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C268" s="186">
        <f>IFERROR(INDEX(Lookup!$BH$9:$BH$3000,MATCH($A268,Lookup!$A$9:$A$3000,0)),0)</f>
        <v>0</v>
      </c>
      <c r="D268" s="186">
        <f>IFERROR(INDEX(Lookup!$BJ$9:$BJ$3000,MATCH($A268,Lookup!$A$9:$A$3000,0)),0)</f>
        <v>0</v>
      </c>
      <c r="E268" s="201">
        <f t="shared" si="20"/>
        <v>0</v>
      </c>
      <c r="O268" s="182">
        <f t="shared" si="21"/>
        <v>0</v>
      </c>
    </row>
    <row r="269" spans="1:15" hidden="1" x14ac:dyDescent="0.2">
      <c r="A269" s="184">
        <f>'25'!A49</f>
        <v>0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C269" s="186">
        <f>IFERROR(INDEX(Lookup!$BH$9:$BH$3000,MATCH($A269,Lookup!$A$9:$A$3000,0)),0)</f>
        <v>0</v>
      </c>
      <c r="D269" s="186">
        <f>IFERROR(INDEX(Lookup!$BJ$9:$BJ$3000,MATCH($A269,Lookup!$A$9:$A$3000,0)),0)</f>
        <v>0</v>
      </c>
      <c r="E269" s="201">
        <f t="shared" si="20"/>
        <v>0</v>
      </c>
      <c r="O269" s="182">
        <f t="shared" si="21"/>
        <v>0</v>
      </c>
    </row>
    <row r="270" spans="1:15" hidden="1" x14ac:dyDescent="0.2">
      <c r="A270" s="184">
        <f>'25'!A50</f>
        <v>0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C270" s="186">
        <f>IFERROR(INDEX(Lookup!$BH$9:$BH$3000,MATCH($A270,Lookup!$A$9:$A$3000,0)),0)</f>
        <v>0</v>
      </c>
      <c r="D270" s="186">
        <f>IFERROR(INDEX(Lookup!$BJ$9:$BJ$3000,MATCH($A270,Lookup!$A$9:$A$3000,0)),0)</f>
        <v>0</v>
      </c>
      <c r="E270" s="201">
        <f t="shared" si="20"/>
        <v>0</v>
      </c>
      <c r="O270" s="182">
        <f t="shared" si="21"/>
        <v>0</v>
      </c>
    </row>
    <row r="271" spans="1:15" hidden="1" x14ac:dyDescent="0.2">
      <c r="A271" s="184">
        <f>'25'!A51</f>
        <v>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C271" s="186">
        <f>IFERROR(INDEX(Lookup!$BH$9:$BH$3000,MATCH($A271,Lookup!$A$9:$A$3000,0)),0)</f>
        <v>0</v>
      </c>
      <c r="D271" s="186">
        <f>IFERROR(INDEX(Lookup!$BJ$9:$BJ$3000,MATCH($A271,Lookup!$A$9:$A$3000,0)),0)</f>
        <v>0</v>
      </c>
      <c r="E271" s="201">
        <f t="shared" si="20"/>
        <v>0</v>
      </c>
      <c r="O271" s="182">
        <f t="shared" si="21"/>
        <v>0</v>
      </c>
    </row>
    <row r="272" spans="1:15" hidden="1" x14ac:dyDescent="0.2">
      <c r="A272" s="184">
        <f>'25'!A52</f>
        <v>0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C272" s="186">
        <f>IFERROR(INDEX(Lookup!$BH$9:$BH$3000,MATCH($A272,Lookup!$A$9:$A$3000,0)),0)</f>
        <v>0</v>
      </c>
      <c r="D272" s="186">
        <f>IFERROR(INDEX(Lookup!$BJ$9:$BJ$3000,MATCH($A272,Lookup!$A$9:$A$3000,0)),0)</f>
        <v>0</v>
      </c>
      <c r="E272" s="201">
        <f t="shared" si="20"/>
        <v>0</v>
      </c>
      <c r="O272" s="182">
        <f t="shared" si="21"/>
        <v>0</v>
      </c>
    </row>
    <row r="273" spans="1:15" hidden="1" x14ac:dyDescent="0.2">
      <c r="A273" s="184">
        <f>'25'!A53</f>
        <v>0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C273" s="186">
        <f>IFERROR(INDEX(Lookup!$BH$9:$BH$3000,MATCH($A273,Lookup!$A$9:$A$3000,0)),0)</f>
        <v>0</v>
      </c>
      <c r="D273" s="186">
        <f>IFERROR(INDEX(Lookup!$BJ$9:$BJ$3000,MATCH($A273,Lookup!$A$9:$A$3000,0)),0)</f>
        <v>0</v>
      </c>
      <c r="E273" s="201">
        <f t="shared" si="20"/>
        <v>0</v>
      </c>
      <c r="O273" s="182">
        <f t="shared" si="21"/>
        <v>0</v>
      </c>
    </row>
    <row r="274" spans="1:15" hidden="1" x14ac:dyDescent="0.2">
      <c r="A274" s="184">
        <f>'25'!A54</f>
        <v>0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C274" s="186">
        <f>IFERROR(INDEX(Lookup!$BH$9:$BH$3000,MATCH($A274,Lookup!$A$9:$A$3000,0)),0)</f>
        <v>0</v>
      </c>
      <c r="D274" s="186">
        <f>IFERROR(INDEX(Lookup!$BJ$9:$BJ$3000,MATCH($A274,Lookup!$A$9:$A$3000,0)),0)</f>
        <v>0</v>
      </c>
      <c r="E274" s="201">
        <f t="shared" si="20"/>
        <v>0</v>
      </c>
      <c r="O274" s="182">
        <f t="shared" si="21"/>
        <v>0</v>
      </c>
    </row>
    <row r="275" spans="1:15" hidden="1" x14ac:dyDescent="0.2">
      <c r="A275" s="184">
        <f>'25'!A55</f>
        <v>0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C275" s="186">
        <f>IFERROR(INDEX(Lookup!$BH$9:$BH$3000,MATCH($A275,Lookup!$A$9:$A$3000,0)),0)</f>
        <v>0</v>
      </c>
      <c r="D275" s="186">
        <f>IFERROR(INDEX(Lookup!$BJ$9:$BJ$3000,MATCH($A275,Lookup!$A$9:$A$3000,0)),0)</f>
        <v>0</v>
      </c>
      <c r="E275" s="201">
        <f t="shared" si="20"/>
        <v>0</v>
      </c>
      <c r="O275" s="182">
        <f t="shared" si="21"/>
        <v>0</v>
      </c>
    </row>
    <row r="276" spans="1:15" hidden="1" x14ac:dyDescent="0.2">
      <c r="A276" s="184">
        <f>'25'!A56</f>
        <v>0</v>
      </c>
      <c r="B276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C276" s="186">
        <f>IFERROR(INDEX(Lookup!$BH$9:$BH$3000,MATCH($A276,Lookup!$A$9:$A$3000,0)),0)</f>
        <v>0</v>
      </c>
      <c r="D276" s="186">
        <f>IFERROR(INDEX(Lookup!$BJ$9:$BJ$3000,MATCH($A276,Lookup!$A$9:$A$3000,0)),0)</f>
        <v>0</v>
      </c>
      <c r="E276" s="201">
        <f t="shared" si="20"/>
        <v>0</v>
      </c>
      <c r="O276" s="182">
        <f t="shared" si="21"/>
        <v>0</v>
      </c>
    </row>
    <row r="277" spans="1:15" hidden="1" x14ac:dyDescent="0.2">
      <c r="A277" s="184">
        <f>'25'!A57</f>
        <v>0</v>
      </c>
      <c r="B277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C277" s="186">
        <f>IFERROR(INDEX(Lookup!$BH$9:$BH$3000,MATCH($A277,Lookup!$A$9:$A$3000,0)),0)</f>
        <v>0</v>
      </c>
      <c r="D277" s="186">
        <f>IFERROR(INDEX(Lookup!$BJ$9:$BJ$3000,MATCH($A277,Lookup!$A$9:$A$3000,0)),0)</f>
        <v>0</v>
      </c>
      <c r="E277" s="201">
        <f t="shared" si="20"/>
        <v>0</v>
      </c>
      <c r="O277" s="182">
        <f t="shared" si="21"/>
        <v>0</v>
      </c>
    </row>
    <row r="278" spans="1:15" hidden="1" x14ac:dyDescent="0.2">
      <c r="A278" s="184">
        <f>'25'!A58</f>
        <v>0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C278" s="186">
        <f>IFERROR(INDEX(Lookup!$BH$9:$BH$3000,MATCH($A278,Lookup!$A$9:$A$3000,0)),0)</f>
        <v>0</v>
      </c>
      <c r="D278" s="186">
        <f>IFERROR(INDEX(Lookup!$BJ$9:$BJ$3000,MATCH($A278,Lookup!$A$9:$A$3000,0)),0)</f>
        <v>0</v>
      </c>
      <c r="E278" s="201">
        <f t="shared" si="20"/>
        <v>0</v>
      </c>
      <c r="O278" s="182">
        <f t="shared" si="21"/>
        <v>0</v>
      </c>
    </row>
    <row r="279" spans="1:15" x14ac:dyDescent="0.2">
      <c r="A279" s="184"/>
      <c r="B279" s="184" t="s">
        <v>449</v>
      </c>
      <c r="C279" s="186">
        <f>SUM(C222:C278)</f>
        <v>0</v>
      </c>
      <c r="D279" s="186">
        <f>SUM(D222:D278)</f>
        <v>0</v>
      </c>
      <c r="E279" s="183">
        <f t="shared" ref="E279:E347" si="22">+C279-D279</f>
        <v>0</v>
      </c>
      <c r="O279" s="182">
        <v>1</v>
      </c>
    </row>
    <row r="280" spans="1:15" ht="13.5" thickBot="1" x14ac:dyDescent="0.25">
      <c r="A280" s="187" t="s">
        <v>493</v>
      </c>
      <c r="B280" s="184"/>
      <c r="C280" s="188">
        <f>C220+C139+C31+C25+C196+C279</f>
        <v>17709.490000000002</v>
      </c>
      <c r="D280" s="188">
        <f>D220+D139+D31+D25+D196+D279</f>
        <v>169888.04</v>
      </c>
      <c r="E280" s="239">
        <f t="shared" si="22"/>
        <v>-152178.55000000002</v>
      </c>
      <c r="O280" s="182">
        <v>1</v>
      </c>
    </row>
    <row r="281" spans="1:15" ht="13.5" thickTop="1" x14ac:dyDescent="0.2">
      <c r="A281" s="187" t="s">
        <v>227</v>
      </c>
      <c r="B281" s="184"/>
      <c r="C281" s="190"/>
      <c r="D281" s="190"/>
      <c r="E281" s="183"/>
      <c r="O281" s="182">
        <v>1</v>
      </c>
    </row>
    <row r="282" spans="1:15" x14ac:dyDescent="0.2">
      <c r="B282" s="187" t="s">
        <v>486</v>
      </c>
      <c r="C282" s="186"/>
      <c r="D282" s="186"/>
      <c r="E282" s="183"/>
      <c r="O282" s="182">
        <v>1</v>
      </c>
    </row>
    <row r="283" spans="1:15" x14ac:dyDescent="0.2">
      <c r="A283" s="184" t="str">
        <f>'26'!A2</f>
        <v>70100-G16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 xml:space="preserve">Trade Creditor-TWC                                          </v>
      </c>
      <c r="C283" s="186">
        <f>IFERROR(-INDEX(Lookup!$BH$9:$BH$3000,MATCH($A283,Lookup!$A$9:$A$3000,0)),0)</f>
        <v>0</v>
      </c>
      <c r="D283" s="186">
        <f>IFERROR(-INDEX(Lookup!$BJ$9:$BJ$3000,MATCH($A283,Lookup!$A$9:$A$3000,0)),0)</f>
        <v>0</v>
      </c>
      <c r="E283" s="201">
        <f t="shared" ref="E283" si="23">+C283-D283</f>
        <v>0</v>
      </c>
      <c r="O283" s="182">
        <f t="shared" si="21"/>
        <v>1</v>
      </c>
    </row>
    <row r="284" spans="1:15" hidden="1" x14ac:dyDescent="0.2">
      <c r="A284" s="184">
        <f>'26'!A3</f>
        <v>0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C284" s="186">
        <f>IFERROR(-INDEX(Lookup!$BH$9:$BH$3000,MATCH($A284,Lookup!$A$9:$A$3000,0)),0)</f>
        <v>0</v>
      </c>
      <c r="D284" s="186">
        <f>IFERROR(-INDEX(Lookup!$BJ$9:$BJ$3000,MATCH($A284,Lookup!$A$9:$A$3000,0)),0)</f>
        <v>0</v>
      </c>
      <c r="E284" s="201">
        <f t="shared" ref="E284:E286" si="24">+C284-D284</f>
        <v>0</v>
      </c>
      <c r="O284" s="182">
        <f t="shared" si="21"/>
        <v>0</v>
      </c>
    </row>
    <row r="285" spans="1:15" hidden="1" x14ac:dyDescent="0.2">
      <c r="A285" s="184">
        <f>'26'!A4</f>
        <v>0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C285" s="186">
        <f>IFERROR(-INDEX(Lookup!$BH$9:$BH$3000,MATCH($A285,Lookup!$A$9:$A$3000,0)),0)</f>
        <v>0</v>
      </c>
      <c r="D285" s="186">
        <f>IFERROR(-INDEX(Lookup!$BJ$9:$BJ$3000,MATCH($A285,Lookup!$A$9:$A$3000,0)),0)</f>
        <v>0</v>
      </c>
      <c r="E285" s="201">
        <f t="shared" si="24"/>
        <v>0</v>
      </c>
      <c r="O285" s="182">
        <f t="shared" si="21"/>
        <v>0</v>
      </c>
    </row>
    <row r="286" spans="1:15" hidden="1" x14ac:dyDescent="0.2">
      <c r="A286" s="184">
        <f>'26'!A5</f>
        <v>0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C286" s="186">
        <f>IFERROR(-INDEX(Lookup!$BH$9:$BH$3000,MATCH($A286,Lookup!$A$9:$A$3000,0)),0)</f>
        <v>0</v>
      </c>
      <c r="D286" s="186">
        <f>IFERROR(-INDEX(Lookup!$BJ$9:$BJ$3000,MATCH($A286,Lookup!$A$9:$A$3000,0)),0)</f>
        <v>0</v>
      </c>
      <c r="E286" s="201">
        <f t="shared" si="24"/>
        <v>0</v>
      </c>
      <c r="O286" s="182">
        <f t="shared" si="21"/>
        <v>0</v>
      </c>
    </row>
    <row r="287" spans="1:15" x14ac:dyDescent="0.2">
      <c r="A287" s="184"/>
      <c r="B287" s="184" t="s">
        <v>449</v>
      </c>
      <c r="C287" s="237">
        <f>SUM(C283:C286)</f>
        <v>0</v>
      </c>
      <c r="D287" s="237">
        <f>SUM(D283:D286)</f>
        <v>0</v>
      </c>
      <c r="E287" s="238">
        <f t="shared" si="22"/>
        <v>0</v>
      </c>
      <c r="O287" s="182">
        <v>1</v>
      </c>
    </row>
    <row r="288" spans="1:15" x14ac:dyDescent="0.2">
      <c r="A288" s="184"/>
      <c r="B288" s="187" t="s">
        <v>487</v>
      </c>
      <c r="C288" s="186"/>
      <c r="D288" s="186"/>
      <c r="E288" s="183">
        <f t="shared" si="22"/>
        <v>0</v>
      </c>
      <c r="O288" s="182">
        <v>1</v>
      </c>
    </row>
    <row r="289" spans="1:15" x14ac:dyDescent="0.2">
      <c r="A289" s="184" t="str">
        <f>'27'!A2</f>
        <v>71100-G16</v>
      </c>
      <c r="B289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 xml:space="preserve">Accruals-TWC                                                </v>
      </c>
      <c r="C289" s="186">
        <f>IFERROR(-INDEX(Lookup!$BH$9:$BH$3000,MATCH($A289,Lookup!$A$9:$A$3000,0)),0)</f>
        <v>0</v>
      </c>
      <c r="D289" s="186">
        <f>IFERROR(-INDEX(Lookup!$BJ$9:$BJ$3000,MATCH($A289,Lookup!$A$9:$A$3000,0)),0)</f>
        <v>0</v>
      </c>
      <c r="E289" s="201">
        <f t="shared" si="22"/>
        <v>0</v>
      </c>
      <c r="O289" s="182">
        <f t="shared" si="21"/>
        <v>1</v>
      </c>
    </row>
    <row r="290" spans="1:15" x14ac:dyDescent="0.2">
      <c r="A290" s="184" t="str">
        <f>'27'!A3</f>
        <v>71120-G16</v>
      </c>
      <c r="B290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 xml:space="preserve">GST Paid-TWC                                                </v>
      </c>
      <c r="C290" s="186">
        <f>IFERROR(-INDEX(Lookup!$BH$9:$BH$3000,MATCH($A290,Lookup!$A$9:$A$3000,0)),0)</f>
        <v>9952.4</v>
      </c>
      <c r="D290" s="186">
        <f>IFERROR(-INDEX(Lookup!$BJ$9:$BJ$3000,MATCH($A290,Lookup!$A$9:$A$3000,0)),0)</f>
        <v>9952.4</v>
      </c>
      <c r="E290" s="201">
        <f t="shared" ref="E290:E297" si="25">+C290-D290</f>
        <v>0</v>
      </c>
      <c r="O290" s="182">
        <f t="shared" si="21"/>
        <v>1</v>
      </c>
    </row>
    <row r="291" spans="1:15" x14ac:dyDescent="0.2">
      <c r="A291" s="184" t="str">
        <f>'27'!A4</f>
        <v>71140-G16</v>
      </c>
      <c r="B291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 xml:space="preserve">GST Collected - TWC                                         </v>
      </c>
      <c r="C291" s="186">
        <f>IFERROR(-INDEX(Lookup!$BH$9:$BH$3000,MATCH($A291,Lookup!$A$9:$A$3000,0)),0)</f>
        <v>-23479.07</v>
      </c>
      <c r="D291" s="186">
        <f>IFERROR(-INDEX(Lookup!$BJ$9:$BJ$3000,MATCH($A291,Lookup!$A$9:$A$3000,0)),0)</f>
        <v>-22408.77</v>
      </c>
      <c r="E291" s="201">
        <f t="shared" si="25"/>
        <v>-1070.2999999999993</v>
      </c>
      <c r="O291" s="182">
        <f t="shared" si="21"/>
        <v>1</v>
      </c>
    </row>
    <row r="292" spans="1:15" x14ac:dyDescent="0.2">
      <c r="A292" s="184" t="str">
        <f>'27'!A5</f>
        <v>71160-G16</v>
      </c>
      <c r="B29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 xml:space="preserve">GST Control -TWC                                            </v>
      </c>
      <c r="C292" s="186">
        <f>IFERROR(-INDEX(Lookup!$BH$9:$BH$3000,MATCH($A292,Lookup!$A$9:$A$3000,0)),0)</f>
        <v>14128</v>
      </c>
      <c r="D292" s="186">
        <f>IFERROR(-INDEX(Lookup!$BJ$9:$BJ$3000,MATCH($A292,Lookup!$A$9:$A$3000,0)),0)</f>
        <v>9306</v>
      </c>
      <c r="E292" s="201">
        <f t="shared" si="25"/>
        <v>4822</v>
      </c>
      <c r="O292" s="182">
        <f t="shared" si="21"/>
        <v>1</v>
      </c>
    </row>
    <row r="293" spans="1:15" x14ac:dyDescent="0.2">
      <c r="A293" s="184" t="str">
        <f>'27'!A6</f>
        <v>71170-G16</v>
      </c>
      <c r="B293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 xml:space="preserve">WET Rebate -TWC                                             </v>
      </c>
      <c r="C293" s="186">
        <f>IFERROR(-INDEX(Lookup!$BH$9:$BH$3000,MATCH($A293,Lookup!$A$9:$A$3000,0)),0)</f>
        <v>0.25</v>
      </c>
      <c r="D293" s="186">
        <f>IFERROR(-INDEX(Lookup!$BJ$9:$BJ$3000,MATCH($A293,Lookup!$A$9:$A$3000,0)),0)</f>
        <v>0.25</v>
      </c>
      <c r="E293" s="201">
        <f t="shared" si="25"/>
        <v>0</v>
      </c>
      <c r="O293" s="182">
        <f t="shared" si="21"/>
        <v>1</v>
      </c>
    </row>
    <row r="294" spans="1:15" x14ac:dyDescent="0.2">
      <c r="A294" s="184" t="str">
        <f>'27'!A7</f>
        <v>71180-G16</v>
      </c>
      <c r="B294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 xml:space="preserve">Annual Leave-TWC                                            </v>
      </c>
      <c r="C294" s="186">
        <f>IFERROR(-INDEX(Lookup!$BH$9:$BH$3000,MATCH($A294,Lookup!$A$9:$A$3000,0)),0)</f>
        <v>0</v>
      </c>
      <c r="D294" s="186">
        <f>IFERROR(-INDEX(Lookup!$BJ$9:$BJ$3000,MATCH($A294,Lookup!$A$9:$A$3000,0)),0)</f>
        <v>0</v>
      </c>
      <c r="E294" s="201">
        <f t="shared" si="25"/>
        <v>0</v>
      </c>
      <c r="O294" s="182">
        <f t="shared" si="21"/>
        <v>1</v>
      </c>
    </row>
    <row r="295" spans="1:15" x14ac:dyDescent="0.2">
      <c r="A295" s="184" t="str">
        <f>'27'!A8</f>
        <v>71200-G16</v>
      </c>
      <c r="B295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 xml:space="preserve">Long Service Leave-TWC                                      </v>
      </c>
      <c r="C295" s="186">
        <f>IFERROR(-INDEX(Lookup!$BH$9:$BH$3000,MATCH($A295,Lookup!$A$9:$A$3000,0)),0)</f>
        <v>0</v>
      </c>
      <c r="D295" s="186">
        <f>IFERROR(-INDEX(Lookup!$BJ$9:$BJ$3000,MATCH($A295,Lookup!$A$9:$A$3000,0)),0)</f>
        <v>0</v>
      </c>
      <c r="E295" s="201">
        <f t="shared" si="25"/>
        <v>0</v>
      </c>
      <c r="O295" s="182">
        <f t="shared" si="21"/>
        <v>1</v>
      </c>
    </row>
    <row r="296" spans="1:15" x14ac:dyDescent="0.2">
      <c r="A296" s="184" t="str">
        <f>'27'!A9</f>
        <v>71220-G16</v>
      </c>
      <c r="B296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 xml:space="preserve">Payroll Tax-TWC                                             </v>
      </c>
      <c r="C296" s="186">
        <f>IFERROR(-INDEX(Lookup!$BH$9:$BH$3000,MATCH($A296,Lookup!$A$9:$A$3000,0)),0)</f>
        <v>0</v>
      </c>
      <c r="D296" s="186">
        <f>IFERROR(-INDEX(Lookup!$BJ$9:$BJ$3000,MATCH($A296,Lookup!$A$9:$A$3000,0)),0)</f>
        <v>0</v>
      </c>
      <c r="E296" s="201">
        <f t="shared" si="25"/>
        <v>0</v>
      </c>
      <c r="O296" s="182">
        <f t="shared" si="21"/>
        <v>1</v>
      </c>
    </row>
    <row r="297" spans="1:15" x14ac:dyDescent="0.2">
      <c r="A297" s="184" t="str">
        <f>'27'!A10</f>
        <v>71260-G16</v>
      </c>
      <c r="B297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 xml:space="preserve">Workcover-TWC                                               </v>
      </c>
      <c r="C297" s="186">
        <f>IFERROR(-INDEX(Lookup!$BH$9:$BH$3000,MATCH($A297,Lookup!$A$9:$A$3000,0)),0)</f>
        <v>0</v>
      </c>
      <c r="D297" s="186">
        <f>IFERROR(-INDEX(Lookup!$BJ$9:$BJ$3000,MATCH($A297,Lookup!$A$9:$A$3000,0)),0)</f>
        <v>0</v>
      </c>
      <c r="E297" s="201">
        <f t="shared" si="25"/>
        <v>0</v>
      </c>
      <c r="O297" s="182">
        <f t="shared" si="21"/>
        <v>1</v>
      </c>
    </row>
    <row r="298" spans="1:15" x14ac:dyDescent="0.2">
      <c r="A298" s="184" t="str">
        <f>'27'!A11</f>
        <v>71280-G16</v>
      </c>
      <c r="B298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 xml:space="preserve">PAYG - Tax Withheld-TWC                                     </v>
      </c>
      <c r="C298" s="186">
        <f>IFERROR(-INDEX(Lookup!$BH$9:$BH$3000,MATCH($A298,Lookup!$A$9:$A$3000,0)),0)</f>
        <v>0</v>
      </c>
      <c r="D298" s="186">
        <f>IFERROR(-INDEX(Lookup!$BJ$9:$BJ$3000,MATCH($A298,Lookup!$A$9:$A$3000,0)),0)</f>
        <v>0</v>
      </c>
      <c r="E298" s="201">
        <f t="shared" ref="E298" si="26">+C298-D298</f>
        <v>0</v>
      </c>
      <c r="O298" s="182">
        <f t="shared" si="21"/>
        <v>1</v>
      </c>
    </row>
    <row r="299" spans="1:15" x14ac:dyDescent="0.2">
      <c r="A299" s="184" t="str">
        <f>'27'!A12</f>
        <v>71300-G16</v>
      </c>
      <c r="B299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 xml:space="preserve">Superannuation-TWC                                          </v>
      </c>
      <c r="C299" s="186">
        <f>IFERROR(-INDEX(Lookup!$BH$9:$BH$3000,MATCH($A299,Lookup!$A$9:$A$3000,0)),0)</f>
        <v>0</v>
      </c>
      <c r="D299" s="186">
        <f>IFERROR(-INDEX(Lookup!$BJ$9:$BJ$3000,MATCH($A299,Lookup!$A$9:$A$3000,0)),0)</f>
        <v>0</v>
      </c>
      <c r="E299" s="201">
        <f t="shared" ref="E299:E312" si="27">+C299-D299</f>
        <v>0</v>
      </c>
      <c r="O299" s="182">
        <f t="shared" si="21"/>
        <v>1</v>
      </c>
    </row>
    <row r="300" spans="1:15" hidden="1" x14ac:dyDescent="0.2">
      <c r="A300" s="184">
        <f>'27'!A13</f>
        <v>0</v>
      </c>
      <c r="B300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C300" s="186">
        <f>IFERROR(-INDEX(Lookup!$BH$9:$BH$3000,MATCH($A300,Lookup!$A$9:$A$3000,0)),0)</f>
        <v>0</v>
      </c>
      <c r="D300" s="186">
        <f>IFERROR(-INDEX(Lookup!$BJ$9:$BJ$3000,MATCH($A300,Lookup!$A$9:$A$3000,0)),0)</f>
        <v>0</v>
      </c>
      <c r="E300" s="201">
        <f t="shared" si="27"/>
        <v>0</v>
      </c>
      <c r="O300" s="182">
        <f t="shared" si="21"/>
        <v>0</v>
      </c>
    </row>
    <row r="301" spans="1:15" hidden="1" x14ac:dyDescent="0.2">
      <c r="A301" s="184">
        <f>'27'!A14</f>
        <v>0</v>
      </c>
      <c r="B301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C301" s="186">
        <f>IFERROR(-INDEX(Lookup!$BH$9:$BH$3000,MATCH($A301,Lookup!$A$9:$A$3000,0)),0)</f>
        <v>0</v>
      </c>
      <c r="D301" s="186">
        <f>IFERROR(-INDEX(Lookup!$BJ$9:$BJ$3000,MATCH($A301,Lookup!$A$9:$A$3000,0)),0)</f>
        <v>0</v>
      </c>
      <c r="E301" s="201">
        <f t="shared" si="27"/>
        <v>0</v>
      </c>
      <c r="O301" s="182">
        <f t="shared" si="21"/>
        <v>0</v>
      </c>
    </row>
    <row r="302" spans="1:15" hidden="1" x14ac:dyDescent="0.2">
      <c r="A302" s="184">
        <f>'27'!A15</f>
        <v>0</v>
      </c>
      <c r="B30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C302" s="186">
        <f>IFERROR(-INDEX(Lookup!$BH$9:$BH$3000,MATCH($A302,Lookup!$A$9:$A$3000,0)),0)</f>
        <v>0</v>
      </c>
      <c r="D302" s="186">
        <f>IFERROR(-INDEX(Lookup!$BJ$9:$BJ$3000,MATCH($A302,Lookup!$A$9:$A$3000,0)),0)</f>
        <v>0</v>
      </c>
      <c r="E302" s="201">
        <f t="shared" si="27"/>
        <v>0</v>
      </c>
      <c r="O302" s="182">
        <f t="shared" si="21"/>
        <v>0</v>
      </c>
    </row>
    <row r="303" spans="1:15" hidden="1" x14ac:dyDescent="0.2">
      <c r="A303" s="184">
        <f>'27'!A16</f>
        <v>0</v>
      </c>
      <c r="B303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>-</v>
      </c>
      <c r="C303" s="186">
        <f>IFERROR(-INDEX(Lookup!$BH$9:$BH$3000,MATCH($A303,Lookup!$A$9:$A$3000,0)),0)</f>
        <v>0</v>
      </c>
      <c r="D303" s="186">
        <f>IFERROR(-INDEX(Lookup!$BJ$9:$BJ$3000,MATCH($A303,Lookup!$A$9:$A$3000,0)),0)</f>
        <v>0</v>
      </c>
      <c r="E303" s="201">
        <f t="shared" si="27"/>
        <v>0</v>
      </c>
      <c r="O303" s="182">
        <f t="shared" si="21"/>
        <v>0</v>
      </c>
    </row>
    <row r="304" spans="1:15" hidden="1" x14ac:dyDescent="0.2">
      <c r="A304" s="184">
        <f>'27'!A17</f>
        <v>0</v>
      </c>
      <c r="B304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C304" s="186">
        <f>IFERROR(-INDEX(Lookup!$BH$9:$BH$3000,MATCH($A304,Lookup!$A$9:$A$3000,0)),0)</f>
        <v>0</v>
      </c>
      <c r="D304" s="186">
        <f>IFERROR(-INDEX(Lookup!$BJ$9:$BJ$3000,MATCH($A304,Lookup!$A$9:$A$3000,0)),0)</f>
        <v>0</v>
      </c>
      <c r="E304" s="201">
        <f t="shared" si="27"/>
        <v>0</v>
      </c>
      <c r="O304" s="182">
        <f t="shared" si="21"/>
        <v>0</v>
      </c>
    </row>
    <row r="305" spans="1:15" hidden="1" x14ac:dyDescent="0.2">
      <c r="A305" s="184">
        <f>'27'!A18</f>
        <v>0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C305" s="186">
        <f>IFERROR(-INDEX(Lookup!$BH$9:$BH$3000,MATCH($A305,Lookup!$A$9:$A$3000,0)),0)</f>
        <v>0</v>
      </c>
      <c r="D305" s="186">
        <f>IFERROR(-INDEX(Lookup!$BJ$9:$BJ$3000,MATCH($A305,Lookup!$A$9:$A$3000,0)),0)</f>
        <v>0</v>
      </c>
      <c r="E305" s="201">
        <f t="shared" si="27"/>
        <v>0</v>
      </c>
      <c r="O305" s="182">
        <f t="shared" si="21"/>
        <v>0</v>
      </c>
    </row>
    <row r="306" spans="1:15" hidden="1" x14ac:dyDescent="0.2">
      <c r="A306" s="184">
        <f>'27'!A19</f>
        <v>0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C306" s="186">
        <f>IFERROR(-INDEX(Lookup!$BH$9:$BH$3000,MATCH($A306,Lookup!$A$9:$A$3000,0)),0)</f>
        <v>0</v>
      </c>
      <c r="D306" s="186">
        <f>IFERROR(-INDEX(Lookup!$BJ$9:$BJ$3000,MATCH($A306,Lookup!$A$9:$A$3000,0)),0)</f>
        <v>0</v>
      </c>
      <c r="E306" s="201">
        <f t="shared" si="27"/>
        <v>0</v>
      </c>
      <c r="O306" s="182">
        <f t="shared" si="21"/>
        <v>0</v>
      </c>
    </row>
    <row r="307" spans="1:15" hidden="1" x14ac:dyDescent="0.2">
      <c r="A307" s="184">
        <f>'27'!A20</f>
        <v>0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>-</v>
      </c>
      <c r="C307" s="186">
        <f>IFERROR(-INDEX(Lookup!$BH$9:$BH$3000,MATCH($A307,Lookup!$A$9:$A$3000,0)),0)</f>
        <v>0</v>
      </c>
      <c r="D307" s="186">
        <f>IFERROR(-INDEX(Lookup!$BJ$9:$BJ$3000,MATCH($A307,Lookup!$A$9:$A$3000,0)),0)</f>
        <v>0</v>
      </c>
      <c r="E307" s="201">
        <f t="shared" si="27"/>
        <v>0</v>
      </c>
      <c r="O307" s="182">
        <f t="shared" si="21"/>
        <v>0</v>
      </c>
    </row>
    <row r="308" spans="1:15" hidden="1" x14ac:dyDescent="0.2">
      <c r="A308" s="184">
        <f>'27'!A21</f>
        <v>0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>-</v>
      </c>
      <c r="C308" s="186">
        <f>IFERROR(-INDEX(Lookup!$BH$9:$BH$3000,MATCH($A308,Lookup!$A$9:$A$3000,0)),0)</f>
        <v>0</v>
      </c>
      <c r="D308" s="186">
        <f>IFERROR(-INDEX(Lookup!$BJ$9:$BJ$3000,MATCH($A308,Lookup!$A$9:$A$3000,0)),0)</f>
        <v>0</v>
      </c>
      <c r="E308" s="201">
        <f t="shared" si="27"/>
        <v>0</v>
      </c>
      <c r="O308" s="182">
        <f t="shared" si="21"/>
        <v>0</v>
      </c>
    </row>
    <row r="309" spans="1:15" hidden="1" x14ac:dyDescent="0.2">
      <c r="A309" s="184">
        <f>'27'!A22</f>
        <v>0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>-</v>
      </c>
      <c r="C309" s="186">
        <f>IFERROR(-INDEX(Lookup!$BH$9:$BH$3000,MATCH($A309,Lookup!$A$9:$A$3000,0)),0)</f>
        <v>0</v>
      </c>
      <c r="D309" s="186">
        <f>IFERROR(-INDEX(Lookup!$BJ$9:$BJ$3000,MATCH($A309,Lookup!$A$9:$A$3000,0)),0)</f>
        <v>0</v>
      </c>
      <c r="E309" s="201">
        <f t="shared" si="27"/>
        <v>0</v>
      </c>
      <c r="O309" s="182">
        <f t="shared" si="21"/>
        <v>0</v>
      </c>
    </row>
    <row r="310" spans="1:15" hidden="1" x14ac:dyDescent="0.2">
      <c r="A310" s="184">
        <f>'27'!A23</f>
        <v>0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C310" s="186">
        <f>IFERROR(-INDEX(Lookup!$BH$9:$BH$3000,MATCH($A310,Lookup!$A$9:$A$3000,0)),0)</f>
        <v>0</v>
      </c>
      <c r="D310" s="186">
        <f>IFERROR(-INDEX(Lookup!$BJ$9:$BJ$3000,MATCH($A310,Lookup!$A$9:$A$3000,0)),0)</f>
        <v>0</v>
      </c>
      <c r="E310" s="201">
        <f t="shared" si="27"/>
        <v>0</v>
      </c>
      <c r="O310" s="182">
        <f t="shared" si="21"/>
        <v>0</v>
      </c>
    </row>
    <row r="311" spans="1:15" hidden="1" x14ac:dyDescent="0.2">
      <c r="A311" s="184">
        <f>'27'!A24</f>
        <v>0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C311" s="186">
        <f>IFERROR(-INDEX(Lookup!$BH$9:$BH$3000,MATCH($A311,Lookup!$A$9:$A$3000,0)),0)</f>
        <v>0</v>
      </c>
      <c r="D311" s="186">
        <f>IFERROR(-INDEX(Lookup!$BJ$9:$BJ$3000,MATCH($A311,Lookup!$A$9:$A$3000,0)),0)</f>
        <v>0</v>
      </c>
      <c r="E311" s="201">
        <f t="shared" si="27"/>
        <v>0</v>
      </c>
      <c r="O311" s="182">
        <f t="shared" si="21"/>
        <v>0</v>
      </c>
    </row>
    <row r="312" spans="1:15" hidden="1" x14ac:dyDescent="0.2">
      <c r="A312" s="184">
        <f>'27'!A25</f>
        <v>0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C312" s="186">
        <f>IFERROR(-INDEX(Lookup!$BH$9:$BH$3000,MATCH($A312,Lookup!$A$9:$A$3000,0)),0)</f>
        <v>0</v>
      </c>
      <c r="D312" s="186">
        <f>IFERROR(-INDEX(Lookup!$BJ$9:$BJ$3000,MATCH($A312,Lookup!$A$9:$A$3000,0)),0)</f>
        <v>0</v>
      </c>
      <c r="E312" s="201">
        <f t="shared" si="27"/>
        <v>0</v>
      </c>
      <c r="O312" s="182">
        <f t="shared" si="21"/>
        <v>0</v>
      </c>
    </row>
    <row r="313" spans="1:15" hidden="1" x14ac:dyDescent="0.2">
      <c r="A313" s="184">
        <f>'27'!A26</f>
        <v>0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C313" s="186">
        <f>IFERROR(-INDEX(Lookup!$BH$9:$BH$3000,MATCH($A313,Lookup!$A$9:$A$3000,0)),0)</f>
        <v>0</v>
      </c>
      <c r="D313" s="186">
        <f>IFERROR(-INDEX(Lookup!$BH$9:$BH$3000,MATCH($A313,Lookup!$A$9:$A$3000,0)),0)</f>
        <v>0</v>
      </c>
      <c r="E313" s="183">
        <f>IFERROR(-INDEX(Lookup!$BH$9:$BH$3000,MATCH($A313,Lookup!$A$9:$A$3000,0)),0)</f>
        <v>0</v>
      </c>
      <c r="O313" s="182">
        <f t="shared" si="21"/>
        <v>0</v>
      </c>
    </row>
    <row r="314" spans="1:15" x14ac:dyDescent="0.2">
      <c r="A314" s="184"/>
      <c r="B314" s="184" t="s">
        <v>449</v>
      </c>
      <c r="C314" s="237">
        <f>SUM(C289:C313)</f>
        <v>601.57999999999993</v>
      </c>
      <c r="D314" s="237">
        <f>SUM(D289:D313)</f>
        <v>-3150.1200000000008</v>
      </c>
      <c r="E314" s="238">
        <f t="shared" si="22"/>
        <v>3751.7000000000007</v>
      </c>
      <c r="O314" s="182">
        <v>1</v>
      </c>
    </row>
    <row r="315" spans="1:15" x14ac:dyDescent="0.2">
      <c r="A315" s="184"/>
      <c r="B315" s="187" t="s">
        <v>483</v>
      </c>
      <c r="C315" s="186"/>
      <c r="D315" s="186"/>
      <c r="E315" s="183">
        <f t="shared" si="22"/>
        <v>0</v>
      </c>
      <c r="O315" s="182">
        <v>1</v>
      </c>
    </row>
    <row r="316" spans="1:15" hidden="1" x14ac:dyDescent="0.2">
      <c r="A316" s="184">
        <f>'28'!A2</f>
        <v>0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C316" s="186">
        <f>IFERROR(-INDEX(Lookup!$BH$9:$BH$3000,MATCH($A316,Lookup!$A$9:$A$3000,0)),0)</f>
        <v>0</v>
      </c>
      <c r="D316" s="186">
        <f>IFERROR(-INDEX(Lookup!$BJ$9:$BJ$3000,MATCH($A316,Lookup!$A$9:$A$3000,0)),0)</f>
        <v>0</v>
      </c>
      <c r="E316" s="201">
        <f t="shared" si="22"/>
        <v>0</v>
      </c>
      <c r="O316" s="182">
        <f t="shared" si="21"/>
        <v>0</v>
      </c>
    </row>
    <row r="317" spans="1:15" hidden="1" x14ac:dyDescent="0.2">
      <c r="A317" s="184">
        <f>'28'!A3</f>
        <v>0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C317" s="186">
        <f>IFERROR(-INDEX(Lookup!$BH$9:$BH$3000,MATCH($A317,Lookup!$A$9:$A$3000,0)),0)</f>
        <v>0</v>
      </c>
      <c r="D317" s="186">
        <f>IFERROR(-INDEX(Lookup!$BJ$9:$BJ$3000,MATCH($A317,Lookup!$A$9:$A$3000,0)),0)</f>
        <v>0</v>
      </c>
      <c r="E317" s="201">
        <f t="shared" ref="E317:E324" si="28">+C317-D317</f>
        <v>0</v>
      </c>
      <c r="O317" s="182">
        <f t="shared" si="21"/>
        <v>0</v>
      </c>
    </row>
    <row r="318" spans="1:15" hidden="1" x14ac:dyDescent="0.2">
      <c r="A318" s="184">
        <f>'28'!A4</f>
        <v>0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C318" s="186">
        <f>IFERROR(-INDEX(Lookup!$BH$9:$BH$3000,MATCH($A318,Lookup!$A$9:$A$3000,0)),0)</f>
        <v>0</v>
      </c>
      <c r="D318" s="186">
        <f>IFERROR(-INDEX(Lookup!$BJ$9:$BJ$3000,MATCH($A318,Lookup!$A$9:$A$3000,0)),0)</f>
        <v>0</v>
      </c>
      <c r="E318" s="201">
        <f t="shared" si="28"/>
        <v>0</v>
      </c>
      <c r="O318" s="182">
        <f t="shared" si="21"/>
        <v>0</v>
      </c>
    </row>
    <row r="319" spans="1:15" hidden="1" x14ac:dyDescent="0.2">
      <c r="A319" s="184">
        <f>'28'!A5</f>
        <v>0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C319" s="186">
        <f>IFERROR(-INDEX(Lookup!$BH$9:$BH$3000,MATCH($A319,Lookup!$A$9:$A$3000,0)),0)</f>
        <v>0</v>
      </c>
      <c r="D319" s="186">
        <f>IFERROR(-INDEX(Lookup!$BJ$9:$BJ$3000,MATCH($A319,Lookup!$A$9:$A$3000,0)),0)</f>
        <v>0</v>
      </c>
      <c r="E319" s="201">
        <f t="shared" si="28"/>
        <v>0</v>
      </c>
      <c r="O319" s="182">
        <f t="shared" si="21"/>
        <v>0</v>
      </c>
    </row>
    <row r="320" spans="1:15" hidden="1" x14ac:dyDescent="0.2">
      <c r="A320" s="184">
        <f>'28'!A6</f>
        <v>0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C320" s="186">
        <f>IFERROR(-INDEX(Lookup!$BH$9:$BH$3000,MATCH($A320,Lookup!$A$9:$A$3000,0)),0)</f>
        <v>0</v>
      </c>
      <c r="D320" s="186">
        <f>IFERROR(-INDEX(Lookup!$BJ$9:$BJ$3000,MATCH($A320,Lookup!$A$9:$A$3000,0)),0)</f>
        <v>0</v>
      </c>
      <c r="E320" s="201">
        <f t="shared" si="28"/>
        <v>0</v>
      </c>
      <c r="O320" s="182">
        <f t="shared" si="21"/>
        <v>0</v>
      </c>
    </row>
    <row r="321" spans="1:15" hidden="1" x14ac:dyDescent="0.2">
      <c r="A321" s="184">
        <f>'28'!A7</f>
        <v>0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C321" s="186">
        <f>IFERROR(-INDEX(Lookup!$BH$9:$BH$3000,MATCH($A321,Lookup!$A$9:$A$3000,0)),0)</f>
        <v>0</v>
      </c>
      <c r="D321" s="186">
        <f>IFERROR(-INDEX(Lookup!$BJ$9:$BJ$3000,MATCH($A321,Lookup!$A$9:$A$3000,0)),0)</f>
        <v>0</v>
      </c>
      <c r="E321" s="201">
        <f t="shared" si="28"/>
        <v>0</v>
      </c>
      <c r="O321" s="182">
        <f t="shared" si="21"/>
        <v>0</v>
      </c>
    </row>
    <row r="322" spans="1:15" hidden="1" x14ac:dyDescent="0.2">
      <c r="A322" s="184">
        <f>'28'!A8</f>
        <v>0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C322" s="186">
        <f>IFERROR(-INDEX(Lookup!$BH$9:$BH$3000,MATCH($A322,Lookup!$A$9:$A$3000,0)),0)</f>
        <v>0</v>
      </c>
      <c r="D322" s="186">
        <f>IFERROR(-INDEX(Lookup!$BJ$9:$BJ$3000,MATCH($A322,Lookup!$A$9:$A$3000,0)),0)</f>
        <v>0</v>
      </c>
      <c r="E322" s="201">
        <f t="shared" si="28"/>
        <v>0</v>
      </c>
      <c r="O322" s="182">
        <f t="shared" si="21"/>
        <v>0</v>
      </c>
    </row>
    <row r="323" spans="1:15" hidden="1" x14ac:dyDescent="0.2">
      <c r="A323" s="184">
        <f>'28'!A9</f>
        <v>0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C323" s="186">
        <f>IFERROR(-INDEX(Lookup!$BH$9:$BH$3000,MATCH($A323,Lookup!$A$9:$A$3000,0)),0)</f>
        <v>0</v>
      </c>
      <c r="D323" s="186">
        <f>IFERROR(-INDEX(Lookup!$BJ$9:$BJ$3000,MATCH($A323,Lookup!$A$9:$A$3000,0)),0)</f>
        <v>0</v>
      </c>
      <c r="E323" s="201">
        <f t="shared" si="28"/>
        <v>0</v>
      </c>
      <c r="O323" s="182">
        <f t="shared" si="21"/>
        <v>0</v>
      </c>
    </row>
    <row r="324" spans="1:15" hidden="1" x14ac:dyDescent="0.2">
      <c r="A324" s="184">
        <f>'28'!A10</f>
        <v>0</v>
      </c>
      <c r="B324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C324" s="186">
        <f>IFERROR(-INDEX(Lookup!$BH$9:$BH$3000,MATCH($A324,Lookup!$A$9:$A$3000,0)),0)</f>
        <v>0</v>
      </c>
      <c r="D324" s="186">
        <f>IFERROR(-INDEX(Lookup!$BJ$9:$BJ$3000,MATCH($A324,Lookup!$A$9:$A$3000,0)),0)</f>
        <v>0</v>
      </c>
      <c r="E324" s="201">
        <f t="shared" si="28"/>
        <v>0</v>
      </c>
      <c r="O324" s="182">
        <f t="shared" si="21"/>
        <v>0</v>
      </c>
    </row>
    <row r="325" spans="1:15" x14ac:dyDescent="0.2">
      <c r="B325" s="184" t="s">
        <v>449</v>
      </c>
      <c r="C325" s="186">
        <f>SUM(C316:C324)</f>
        <v>0</v>
      </c>
      <c r="D325" s="186">
        <f>SUM(D316:D324)</f>
        <v>0</v>
      </c>
      <c r="E325" s="183">
        <f t="shared" si="22"/>
        <v>0</v>
      </c>
      <c r="O325" s="182">
        <v>1</v>
      </c>
    </row>
    <row r="326" spans="1:15" x14ac:dyDescent="0.2">
      <c r="B326" s="184"/>
      <c r="C326" s="186"/>
      <c r="D326" s="186"/>
      <c r="E326" s="183"/>
      <c r="O326" s="182">
        <v>1</v>
      </c>
    </row>
    <row r="327" spans="1:15" x14ac:dyDescent="0.2">
      <c r="A327" s="184"/>
      <c r="B327" s="187" t="s">
        <v>485</v>
      </c>
      <c r="C327" s="186"/>
      <c r="D327" s="186"/>
      <c r="E327" s="183">
        <f t="shared" si="22"/>
        <v>0</v>
      </c>
      <c r="O327" s="182">
        <v>1</v>
      </c>
    </row>
    <row r="328" spans="1:15" x14ac:dyDescent="0.2">
      <c r="A328" s="182" t="str">
        <f>'30'!A2</f>
        <v>74100-G02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 xml:space="preserve">Intercompany-EPH                                            </v>
      </c>
      <c r="C328" s="186">
        <f>IFERROR(-INDEX(Lookup!$BH$9:$BH$3000,MATCH($A328,Lookup!$A$9:$A$3000,0)),0)</f>
        <v>0</v>
      </c>
      <c r="D328" s="186">
        <f>IFERROR(-INDEX(Lookup!$BJ$9:$BJ$3000,MATCH($A328,Lookup!$A$9:$A$3000,0)),0)</f>
        <v>0</v>
      </c>
      <c r="E328" s="201">
        <f t="shared" si="22"/>
        <v>0</v>
      </c>
      <c r="O328" s="182">
        <f t="shared" ref="O328:O390" si="29">+IF(A328&gt;0,1,0)</f>
        <v>1</v>
      </c>
    </row>
    <row r="329" spans="1:15" x14ac:dyDescent="0.2">
      <c r="A329" s="182" t="str">
        <f>'30'!A3</f>
        <v>74100-G05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 xml:space="preserve">Intercompany-GBLT                                           </v>
      </c>
      <c r="C329" s="186">
        <f>IFERROR(-INDEX(Lookup!$BH$9:$BH$3000,MATCH($A329,Lookup!$A$9:$A$3000,0)),0)</f>
        <v>-29967.829999999987</v>
      </c>
      <c r="D329" s="186">
        <f>IFERROR(-INDEX(Lookup!$BJ$9:$BJ$3000,MATCH($A329,Lookup!$A$9:$A$3000,0)),0)</f>
        <v>-170097.83</v>
      </c>
      <c r="E329" s="201">
        <f t="shared" ref="E329:E346" si="30">+C329-D329</f>
        <v>140130</v>
      </c>
      <c r="O329" s="182">
        <f t="shared" si="29"/>
        <v>1</v>
      </c>
    </row>
    <row r="330" spans="1:15" x14ac:dyDescent="0.2">
      <c r="A330" s="182" t="str">
        <f>'30'!A4</f>
        <v>74100-G07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 xml:space="preserve">Intercompany-GPM                                            </v>
      </c>
      <c r="C330" s="186">
        <f>IFERROR(-INDEX(Lookup!$BH$9:$BH$3000,MATCH($A330,Lookup!$A$9:$A$3000,0)),0)</f>
        <v>0</v>
      </c>
      <c r="D330" s="186">
        <f>IFERROR(-INDEX(Lookup!$BJ$9:$BJ$3000,MATCH($A330,Lookup!$A$9:$A$3000,0)),0)</f>
        <v>0</v>
      </c>
      <c r="E330" s="201">
        <f t="shared" si="30"/>
        <v>0</v>
      </c>
      <c r="O330" s="182">
        <f t="shared" si="29"/>
        <v>1</v>
      </c>
    </row>
    <row r="331" spans="1:15" x14ac:dyDescent="0.2">
      <c r="A331" s="182" t="str">
        <f>'30'!A5</f>
        <v>74100-G14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 xml:space="preserve">Intercompany-TMV                                            </v>
      </c>
      <c r="C331" s="186">
        <f>IFERROR(-INDEX(Lookup!$BH$9:$BH$3000,MATCH($A331,Lookup!$A$9:$A$3000,0)),0)</f>
        <v>0</v>
      </c>
      <c r="D331" s="186">
        <f>IFERROR(-INDEX(Lookup!$BJ$9:$BJ$3000,MATCH($A331,Lookup!$A$9:$A$3000,0)),0)</f>
        <v>0</v>
      </c>
      <c r="E331" s="201">
        <f t="shared" si="30"/>
        <v>0</v>
      </c>
      <c r="O331" s="182">
        <f t="shared" si="29"/>
        <v>1</v>
      </c>
    </row>
    <row r="332" spans="1:15" hidden="1" x14ac:dyDescent="0.2">
      <c r="A332" s="182">
        <f>'30'!A6</f>
        <v>0</v>
      </c>
      <c r="B33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C332" s="186">
        <f>IFERROR(-INDEX(Lookup!$BH$9:$BH$3000,MATCH($A332,Lookup!$A$9:$A$3000,0)),0)</f>
        <v>0</v>
      </c>
      <c r="D332" s="186">
        <f>IFERROR(-INDEX(Lookup!$BJ$9:$BJ$3000,MATCH($A332,Lookup!$A$9:$A$3000,0)),0)</f>
        <v>0</v>
      </c>
      <c r="E332" s="201">
        <f t="shared" si="30"/>
        <v>0</v>
      </c>
      <c r="O332" s="182">
        <f t="shared" si="29"/>
        <v>0</v>
      </c>
    </row>
    <row r="333" spans="1:15" hidden="1" x14ac:dyDescent="0.2">
      <c r="A333" s="182">
        <f>'30'!A7</f>
        <v>0</v>
      </c>
      <c r="B333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C333" s="186">
        <f>IFERROR(-INDEX(Lookup!$BH$9:$BH$3000,MATCH($A333,Lookup!$A$9:$A$3000,0)),0)</f>
        <v>0</v>
      </c>
      <c r="D333" s="186">
        <f>IFERROR(-INDEX(Lookup!$BJ$9:$BJ$3000,MATCH($A333,Lookup!$A$9:$A$3000,0)),0)</f>
        <v>0</v>
      </c>
      <c r="E333" s="201">
        <f t="shared" si="30"/>
        <v>0</v>
      </c>
      <c r="O333" s="182">
        <f t="shared" si="29"/>
        <v>0</v>
      </c>
    </row>
    <row r="334" spans="1:15" hidden="1" x14ac:dyDescent="0.2">
      <c r="A334" s="182">
        <f>'30'!A8</f>
        <v>0</v>
      </c>
      <c r="B334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C334" s="186">
        <f>IFERROR(-INDEX(Lookup!$BH$9:$BH$3000,MATCH($A334,Lookup!$A$9:$A$3000,0)),0)</f>
        <v>0</v>
      </c>
      <c r="D334" s="186">
        <f>IFERROR(-INDEX(Lookup!$BJ$9:$BJ$3000,MATCH($A334,Lookup!$A$9:$A$3000,0)),0)</f>
        <v>0</v>
      </c>
      <c r="E334" s="201">
        <f t="shared" si="30"/>
        <v>0</v>
      </c>
      <c r="O334" s="182">
        <f t="shared" si="29"/>
        <v>0</v>
      </c>
    </row>
    <row r="335" spans="1:15" hidden="1" x14ac:dyDescent="0.2">
      <c r="A335" s="182">
        <f>'30'!A9</f>
        <v>0</v>
      </c>
      <c r="B335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C335" s="186">
        <f>IFERROR(-INDEX(Lookup!$BH$9:$BH$3000,MATCH($A335,Lookup!$A$9:$A$3000,0)),0)</f>
        <v>0</v>
      </c>
      <c r="D335" s="186">
        <f>IFERROR(-INDEX(Lookup!$BJ$9:$BJ$3000,MATCH($A335,Lookup!$A$9:$A$3000,0)),0)</f>
        <v>0</v>
      </c>
      <c r="E335" s="201">
        <f t="shared" si="30"/>
        <v>0</v>
      </c>
      <c r="O335" s="182">
        <f t="shared" si="29"/>
        <v>0</v>
      </c>
    </row>
    <row r="336" spans="1:15" hidden="1" x14ac:dyDescent="0.2">
      <c r="A336" s="182">
        <f>'30'!A10</f>
        <v>0</v>
      </c>
      <c r="B336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C336" s="186">
        <f>IFERROR(-INDEX(Lookup!$BH$9:$BH$3000,MATCH($A336,Lookup!$A$9:$A$3000,0)),0)</f>
        <v>0</v>
      </c>
      <c r="D336" s="186">
        <f>IFERROR(-INDEX(Lookup!$BJ$9:$BJ$3000,MATCH($A336,Lookup!$A$9:$A$3000,0)),0)</f>
        <v>0</v>
      </c>
      <c r="E336" s="201">
        <f t="shared" si="30"/>
        <v>0</v>
      </c>
      <c r="O336" s="182">
        <f t="shared" si="29"/>
        <v>0</v>
      </c>
    </row>
    <row r="337" spans="1:15" hidden="1" x14ac:dyDescent="0.2">
      <c r="A337" s="182">
        <f>'30'!A11</f>
        <v>0</v>
      </c>
      <c r="B337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C337" s="186">
        <f>IFERROR(-INDEX(Lookup!$BH$9:$BH$3000,MATCH($A337,Lookup!$A$9:$A$3000,0)),0)</f>
        <v>0</v>
      </c>
      <c r="D337" s="186">
        <f>IFERROR(-INDEX(Lookup!$BJ$9:$BJ$3000,MATCH($A337,Lookup!$A$9:$A$3000,0)),0)</f>
        <v>0</v>
      </c>
      <c r="E337" s="201">
        <f t="shared" si="30"/>
        <v>0</v>
      </c>
      <c r="O337" s="182">
        <f t="shared" si="29"/>
        <v>0</v>
      </c>
    </row>
    <row r="338" spans="1:15" hidden="1" x14ac:dyDescent="0.2">
      <c r="A338" s="182">
        <f>'30'!A12</f>
        <v>0</v>
      </c>
      <c r="B338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C338" s="186">
        <f>IFERROR(-INDEX(Lookup!$BH$9:$BH$3000,MATCH($A338,Lookup!$A$9:$A$3000,0)),0)</f>
        <v>0</v>
      </c>
      <c r="D338" s="186">
        <f>IFERROR(-INDEX(Lookup!$BJ$9:$BJ$3000,MATCH($A338,Lookup!$A$9:$A$3000,0)),0)</f>
        <v>0</v>
      </c>
      <c r="E338" s="201">
        <f t="shared" si="30"/>
        <v>0</v>
      </c>
      <c r="O338" s="182">
        <f t="shared" si="29"/>
        <v>0</v>
      </c>
    </row>
    <row r="339" spans="1:15" hidden="1" x14ac:dyDescent="0.2">
      <c r="A339" s="182">
        <f>'30'!A13</f>
        <v>0</v>
      </c>
      <c r="B339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C339" s="186">
        <f>IFERROR(-INDEX(Lookup!$BH$9:$BH$3000,MATCH($A339,Lookup!$A$9:$A$3000,0)),0)</f>
        <v>0</v>
      </c>
      <c r="D339" s="186">
        <f>IFERROR(-INDEX(Lookup!$BJ$9:$BJ$3000,MATCH($A339,Lookup!$A$9:$A$3000,0)),0)</f>
        <v>0</v>
      </c>
      <c r="E339" s="201">
        <f t="shared" si="30"/>
        <v>0</v>
      </c>
      <c r="O339" s="182">
        <f t="shared" si="29"/>
        <v>0</v>
      </c>
    </row>
    <row r="340" spans="1:15" hidden="1" x14ac:dyDescent="0.2">
      <c r="A340" s="182">
        <f>'30'!A14</f>
        <v>0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C340" s="186">
        <f>IFERROR(-INDEX(Lookup!$BH$9:$BH$3000,MATCH($A340,Lookup!$A$9:$A$3000,0)),0)</f>
        <v>0</v>
      </c>
      <c r="D340" s="186">
        <f>IFERROR(-INDEX(Lookup!$BJ$9:$BJ$3000,MATCH($A340,Lookup!$A$9:$A$3000,0)),0)</f>
        <v>0</v>
      </c>
      <c r="E340" s="201">
        <f t="shared" si="30"/>
        <v>0</v>
      </c>
      <c r="O340" s="182">
        <f t="shared" si="29"/>
        <v>0</v>
      </c>
    </row>
    <row r="341" spans="1:15" hidden="1" x14ac:dyDescent="0.2">
      <c r="A341" s="182">
        <f>'30'!A15</f>
        <v>0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C341" s="186">
        <f>IFERROR(-INDEX(Lookup!$BH$9:$BH$3000,MATCH($A341,Lookup!$A$9:$A$3000,0)),0)</f>
        <v>0</v>
      </c>
      <c r="D341" s="186">
        <f>IFERROR(-INDEX(Lookup!$BJ$9:$BJ$3000,MATCH($A341,Lookup!$A$9:$A$3000,0)),0)</f>
        <v>0</v>
      </c>
      <c r="E341" s="201">
        <f t="shared" si="30"/>
        <v>0</v>
      </c>
      <c r="O341" s="182">
        <f t="shared" si="29"/>
        <v>0</v>
      </c>
    </row>
    <row r="342" spans="1:15" hidden="1" x14ac:dyDescent="0.2">
      <c r="A342" s="182">
        <f>'30'!A16</f>
        <v>0</v>
      </c>
      <c r="B34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C342" s="186">
        <f>IFERROR(-INDEX(Lookup!$BH$9:$BH$3000,MATCH($A342,Lookup!$A$9:$A$3000,0)),0)</f>
        <v>0</v>
      </c>
      <c r="D342" s="186">
        <f>IFERROR(-INDEX(Lookup!$BJ$9:$BJ$3000,MATCH($A342,Lookup!$A$9:$A$3000,0)),0)</f>
        <v>0</v>
      </c>
      <c r="E342" s="201">
        <f t="shared" si="30"/>
        <v>0</v>
      </c>
      <c r="O342" s="182">
        <f t="shared" si="29"/>
        <v>0</v>
      </c>
    </row>
    <row r="343" spans="1:15" hidden="1" x14ac:dyDescent="0.2">
      <c r="A343" s="182">
        <f>'30'!A17</f>
        <v>0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C343" s="186">
        <f>IFERROR(-INDEX(Lookup!$BH$9:$BH$3000,MATCH($A343,Lookup!$A$9:$A$3000,0)),0)</f>
        <v>0</v>
      </c>
      <c r="D343" s="186">
        <f>IFERROR(-INDEX(Lookup!$BJ$9:$BJ$3000,MATCH($A343,Lookup!$A$9:$A$3000,0)),0)</f>
        <v>0</v>
      </c>
      <c r="E343" s="201">
        <f t="shared" si="30"/>
        <v>0</v>
      </c>
      <c r="O343" s="182">
        <f t="shared" si="29"/>
        <v>0</v>
      </c>
    </row>
    <row r="344" spans="1:15" hidden="1" x14ac:dyDescent="0.2">
      <c r="A344" s="182">
        <f>'30'!A18</f>
        <v>0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C344" s="186">
        <f>IFERROR(-INDEX(Lookup!$BH$9:$BH$3000,MATCH($A344,Lookup!$A$9:$A$3000,0)),0)</f>
        <v>0</v>
      </c>
      <c r="D344" s="186">
        <f>IFERROR(-INDEX(Lookup!$BJ$9:$BJ$3000,MATCH($A344,Lookup!$A$9:$A$3000,0)),0)</f>
        <v>0</v>
      </c>
      <c r="E344" s="201">
        <f t="shared" si="30"/>
        <v>0</v>
      </c>
      <c r="O344" s="182">
        <f t="shared" si="29"/>
        <v>0</v>
      </c>
    </row>
    <row r="345" spans="1:15" hidden="1" x14ac:dyDescent="0.2">
      <c r="A345" s="182">
        <f>'30'!A19</f>
        <v>0</v>
      </c>
      <c r="B345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C345" s="186">
        <f>IFERROR(-INDEX(Lookup!$BH$9:$BH$3000,MATCH($A345,Lookup!$A$9:$A$3000,0)),0)</f>
        <v>0</v>
      </c>
      <c r="D345" s="186">
        <f>IFERROR(-INDEX(Lookup!$BJ$9:$BJ$3000,MATCH($A345,Lookup!$A$9:$A$3000,0)),0)</f>
        <v>0</v>
      </c>
      <c r="E345" s="201">
        <f t="shared" si="30"/>
        <v>0</v>
      </c>
      <c r="O345" s="182">
        <f t="shared" si="29"/>
        <v>0</v>
      </c>
    </row>
    <row r="346" spans="1:15" hidden="1" x14ac:dyDescent="0.2">
      <c r="A346" s="182">
        <f>'30'!A20</f>
        <v>0</v>
      </c>
      <c r="B346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C346" s="186">
        <f>IFERROR(-INDEX(Lookup!$BH$9:$BH$3000,MATCH($A346,Lookup!$A$9:$A$3000,0)),0)</f>
        <v>0</v>
      </c>
      <c r="D346" s="186">
        <f>IFERROR(-INDEX(Lookup!$BJ$9:$BJ$3000,MATCH($A346,Lookup!$A$9:$A$3000,0)),0)</f>
        <v>0</v>
      </c>
      <c r="E346" s="201">
        <f t="shared" si="30"/>
        <v>0</v>
      </c>
      <c r="O346" s="182">
        <f t="shared" si="29"/>
        <v>0</v>
      </c>
    </row>
    <row r="347" spans="1:15" x14ac:dyDescent="0.2">
      <c r="B347" s="184" t="s">
        <v>449</v>
      </c>
      <c r="C347" s="186">
        <f>SUM(C328:C346)</f>
        <v>-29967.829999999987</v>
      </c>
      <c r="D347" s="186">
        <f>SUM(D328:D346)</f>
        <v>-170097.83</v>
      </c>
      <c r="E347" s="183">
        <f t="shared" si="22"/>
        <v>140130</v>
      </c>
      <c r="O347" s="182">
        <v>1</v>
      </c>
    </row>
    <row r="348" spans="1:15" x14ac:dyDescent="0.2">
      <c r="B348" s="187" t="s">
        <v>483</v>
      </c>
      <c r="C348" s="186"/>
      <c r="D348" s="186"/>
      <c r="E348" s="183">
        <f t="shared" ref="E348:E358" si="31">+C348-D348</f>
        <v>0</v>
      </c>
      <c r="O348" s="182">
        <v>1</v>
      </c>
    </row>
    <row r="349" spans="1:15" hidden="1" x14ac:dyDescent="0.2">
      <c r="A349" s="182">
        <f>'31'!A2</f>
        <v>0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C349" s="186">
        <f>IFERROR(-INDEX(Lookup!$BH$9:$BH$3000,MATCH($A349,Lookup!$A$9:$A$3000,0)),0)</f>
        <v>0</v>
      </c>
      <c r="D349" s="186">
        <f>IFERROR(-INDEX(Lookup!$BJ$9:$BJ$3000,MATCH($A349,Lookup!$A$9:$A$3000,0)),0)</f>
        <v>0</v>
      </c>
      <c r="E349" s="201">
        <f t="shared" si="31"/>
        <v>0</v>
      </c>
      <c r="O349" s="182">
        <f t="shared" si="29"/>
        <v>0</v>
      </c>
    </row>
    <row r="350" spans="1:15" hidden="1" x14ac:dyDescent="0.2">
      <c r="A350" s="182">
        <f>'31'!A3</f>
        <v>0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C350" s="186">
        <f>IFERROR(-INDEX(Lookup!$BH$9:$BH$3000,MATCH($A350,Lookup!$A$9:$A$3000,0)),0)</f>
        <v>0</v>
      </c>
      <c r="D350" s="186">
        <f>IFERROR(-INDEX(Lookup!$BJ$9:$BJ$3000,MATCH($A350,Lookup!$A$9:$A$3000,0)),0)</f>
        <v>0</v>
      </c>
      <c r="E350" s="201">
        <f t="shared" ref="E350:E354" si="32">+C350-D350</f>
        <v>0</v>
      </c>
      <c r="O350" s="182">
        <f t="shared" si="29"/>
        <v>0</v>
      </c>
    </row>
    <row r="351" spans="1:15" hidden="1" x14ac:dyDescent="0.2">
      <c r="A351" s="182">
        <f>'31'!A4</f>
        <v>0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C351" s="186">
        <f>IFERROR(-INDEX(Lookup!$BH$9:$BH$3000,MATCH($A351,Lookup!$A$9:$A$3000,0)),0)</f>
        <v>0</v>
      </c>
      <c r="D351" s="186">
        <f>IFERROR(-INDEX(Lookup!$BJ$9:$BJ$3000,MATCH($A351,Lookup!$A$9:$A$3000,0)),0)</f>
        <v>0</v>
      </c>
      <c r="E351" s="201">
        <f t="shared" si="32"/>
        <v>0</v>
      </c>
      <c r="O351" s="182">
        <f t="shared" si="29"/>
        <v>0</v>
      </c>
    </row>
    <row r="352" spans="1:15" hidden="1" x14ac:dyDescent="0.2">
      <c r="A352" s="182">
        <f>'31'!A5</f>
        <v>0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C352" s="186">
        <f>IFERROR(-INDEX(Lookup!$BH$9:$BH$3000,MATCH($A352,Lookup!$A$9:$A$3000,0)),0)</f>
        <v>0</v>
      </c>
      <c r="D352" s="186">
        <f>IFERROR(-INDEX(Lookup!$BJ$9:$BJ$3000,MATCH($A352,Lookup!$A$9:$A$3000,0)),0)</f>
        <v>0</v>
      </c>
      <c r="E352" s="201">
        <f t="shared" si="32"/>
        <v>0</v>
      </c>
      <c r="O352" s="182">
        <f t="shared" si="29"/>
        <v>0</v>
      </c>
    </row>
    <row r="353" spans="1:15" hidden="1" x14ac:dyDescent="0.2">
      <c r="A353" s="182">
        <f>'31'!A6</f>
        <v>0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C353" s="186">
        <f>IFERROR(-INDEX(Lookup!$BH$9:$BH$3000,MATCH($A353,Lookup!$A$9:$A$3000,0)),0)</f>
        <v>0</v>
      </c>
      <c r="D353" s="186">
        <f>IFERROR(-INDEX(Lookup!$BJ$9:$BJ$3000,MATCH($A353,Lookup!$A$9:$A$3000,0)),0)</f>
        <v>0</v>
      </c>
      <c r="E353" s="201">
        <f t="shared" si="32"/>
        <v>0</v>
      </c>
      <c r="O353" s="182">
        <f t="shared" si="29"/>
        <v>0</v>
      </c>
    </row>
    <row r="354" spans="1:15" hidden="1" x14ac:dyDescent="0.2">
      <c r="A354" s="182">
        <f>'31'!A7</f>
        <v>0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C354" s="186">
        <f>IFERROR(-INDEX(Lookup!$BH$9:$BH$3000,MATCH($A354,Lookup!$A$9:$A$3000,0)),0)</f>
        <v>0</v>
      </c>
      <c r="D354" s="186">
        <f>IFERROR(-INDEX(Lookup!$BJ$9:$BJ$3000,MATCH($A354,Lookup!$A$9:$A$3000,0)),0)</f>
        <v>0</v>
      </c>
      <c r="E354" s="201">
        <f t="shared" si="32"/>
        <v>0</v>
      </c>
      <c r="O354" s="182">
        <f t="shared" si="29"/>
        <v>0</v>
      </c>
    </row>
    <row r="355" spans="1:15" x14ac:dyDescent="0.2">
      <c r="B355" s="184" t="s">
        <v>449</v>
      </c>
      <c r="C355" s="186">
        <f>SUM(C349:C354)</f>
        <v>0</v>
      </c>
      <c r="D355" s="186">
        <f>SUM(D349:D354)</f>
        <v>0</v>
      </c>
      <c r="E355" s="183">
        <f t="shared" si="31"/>
        <v>0</v>
      </c>
      <c r="O355" s="182">
        <v>1</v>
      </c>
    </row>
    <row r="356" spans="1:15" ht="13.5" thickBot="1" x14ac:dyDescent="0.25">
      <c r="A356" s="206" t="s">
        <v>491</v>
      </c>
      <c r="B356" s="184"/>
      <c r="C356" s="188">
        <f>C347+C325+C314+C287+C355</f>
        <v>-29366.249999999985</v>
      </c>
      <c r="D356" s="188">
        <f t="shared" ref="D356:E356" si="33">D347+D325+D314+D287+D355</f>
        <v>-173247.94999999998</v>
      </c>
      <c r="E356" s="188">
        <f t="shared" si="33"/>
        <v>143881.70000000001</v>
      </c>
      <c r="H356" s="240"/>
      <c r="O356" s="182">
        <v>1</v>
      </c>
    </row>
    <row r="357" spans="1:15" ht="13.5" thickTop="1" x14ac:dyDescent="0.2">
      <c r="B357" s="184"/>
      <c r="C357" s="186"/>
      <c r="D357" s="186"/>
      <c r="E357" s="183"/>
      <c r="O357" s="182">
        <v>1</v>
      </c>
    </row>
    <row r="358" spans="1:15" ht="13.5" thickBot="1" x14ac:dyDescent="0.25">
      <c r="A358" s="206" t="s">
        <v>490</v>
      </c>
      <c r="B358" s="184"/>
      <c r="C358" s="188">
        <f>C356+C280</f>
        <v>-11656.759999999984</v>
      </c>
      <c r="D358" s="188">
        <f>D356+D280</f>
        <v>-3359.9099999999744</v>
      </c>
      <c r="E358" s="239">
        <f t="shared" si="31"/>
        <v>-8296.8500000000095</v>
      </c>
      <c r="O358" s="182">
        <v>1</v>
      </c>
    </row>
    <row r="359" spans="1:15" ht="13.5" thickTop="1" x14ac:dyDescent="0.2">
      <c r="B359" s="184"/>
      <c r="C359" s="186"/>
      <c r="D359" s="186"/>
      <c r="E359" s="183"/>
      <c r="O359" s="182">
        <v>1</v>
      </c>
    </row>
    <row r="360" spans="1:15" x14ac:dyDescent="0.2">
      <c r="B360" s="184"/>
      <c r="C360" s="186"/>
      <c r="D360" s="186"/>
      <c r="E360" s="183"/>
      <c r="O360" s="182">
        <v>1</v>
      </c>
    </row>
    <row r="361" spans="1:15" x14ac:dyDescent="0.2">
      <c r="A361" s="187" t="s">
        <v>489</v>
      </c>
      <c r="B361" s="187"/>
      <c r="C361" s="186"/>
      <c r="D361" s="186"/>
      <c r="E361" s="183"/>
      <c r="O361" s="182">
        <v>1</v>
      </c>
    </row>
    <row r="362" spans="1:15" x14ac:dyDescent="0.2">
      <c r="A362" s="187"/>
      <c r="B362" s="187"/>
      <c r="C362" s="186"/>
      <c r="D362" s="186"/>
      <c r="E362" s="183"/>
      <c r="O362" s="182">
        <v>1</v>
      </c>
    </row>
    <row r="363" spans="1:15" x14ac:dyDescent="0.2">
      <c r="A363" s="182" t="str">
        <f>'32'!A2</f>
        <v>90100-G16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 xml:space="preserve">Retained Earnings-TWC                                       </v>
      </c>
      <c r="C363" s="186">
        <f>IFERROR(INDEX(Lookup!$BH$9:$BH$3000,MATCH($A363,Lookup!$A$9:$A$3000,0)),0)-Sheet7!$F$2</f>
        <v>-3360.9100000000008</v>
      </c>
      <c r="D363" s="186">
        <f>IFERROR(INDEX(Lookup!$BJ$9:$BJ$3000,MATCH($A363,Lookup!$A$9:$A$3000,0)),0)-Sheet7!$F$3</f>
        <v>16591.489999999998</v>
      </c>
      <c r="E363" s="201">
        <f>+C363-D363</f>
        <v>-19952.399999999998</v>
      </c>
      <c r="O363" s="182">
        <f t="shared" si="29"/>
        <v>1</v>
      </c>
    </row>
    <row r="364" spans="1:15" x14ac:dyDescent="0.2">
      <c r="A364" s="182" t="str">
        <f>'32'!A3</f>
        <v>90120-G16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 xml:space="preserve">Current Earnings-TWC                                        </v>
      </c>
      <c r="C364" s="186">
        <f>IFERROR(INDEX(Lookup!$BH$9:$BH$3000,MATCH($A364,Lookup!$A$9:$A$3000,0)),0)</f>
        <v>0</v>
      </c>
      <c r="D364" s="186">
        <f>IFERROR(INDEX(Lookup!$BJ$9:$BJ$3000,MATCH($A364,Lookup!$A$9:$A$3000,0)),0)</f>
        <v>0</v>
      </c>
      <c r="E364" s="201">
        <f t="shared" ref="E364:E393" si="34">+C364-D364</f>
        <v>0</v>
      </c>
      <c r="O364" s="182">
        <f t="shared" si="29"/>
        <v>1</v>
      </c>
    </row>
    <row r="365" spans="1:15" x14ac:dyDescent="0.2">
      <c r="A365" s="182" t="str">
        <f>'32'!A4</f>
        <v>90140-G16</v>
      </c>
      <c r="B365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 xml:space="preserve">Issued Capital-TWC                                          </v>
      </c>
      <c r="C365" s="186">
        <f>IFERROR(INDEX(Lookup!$BH$9:$BH$3000,MATCH($A365,Lookup!$A$9:$A$3000,0)),0)</f>
        <v>1</v>
      </c>
      <c r="D365" s="186">
        <f>IFERROR(INDEX(Lookup!$BJ$9:$BJ$3000,MATCH($A365,Lookup!$A$9:$A$3000,0)),0)</f>
        <v>1</v>
      </c>
      <c r="E365" s="201">
        <f t="shared" si="34"/>
        <v>0</v>
      </c>
      <c r="O365" s="182">
        <f>+IF(A395&gt;0,1,0)</f>
        <v>1</v>
      </c>
    </row>
    <row r="366" spans="1:15" hidden="1" x14ac:dyDescent="0.2">
      <c r="A366" s="182">
        <f>'32'!A5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IFERROR(INDEX(Lookup!$BH$9:$BH$3000,MATCH($A366,Lookup!$A$9:$A$3000,0)),0)</f>
        <v>0</v>
      </c>
      <c r="D366" s="186">
        <f>IFERROR(INDEX(Lookup!$BJ$9:$BJ$3000,MATCH($A366,Lookup!$A$9:$A$3000,0)),0)</f>
        <v>0</v>
      </c>
      <c r="E366" s="201">
        <f t="shared" si="34"/>
        <v>0</v>
      </c>
      <c r="O366" s="182">
        <f t="shared" si="29"/>
        <v>0</v>
      </c>
    </row>
    <row r="367" spans="1:15" hidden="1" x14ac:dyDescent="0.2">
      <c r="A367" s="182">
        <f>'32'!A6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IFERROR(INDEX(Lookup!$BH$9:$BH$3000,MATCH($A367,Lookup!$A$9:$A$3000,0)),0)</f>
        <v>0</v>
      </c>
      <c r="D367" s="186">
        <f>IFERROR(INDEX(Lookup!$BJ$9:$BJ$3000,MATCH($A367,Lookup!$A$9:$A$3000,0)),0)</f>
        <v>0</v>
      </c>
      <c r="E367" s="201">
        <f t="shared" si="34"/>
        <v>0</v>
      </c>
      <c r="O367" s="182">
        <f t="shared" si="29"/>
        <v>0</v>
      </c>
    </row>
    <row r="368" spans="1:15" hidden="1" x14ac:dyDescent="0.2">
      <c r="A368" s="182">
        <f>'32'!A7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IFERROR(INDEX(Lookup!$BH$9:$BH$3000,MATCH($A368,Lookup!$A$9:$A$3000,0)),0)</f>
        <v>0</v>
      </c>
      <c r="D368" s="186">
        <f>IFERROR(INDEX(Lookup!$BJ$9:$BJ$3000,MATCH($A368,Lookup!$A$9:$A$3000,0)),0)</f>
        <v>0</v>
      </c>
      <c r="E368" s="201">
        <f t="shared" si="34"/>
        <v>0</v>
      </c>
      <c r="O368" s="182">
        <f t="shared" si="29"/>
        <v>0</v>
      </c>
    </row>
    <row r="369" spans="1:15" hidden="1" x14ac:dyDescent="0.2">
      <c r="A369" s="182">
        <f>'32'!A8</f>
        <v>0</v>
      </c>
      <c r="B369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C369" s="186">
        <f>IFERROR(INDEX(Lookup!$BH$9:$BH$3000,MATCH($A369,Lookup!$A$9:$A$3000,0)),0)</f>
        <v>0</v>
      </c>
      <c r="D369" s="186">
        <f>IFERROR(INDEX(Lookup!$BJ$9:$BJ$3000,MATCH($A369,Lookup!$A$9:$A$3000,0)),0)</f>
        <v>0</v>
      </c>
      <c r="E369" s="201">
        <f t="shared" si="34"/>
        <v>0</v>
      </c>
      <c r="O369" s="182">
        <f t="shared" si="29"/>
        <v>0</v>
      </c>
    </row>
    <row r="370" spans="1:15" hidden="1" x14ac:dyDescent="0.2">
      <c r="A370" s="182">
        <f>'32'!A9</f>
        <v>0</v>
      </c>
      <c r="B370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C370" s="186">
        <f>IFERROR(INDEX(Lookup!$BH$9:$BH$3000,MATCH($A370,Lookup!$A$9:$A$3000,0)),0)</f>
        <v>0</v>
      </c>
      <c r="D370" s="186">
        <f>IFERROR(INDEX(Lookup!$BJ$9:$BJ$3000,MATCH($A370,Lookup!$A$9:$A$3000,0)),0)</f>
        <v>0</v>
      </c>
      <c r="E370" s="201">
        <f t="shared" si="34"/>
        <v>0</v>
      </c>
      <c r="O370" s="182">
        <f t="shared" si="29"/>
        <v>0</v>
      </c>
    </row>
    <row r="371" spans="1:15" hidden="1" x14ac:dyDescent="0.2">
      <c r="A371" s="182">
        <f>'32'!A10</f>
        <v>0</v>
      </c>
      <c r="B371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C371" s="186">
        <f>IFERROR(INDEX(Lookup!$BH$9:$BH$3000,MATCH($A371,Lookup!$A$9:$A$3000,0)),0)</f>
        <v>0</v>
      </c>
      <c r="D371" s="186">
        <f>IFERROR(INDEX(Lookup!$BJ$9:$BJ$3000,MATCH($A371,Lookup!$A$9:$A$3000,0)),0)</f>
        <v>0</v>
      </c>
      <c r="E371" s="201">
        <f t="shared" si="34"/>
        <v>0</v>
      </c>
      <c r="O371" s="182">
        <f t="shared" si="29"/>
        <v>0</v>
      </c>
    </row>
    <row r="372" spans="1:15" hidden="1" x14ac:dyDescent="0.2">
      <c r="A372" s="182">
        <f>'32'!A11</f>
        <v>0</v>
      </c>
      <c r="B37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C372" s="186">
        <f>IFERROR(INDEX(Lookup!$BH$9:$BH$3000,MATCH($A372,Lookup!$A$9:$A$3000,0)),0)</f>
        <v>0</v>
      </c>
      <c r="D372" s="186">
        <f>IFERROR(INDEX(Lookup!$BJ$9:$BJ$3000,MATCH($A372,Lookup!$A$9:$A$3000,0)),0)</f>
        <v>0</v>
      </c>
      <c r="E372" s="201">
        <f t="shared" si="34"/>
        <v>0</v>
      </c>
      <c r="O372" s="182">
        <f t="shared" si="29"/>
        <v>0</v>
      </c>
    </row>
    <row r="373" spans="1:15" hidden="1" x14ac:dyDescent="0.2">
      <c r="A373" s="182">
        <f>'32'!A12</f>
        <v>0</v>
      </c>
      <c r="B373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C373" s="186">
        <f>IFERROR(INDEX(Lookup!$BH$9:$BH$3000,MATCH($A373,Lookup!$A$9:$A$3000,0)),0)</f>
        <v>0</v>
      </c>
      <c r="D373" s="186">
        <f>IFERROR(INDEX(Lookup!$BJ$9:$BJ$3000,MATCH($A373,Lookup!$A$9:$A$3000,0)),0)</f>
        <v>0</v>
      </c>
      <c r="E373" s="201">
        <f t="shared" si="34"/>
        <v>0</v>
      </c>
      <c r="O373" s="182">
        <f t="shared" si="29"/>
        <v>0</v>
      </c>
    </row>
    <row r="374" spans="1:15" hidden="1" x14ac:dyDescent="0.2">
      <c r="A374" s="182">
        <f>'32'!A13</f>
        <v>0</v>
      </c>
      <c r="B374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C374" s="186">
        <f>IFERROR(INDEX(Lookup!$BH$9:$BH$3000,MATCH($A374,Lookup!$A$9:$A$3000,0)),0)</f>
        <v>0</v>
      </c>
      <c r="D374" s="186">
        <f>IFERROR(INDEX(Lookup!$BJ$9:$BJ$3000,MATCH($A374,Lookup!$A$9:$A$3000,0)),0)</f>
        <v>0</v>
      </c>
      <c r="E374" s="201">
        <f t="shared" si="34"/>
        <v>0</v>
      </c>
      <c r="O374" s="182">
        <f t="shared" si="29"/>
        <v>0</v>
      </c>
    </row>
    <row r="375" spans="1:15" hidden="1" x14ac:dyDescent="0.2">
      <c r="A375" s="182">
        <f>'32'!A14</f>
        <v>0</v>
      </c>
      <c r="B375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C375" s="186">
        <f>IFERROR(INDEX(Lookup!$BH$9:$BH$3000,MATCH($A375,Lookup!$A$9:$A$3000,0)),0)</f>
        <v>0</v>
      </c>
      <c r="D375" s="186">
        <f>IFERROR(INDEX(Lookup!$BJ$9:$BJ$3000,MATCH($A375,Lookup!$A$9:$A$3000,0)),0)</f>
        <v>0</v>
      </c>
      <c r="E375" s="201">
        <f t="shared" si="34"/>
        <v>0</v>
      </c>
      <c r="O375" s="182">
        <f t="shared" si="29"/>
        <v>0</v>
      </c>
    </row>
    <row r="376" spans="1:15" hidden="1" x14ac:dyDescent="0.2">
      <c r="A376" s="182">
        <f>'32'!A15</f>
        <v>0</v>
      </c>
      <c r="B376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C376" s="186">
        <f>IFERROR(INDEX(Lookup!$BH$9:$BH$3000,MATCH($A376,Lookup!$A$9:$A$3000,0)),0)</f>
        <v>0</v>
      </c>
      <c r="D376" s="186">
        <f>IFERROR(INDEX(Lookup!$BJ$9:$BJ$3000,MATCH($A376,Lookup!$A$9:$A$3000,0)),0)</f>
        <v>0</v>
      </c>
      <c r="E376" s="201">
        <f t="shared" si="34"/>
        <v>0</v>
      </c>
      <c r="O376" s="182">
        <f t="shared" si="29"/>
        <v>0</v>
      </c>
    </row>
    <row r="377" spans="1:15" hidden="1" x14ac:dyDescent="0.2">
      <c r="A377" s="182">
        <f>'32'!A16</f>
        <v>0</v>
      </c>
      <c r="B377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C377" s="186">
        <f>IFERROR(INDEX(Lookup!$BH$9:$BH$3000,MATCH($A377,Lookup!$A$9:$A$3000,0)),0)</f>
        <v>0</v>
      </c>
      <c r="D377" s="186">
        <f>IFERROR(INDEX(Lookup!$BJ$9:$BJ$3000,MATCH($A377,Lookup!$A$9:$A$3000,0)),0)</f>
        <v>0</v>
      </c>
      <c r="E377" s="201">
        <f t="shared" si="34"/>
        <v>0</v>
      </c>
      <c r="O377" s="182">
        <f t="shared" si="29"/>
        <v>0</v>
      </c>
    </row>
    <row r="378" spans="1:15" hidden="1" x14ac:dyDescent="0.2">
      <c r="A378" s="182">
        <f>'32'!A17</f>
        <v>0</v>
      </c>
      <c r="B378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C378" s="186">
        <f>IFERROR(INDEX(Lookup!$BH$9:$BH$3000,MATCH($A378,Lookup!$A$9:$A$3000,0)),0)</f>
        <v>0</v>
      </c>
      <c r="D378" s="186">
        <f>IFERROR(INDEX(Lookup!$BJ$9:$BJ$3000,MATCH($A378,Lookup!$A$9:$A$3000,0)),0)</f>
        <v>0</v>
      </c>
      <c r="E378" s="201">
        <f t="shared" si="34"/>
        <v>0</v>
      </c>
      <c r="O378" s="182">
        <f t="shared" si="29"/>
        <v>0</v>
      </c>
    </row>
    <row r="379" spans="1:15" hidden="1" x14ac:dyDescent="0.2">
      <c r="A379" s="182">
        <f>'32'!A18</f>
        <v>0</v>
      </c>
      <c r="B379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C379" s="186">
        <f>IFERROR(INDEX(Lookup!$BH$9:$BH$3000,MATCH($A379,Lookup!$A$9:$A$3000,0)),0)</f>
        <v>0</v>
      </c>
      <c r="D379" s="186">
        <f>IFERROR(INDEX(Lookup!$BJ$9:$BJ$3000,MATCH($A379,Lookup!$A$9:$A$3000,0)),0)</f>
        <v>0</v>
      </c>
      <c r="E379" s="201">
        <f t="shared" si="34"/>
        <v>0</v>
      </c>
      <c r="O379" s="182">
        <f t="shared" si="29"/>
        <v>0</v>
      </c>
    </row>
    <row r="380" spans="1:15" hidden="1" x14ac:dyDescent="0.2">
      <c r="A380" s="182">
        <f>'32'!A19</f>
        <v>0</v>
      </c>
      <c r="B380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C380" s="186">
        <f>IFERROR(INDEX(Lookup!$BH$9:$BH$3000,MATCH($A380,Lookup!$A$9:$A$3000,0)),0)</f>
        <v>0</v>
      </c>
      <c r="D380" s="186">
        <f>IFERROR(INDEX(Lookup!$BJ$9:$BJ$3000,MATCH($A380,Lookup!$A$9:$A$3000,0)),0)</f>
        <v>0</v>
      </c>
      <c r="E380" s="201">
        <f t="shared" si="34"/>
        <v>0</v>
      </c>
      <c r="O380" s="182">
        <f t="shared" si="29"/>
        <v>0</v>
      </c>
    </row>
    <row r="381" spans="1:15" hidden="1" x14ac:dyDescent="0.2">
      <c r="A381" s="182">
        <f>'32'!A20</f>
        <v>0</v>
      </c>
      <c r="B381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C381" s="186">
        <f>IFERROR(INDEX(Lookup!$BH$9:$BH$3000,MATCH($A381,Lookup!$A$9:$A$3000,0)),0)</f>
        <v>0</v>
      </c>
      <c r="D381" s="186">
        <f>IFERROR(INDEX(Lookup!$BJ$9:$BJ$3000,MATCH($A381,Lookup!$A$9:$A$3000,0)),0)</f>
        <v>0</v>
      </c>
      <c r="E381" s="201">
        <f t="shared" si="34"/>
        <v>0</v>
      </c>
      <c r="O381" s="182">
        <f t="shared" si="29"/>
        <v>0</v>
      </c>
    </row>
    <row r="382" spans="1:15" hidden="1" x14ac:dyDescent="0.2">
      <c r="A382" s="182">
        <f>'32'!A21</f>
        <v>0</v>
      </c>
      <c r="B3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C382" s="186">
        <f>IFERROR(INDEX(Lookup!$BH$9:$BH$3000,MATCH($A382,Lookup!$A$9:$A$3000,0)),0)</f>
        <v>0</v>
      </c>
      <c r="D382" s="186">
        <f>IFERROR(INDEX(Lookup!$BJ$9:$BJ$3000,MATCH($A382,Lookup!$A$9:$A$3000,0)),0)</f>
        <v>0</v>
      </c>
      <c r="E382" s="201">
        <f t="shared" si="34"/>
        <v>0</v>
      </c>
      <c r="O382" s="182">
        <f t="shared" si="29"/>
        <v>0</v>
      </c>
    </row>
    <row r="383" spans="1:15" hidden="1" x14ac:dyDescent="0.2">
      <c r="A383" s="182">
        <f>'32'!A22</f>
        <v>0</v>
      </c>
      <c r="B383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C383" s="186">
        <f>IFERROR(INDEX(Lookup!$BH$9:$BH$3000,MATCH($A383,Lookup!$A$9:$A$3000,0)),0)</f>
        <v>0</v>
      </c>
      <c r="D383" s="186">
        <f>IFERROR(INDEX(Lookup!$BJ$9:$BJ$3000,MATCH($A383,Lookup!$A$9:$A$3000,0)),0)</f>
        <v>0</v>
      </c>
      <c r="E383" s="201">
        <f t="shared" si="34"/>
        <v>0</v>
      </c>
      <c r="O383" s="182">
        <f t="shared" si="29"/>
        <v>0</v>
      </c>
    </row>
    <row r="384" spans="1:15" hidden="1" x14ac:dyDescent="0.2">
      <c r="A384" s="182">
        <f>'32'!A23</f>
        <v>0</v>
      </c>
      <c r="B384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C384" s="186">
        <f>IFERROR(INDEX(Lookup!$BH$9:$BH$3000,MATCH($A384,Lookup!$A$9:$A$3000,0)),0)</f>
        <v>0</v>
      </c>
      <c r="D384" s="186">
        <f>IFERROR(INDEX(Lookup!$BJ$9:$BJ$3000,MATCH($A384,Lookup!$A$9:$A$3000,0)),0)</f>
        <v>0</v>
      </c>
      <c r="E384" s="201">
        <f t="shared" si="34"/>
        <v>0</v>
      </c>
      <c r="O384" s="182">
        <f t="shared" si="29"/>
        <v>0</v>
      </c>
    </row>
    <row r="385" spans="1:15" hidden="1" x14ac:dyDescent="0.2">
      <c r="A385" s="182">
        <f>'32'!A24</f>
        <v>0</v>
      </c>
      <c r="B385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C385" s="186">
        <f>IFERROR(INDEX(Lookup!$BH$9:$BH$3000,MATCH($A385,Lookup!$A$9:$A$3000,0)),0)</f>
        <v>0</v>
      </c>
      <c r="D385" s="186">
        <f>IFERROR(INDEX(Lookup!$BJ$9:$BJ$3000,MATCH($A385,Lookup!$A$9:$A$3000,0)),0)</f>
        <v>0</v>
      </c>
      <c r="E385" s="201">
        <f t="shared" si="34"/>
        <v>0</v>
      </c>
      <c r="O385" s="182">
        <f t="shared" si="29"/>
        <v>0</v>
      </c>
    </row>
    <row r="386" spans="1:15" hidden="1" x14ac:dyDescent="0.2">
      <c r="A386" s="182">
        <f>'32'!A25</f>
        <v>0</v>
      </c>
      <c r="B386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C386" s="186">
        <f>IFERROR(INDEX(Lookup!$BH$9:$BH$3000,MATCH($A386,Lookup!$A$9:$A$3000,0)),0)</f>
        <v>0</v>
      </c>
      <c r="D386" s="186">
        <f>IFERROR(INDEX(Lookup!$BJ$9:$BJ$3000,MATCH($A386,Lookup!$A$9:$A$3000,0)),0)</f>
        <v>0</v>
      </c>
      <c r="E386" s="201">
        <f t="shared" si="34"/>
        <v>0</v>
      </c>
      <c r="O386" s="182">
        <f t="shared" si="29"/>
        <v>0</v>
      </c>
    </row>
    <row r="387" spans="1:15" hidden="1" x14ac:dyDescent="0.2">
      <c r="A387" s="182">
        <f>'32'!A26</f>
        <v>0</v>
      </c>
      <c r="B387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C387" s="186">
        <f>IFERROR(INDEX(Lookup!$BH$9:$BH$3000,MATCH($A387,Lookup!$A$9:$A$3000,0)),0)</f>
        <v>0</v>
      </c>
      <c r="D387" s="186">
        <f>IFERROR(INDEX(Lookup!$BJ$9:$BJ$3000,MATCH($A387,Lookup!$A$9:$A$3000,0)),0)</f>
        <v>0</v>
      </c>
      <c r="E387" s="201">
        <f t="shared" si="34"/>
        <v>0</v>
      </c>
      <c r="O387" s="182">
        <f t="shared" si="29"/>
        <v>0</v>
      </c>
    </row>
    <row r="388" spans="1:15" hidden="1" x14ac:dyDescent="0.2">
      <c r="A388" s="182">
        <f>'32'!A27</f>
        <v>0</v>
      </c>
      <c r="B388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C388" s="186">
        <f>IFERROR(INDEX(Lookup!$BH$9:$BH$3000,MATCH($A388,Lookup!$A$9:$A$3000,0)),0)</f>
        <v>0</v>
      </c>
      <c r="D388" s="186">
        <f>IFERROR(INDEX(Lookup!$BJ$9:$BJ$3000,MATCH($A388,Lookup!$A$9:$A$3000,0)),0)</f>
        <v>0</v>
      </c>
      <c r="E388" s="201">
        <f t="shared" si="34"/>
        <v>0</v>
      </c>
      <c r="O388" s="182">
        <f t="shared" si="29"/>
        <v>0</v>
      </c>
    </row>
    <row r="389" spans="1:15" hidden="1" x14ac:dyDescent="0.2">
      <c r="A389" s="182">
        <f>'32'!A28</f>
        <v>0</v>
      </c>
      <c r="B389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C389" s="186">
        <f>IFERROR(INDEX(Lookup!$BH$9:$BH$3000,MATCH($A389,Lookup!$A$9:$A$3000,0)),0)</f>
        <v>0</v>
      </c>
      <c r="D389" s="186">
        <f>IFERROR(INDEX(Lookup!$BJ$9:$BJ$3000,MATCH($A389,Lookup!$A$9:$A$3000,0)),0)</f>
        <v>0</v>
      </c>
      <c r="E389" s="201">
        <f t="shared" si="34"/>
        <v>0</v>
      </c>
      <c r="O389" s="182">
        <f t="shared" si="29"/>
        <v>0</v>
      </c>
    </row>
    <row r="390" spans="1:15" hidden="1" x14ac:dyDescent="0.2">
      <c r="A390" s="182">
        <f>'32'!A29</f>
        <v>0</v>
      </c>
      <c r="B390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C390" s="186">
        <f>IFERROR(INDEX(Lookup!$BH$9:$BH$3000,MATCH($A390,Lookup!$A$9:$A$3000,0)),0)</f>
        <v>0</v>
      </c>
      <c r="D390" s="186">
        <f>IFERROR(INDEX(Lookup!$BJ$9:$BJ$3000,MATCH($A390,Lookup!$A$9:$A$3000,0)),0)</f>
        <v>0</v>
      </c>
      <c r="E390" s="201">
        <f t="shared" si="34"/>
        <v>0</v>
      </c>
      <c r="O390" s="182">
        <f t="shared" si="29"/>
        <v>0</v>
      </c>
    </row>
    <row r="391" spans="1:15" hidden="1" x14ac:dyDescent="0.2">
      <c r="A391" s="182">
        <f>'32'!A30</f>
        <v>0</v>
      </c>
      <c r="B391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C391" s="186">
        <f>IFERROR(INDEX(Lookup!$BH$9:$BH$3000,MATCH($A391,Lookup!$A$9:$A$3000,0)),0)</f>
        <v>0</v>
      </c>
      <c r="D391" s="186">
        <f>IFERROR(INDEX(Lookup!$BJ$9:$BJ$3000,MATCH($A391,Lookup!$A$9:$A$3000,0)),0)</f>
        <v>0</v>
      </c>
      <c r="E391" s="201">
        <f t="shared" si="34"/>
        <v>0</v>
      </c>
      <c r="O391" s="182">
        <f t="shared" ref="O391" si="35">+IF(A391&gt;0,1,0)</f>
        <v>0</v>
      </c>
    </row>
    <row r="392" spans="1:15" x14ac:dyDescent="0.2">
      <c r="B392" s="184" t="s">
        <v>488</v>
      </c>
      <c r="C392" s="185">
        <f>Sheet9!$D$158</f>
        <v>-8296.8499999999985</v>
      </c>
      <c r="D392" s="185">
        <f>Sheet9!$E$158</f>
        <v>-19952.399999999994</v>
      </c>
      <c r="E392" s="201">
        <f t="shared" si="34"/>
        <v>11655.549999999996</v>
      </c>
      <c r="O392" s="182">
        <v>1</v>
      </c>
    </row>
    <row r="393" spans="1:15" x14ac:dyDescent="0.2">
      <c r="B393" s="184" t="s">
        <v>449</v>
      </c>
      <c r="C393" s="185">
        <f>SUM(C363:C392)</f>
        <v>-11656.759999999998</v>
      </c>
      <c r="D393" s="185">
        <f>SUM(D363:D392)</f>
        <v>-3359.9099999999962</v>
      </c>
      <c r="E393" s="201">
        <f t="shared" si="34"/>
        <v>-8296.8500000000022</v>
      </c>
      <c r="O393" s="182">
        <f>+IF(A395&gt;0,1,0)</f>
        <v>1</v>
      </c>
    </row>
    <row r="394" spans="1:15" x14ac:dyDescent="0.2">
      <c r="D394" s="185"/>
    </row>
    <row r="395" spans="1:15" x14ac:dyDescent="0.2">
      <c r="A395" s="182" t="str">
        <f>'32'!A4</f>
        <v>90140-G16</v>
      </c>
      <c r="C395" s="186">
        <f>IFERROR(-INDEX(Lookup!$BH$9:$BH$3000,MATCH($A395,Lookup!$A$9:$A$3000,0)),0)</f>
        <v>-1</v>
      </c>
      <c r="D395" s="186">
        <f>IFERROR(-INDEX(Lookup!$BJ$9:$BJ$3000,MATCH($A395,Lookup!$A$9:$A$3000,0)),0)</f>
        <v>-1</v>
      </c>
    </row>
    <row r="396" spans="1:15" x14ac:dyDescent="0.2">
      <c r="C396" s="185"/>
      <c r="D396" s="185"/>
    </row>
    <row r="399" spans="1:15" x14ac:dyDescent="0.2">
      <c r="B399" s="241" t="s">
        <v>508</v>
      </c>
      <c r="C399" s="240">
        <f>'Detail Income'!K362</f>
        <v>-8296.8499999999985</v>
      </c>
      <c r="D399" s="240">
        <f>'Detail Income'!I362</f>
        <v>-19952.39999999998</v>
      </c>
    </row>
    <row r="400" spans="1:15" x14ac:dyDescent="0.2">
      <c r="B400" s="241" t="s">
        <v>509</v>
      </c>
      <c r="C400" s="240">
        <f>C399-C392</f>
        <v>0</v>
      </c>
      <c r="D400" s="240">
        <f>D399-D392</f>
        <v>0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&amp;L&amp;P</oddFooter>
  </headerFooter>
  <rowBreaks count="3" manualBreakCount="3">
    <brk id="50" max="4" man="1"/>
    <brk id="116" max="4" man="1"/>
    <brk id="273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2:H66"/>
  <sheetViews>
    <sheetView workbookViewId="0">
      <selection activeCell="A2" sqref="A2:B5"/>
    </sheetView>
  </sheetViews>
  <sheetFormatPr defaultRowHeight="12.75" x14ac:dyDescent="0.2"/>
  <cols>
    <col min="1" max="1" width="10" bestFit="1" customWidth="1"/>
    <col min="8" max="8" width="11.28515625" style="242" bestFit="1" customWidth="1"/>
  </cols>
  <sheetData>
    <row r="2" spans="1:5" x14ac:dyDescent="0.2">
      <c r="A2" t="s">
        <v>630</v>
      </c>
      <c r="B2" t="s">
        <v>115</v>
      </c>
      <c r="D2">
        <f>IFERROR(INDEX(Lookup!$BH$9:$BH$400,MATCH($A2,Lookup!$A$9:$A$400,0)),0)</f>
        <v>0</v>
      </c>
      <c r="E2">
        <f>IFERROR(INDEX(Lookup!$BJ$9:$BJ$400,MATCH($A2,Lookup!$A$9:$A$400,0)),0)</f>
        <v>0</v>
      </c>
    </row>
    <row r="3" spans="1:5" x14ac:dyDescent="0.2">
      <c r="A3" t="s">
        <v>631</v>
      </c>
      <c r="B3" t="s">
        <v>115</v>
      </c>
      <c r="D3">
        <f>IFERROR(INDEX(Lookup!$BH$9:$BH$400,MATCH($A3,Lookup!$A$9:$A$400,0)),0)</f>
        <v>10703</v>
      </c>
      <c r="E3">
        <f>IFERROR(INDEX(Lookup!$BJ$9:$BJ$400,MATCH($A3,Lookup!$A$9:$A$400,0)),0)</f>
        <v>164262.73000000001</v>
      </c>
    </row>
    <row r="4" spans="1:5" x14ac:dyDescent="0.2">
      <c r="A4" t="s">
        <v>634</v>
      </c>
      <c r="B4" t="s">
        <v>119</v>
      </c>
      <c r="D4">
        <f>IFERROR(INDEX(Lookup!$BH$9:$BH$400,MATCH($A4,Lookup!$A$9:$A$400,0)),0)</f>
        <v>0</v>
      </c>
      <c r="E4">
        <f>IFERROR(INDEX(Lookup!$BJ$9:$BJ$400,MATCH($A4,Lookup!$A$9:$A$400,0)),0)</f>
        <v>0</v>
      </c>
    </row>
    <row r="5" spans="1:5" x14ac:dyDescent="0.2">
      <c r="A5" t="s">
        <v>635</v>
      </c>
      <c r="B5" t="s">
        <v>120</v>
      </c>
      <c r="D5">
        <f>IFERROR(INDEX(Lookup!$BH$9:$BH$400,MATCH($A5,Lookup!$A$9:$A$400,0)),0)</f>
        <v>0</v>
      </c>
      <c r="E5">
        <f>IFERROR(INDEX(Lookup!$BJ$9:$BJ$400,MATCH($A5,Lookup!$A$9:$A$400,0)),0)</f>
        <v>0</v>
      </c>
    </row>
    <row r="6" spans="1:5" x14ac:dyDescent="0.2">
      <c r="D6">
        <f>IFERROR(INDEX(Lookup!$BH$9:$BH$400,MATCH($A6,Lookup!$A$9:$A$400,0)),0)</f>
        <v>0</v>
      </c>
      <c r="E6">
        <f>IFERROR(INDEX(Lookup!$BJ$9:$BJ$400,MATCH($A6,Lookup!$A$9:$A$400,0)),0)</f>
        <v>0</v>
      </c>
    </row>
    <row r="7" spans="1:5" x14ac:dyDescent="0.2">
      <c r="D7">
        <f>IFERROR(INDEX(Lookup!$BH$9:$BH$400,MATCH($A7,Lookup!$A$9:$A$400,0)),0)</f>
        <v>0</v>
      </c>
      <c r="E7">
        <f>IFERROR(INDEX(Lookup!$BJ$9:$BJ$400,MATCH($A7,Lookup!$A$9:$A$400,0)),0)</f>
        <v>0</v>
      </c>
    </row>
    <row r="8" spans="1:5" x14ac:dyDescent="0.2">
      <c r="D8">
        <f>IFERROR(INDEX(Lookup!$BH$9:$BH$400,MATCH($A8,Lookup!$A$9:$A$400,0)),0)</f>
        <v>0</v>
      </c>
      <c r="E8">
        <f>IFERROR(INDEX(Lookup!$BJ$9:$BJ$400,MATCH($A8,Lookup!$A$9:$A$400,0)),0)</f>
        <v>0</v>
      </c>
    </row>
    <row r="9" spans="1:5" x14ac:dyDescent="0.2">
      <c r="D9">
        <f>IFERROR(INDEX(Lookup!$BH$9:$BH$400,MATCH($A9,Lookup!$A$9:$A$400,0)),0)</f>
        <v>0</v>
      </c>
      <c r="E9">
        <f>IFERROR(INDEX(Lookup!$BJ$9:$BJ$400,MATCH($A9,Lookup!$A$9:$A$400,0)),0)</f>
        <v>0</v>
      </c>
    </row>
    <row r="10" spans="1:5" x14ac:dyDescent="0.2">
      <c r="D10">
        <f>IFERROR(INDEX(Lookup!$BH$9:$BH$400,MATCH($A10,Lookup!$A$9:$A$400,0)),0)</f>
        <v>0</v>
      </c>
      <c r="E10">
        <f>IFERROR(INDEX(Lookup!$BJ$9:$BJ$400,MATCH($A10,Lookup!$A$9:$A$400,0)),0)</f>
        <v>0</v>
      </c>
    </row>
    <row r="11" spans="1:5" x14ac:dyDescent="0.2">
      <c r="D11">
        <f>IFERROR(INDEX(Lookup!$BH$9:$BH$400,MATCH($A11,Lookup!$A$9:$A$400,0)),0)</f>
        <v>0</v>
      </c>
      <c r="E11">
        <f>IFERROR(INDEX(Lookup!$BJ$9:$BJ$400,MATCH($A11,Lookup!$A$9:$A$400,0)),0)</f>
        <v>0</v>
      </c>
    </row>
    <row r="12" spans="1:5" x14ac:dyDescent="0.2">
      <c r="D12">
        <f>IFERROR(INDEX(Lookup!$BH$9:$BH$400,MATCH($A12,Lookup!$A$9:$A$400,0)),0)</f>
        <v>0</v>
      </c>
      <c r="E12">
        <f>IFERROR(INDEX(Lookup!$BJ$9:$BJ$400,MATCH($A12,Lookup!$A$9:$A$400,0)),0)</f>
        <v>0</v>
      </c>
    </row>
    <row r="13" spans="1:5" x14ac:dyDescent="0.2">
      <c r="D13">
        <f>IFERROR(INDEX(Lookup!$BH$9:$BH$400,MATCH($A13,Lookup!$A$9:$A$400,0)),0)</f>
        <v>0</v>
      </c>
      <c r="E13">
        <f>IFERROR(INDEX(Lookup!$BJ$9:$BJ$400,MATCH($A13,Lookup!$A$9:$A$400,0)),0)</f>
        <v>0</v>
      </c>
    </row>
    <row r="14" spans="1:5" x14ac:dyDescent="0.2">
      <c r="D14">
        <f>IFERROR(INDEX(Lookup!$BH$9:$BH$400,MATCH($A14,Lookup!$A$9:$A$400,0)),0)</f>
        <v>0</v>
      </c>
      <c r="E14">
        <f>IFERROR(INDEX(Lookup!$BJ$9:$BJ$400,MATCH($A14,Lookup!$A$9:$A$400,0)),0)</f>
        <v>0</v>
      </c>
    </row>
    <row r="15" spans="1:5" x14ac:dyDescent="0.2">
      <c r="D15">
        <f>IFERROR(INDEX(Lookup!$BH$9:$BH$400,MATCH($A15,Lookup!$A$9:$A$400,0)),0)</f>
        <v>0</v>
      </c>
      <c r="E15">
        <f>IFERROR(INDEX(Lookup!$BJ$9:$BJ$400,MATCH($A15,Lookup!$A$9:$A$400,0)),0)</f>
        <v>0</v>
      </c>
    </row>
    <row r="16" spans="1:5" x14ac:dyDescent="0.2">
      <c r="D16">
        <f>IFERROR(INDEX(Lookup!$BH$9:$BH$400,MATCH($A16,Lookup!$A$9:$A$400,0)),0)</f>
        <v>0</v>
      </c>
      <c r="E16">
        <f>IFERROR(INDEX(Lookup!$BJ$9:$BJ$400,MATCH($A16,Lookup!$A$9:$A$400,0)),0)</f>
        <v>0</v>
      </c>
    </row>
    <row r="17" spans="4:5" x14ac:dyDescent="0.2">
      <c r="D17">
        <f>IFERROR(INDEX(Lookup!$BH$9:$BH$400,MATCH($A17,Lookup!$A$9:$A$400,0)),0)</f>
        <v>0</v>
      </c>
      <c r="E17">
        <f>IFERROR(INDEX(Lookup!$BJ$9:$BJ$400,MATCH($A17,Lookup!$A$9:$A$400,0)),0)</f>
        <v>0</v>
      </c>
    </row>
    <row r="18" spans="4:5" x14ac:dyDescent="0.2">
      <c r="D18">
        <f>IFERROR(INDEX(Lookup!$BH$9:$BH$400,MATCH($A18,Lookup!$A$9:$A$400,0)),0)</f>
        <v>0</v>
      </c>
      <c r="E18">
        <f>IFERROR(INDEX(Lookup!$BJ$9:$BJ$400,MATCH($A18,Lookup!$A$9:$A$400,0)),0)</f>
        <v>0</v>
      </c>
    </row>
    <row r="19" spans="4:5" x14ac:dyDescent="0.2">
      <c r="D19">
        <f>IFERROR(INDEX(Lookup!$BH$9:$BH$400,MATCH($A19,Lookup!$A$9:$A$400,0)),0)</f>
        <v>0</v>
      </c>
      <c r="E19">
        <f>IFERROR(INDEX(Lookup!$BJ$9:$BJ$400,MATCH($A19,Lookup!$A$9:$A$400,0)),0)</f>
        <v>0</v>
      </c>
    </row>
    <row r="20" spans="4:5" x14ac:dyDescent="0.2">
      <c r="D20">
        <f>IFERROR(INDEX(Lookup!$BH$9:$BH$400,MATCH($A20,Lookup!$A$9:$A$400,0)),0)</f>
        <v>0</v>
      </c>
      <c r="E20">
        <f>IFERROR(INDEX(Lookup!$BJ$9:$BJ$400,MATCH($A20,Lookup!$A$9:$A$400,0)),0)</f>
        <v>0</v>
      </c>
    </row>
    <row r="21" spans="4:5" x14ac:dyDescent="0.2">
      <c r="D21">
        <f>IFERROR(INDEX(Lookup!$BH$9:$BH$400,MATCH($A21,Lookup!$A$9:$A$400,0)),0)</f>
        <v>0</v>
      </c>
      <c r="E21">
        <f>IFERROR(INDEX(Lookup!$BJ$9:$BJ$400,MATCH($A21,Lookup!$A$9:$A$400,0)),0)</f>
        <v>0</v>
      </c>
    </row>
    <row r="22" spans="4:5" x14ac:dyDescent="0.2">
      <c r="D22">
        <f>IFERROR(INDEX(Lookup!$BH$9:$BH$400,MATCH($A22,Lookup!$A$9:$A$400,0)),0)</f>
        <v>0</v>
      </c>
      <c r="E22">
        <f>IFERROR(INDEX(Lookup!$BJ$9:$BJ$400,MATCH($A22,Lookup!$A$9:$A$400,0)),0)</f>
        <v>0</v>
      </c>
    </row>
    <row r="23" spans="4:5" x14ac:dyDescent="0.2">
      <c r="D23">
        <f>IFERROR(INDEX(Lookup!$BH$9:$BH$400,MATCH($A23,Lookup!$A$9:$A$400,0)),0)</f>
        <v>0</v>
      </c>
      <c r="E23">
        <f>IFERROR(INDEX(Lookup!$BJ$9:$BJ$400,MATCH($A23,Lookup!$A$9:$A$400,0)),0)</f>
        <v>0</v>
      </c>
    </row>
    <row r="24" spans="4:5" x14ac:dyDescent="0.2">
      <c r="D24">
        <f>IFERROR(INDEX(Lookup!$BH$9:$BH$400,MATCH($A24,Lookup!$A$9:$A$400,0)),0)</f>
        <v>0</v>
      </c>
      <c r="E24">
        <f>IFERROR(INDEX(Lookup!$BJ$9:$BJ$400,MATCH($A24,Lookup!$A$9:$A$400,0)),0)</f>
        <v>0</v>
      </c>
    </row>
    <row r="25" spans="4:5" x14ac:dyDescent="0.2">
      <c r="D25">
        <f>IFERROR(INDEX(Lookup!$BH$9:$BH$400,MATCH($A25,Lookup!$A$9:$A$400,0)),0)</f>
        <v>0</v>
      </c>
      <c r="E25">
        <f>IFERROR(INDEX(Lookup!$BJ$9:$BJ$400,MATCH($A25,Lookup!$A$9:$A$400,0)),0)</f>
        <v>0</v>
      </c>
    </row>
    <row r="26" spans="4:5" x14ac:dyDescent="0.2">
      <c r="D26">
        <f>IFERROR(INDEX(Lookup!$BH$9:$BH$400,MATCH($A26,Lookup!$A$9:$A$400,0)),0)</f>
        <v>0</v>
      </c>
      <c r="E26">
        <f>IFERROR(INDEX(Lookup!$BJ$9:$BJ$400,MATCH($A26,Lookup!$A$9:$A$400,0)),0)</f>
        <v>0</v>
      </c>
    </row>
    <row r="27" spans="4:5" x14ac:dyDescent="0.2">
      <c r="D27">
        <f>IFERROR(INDEX(Lookup!$BH$9:$BH$400,MATCH($A27,Lookup!$A$9:$A$400,0)),0)</f>
        <v>0</v>
      </c>
      <c r="E27">
        <f>IFERROR(INDEX(Lookup!$BJ$9:$BJ$400,MATCH($A27,Lookup!$A$9:$A$400,0)),0)</f>
        <v>0</v>
      </c>
    </row>
    <row r="28" spans="4:5" x14ac:dyDescent="0.2">
      <c r="D28">
        <f>IFERROR(INDEX(Lookup!$BH$9:$BH$400,MATCH($A28,Lookup!$A$9:$A$400,0)),0)</f>
        <v>0</v>
      </c>
      <c r="E28">
        <f>IFERROR(INDEX(Lookup!$BJ$9:$BJ$400,MATCH($A28,Lookup!$A$9:$A$400,0)),0)</f>
        <v>0</v>
      </c>
    </row>
    <row r="29" spans="4:5" x14ac:dyDescent="0.2">
      <c r="D29">
        <f>IFERROR(INDEX(Lookup!$BH$9:$BH$400,MATCH($A29,Lookup!$A$9:$A$400,0)),0)</f>
        <v>0</v>
      </c>
      <c r="E29">
        <f>IFERROR(INDEX(Lookup!$BJ$9:$BJ$400,MATCH($A29,Lookup!$A$9:$A$400,0)),0)</f>
        <v>0</v>
      </c>
    </row>
    <row r="30" spans="4:5" x14ac:dyDescent="0.2">
      <c r="D30">
        <f>IFERROR(INDEX(Lookup!$BH$9:$BH$400,MATCH($A30,Lookup!$A$9:$A$400,0)),0)</f>
        <v>0</v>
      </c>
      <c r="E30">
        <f>IFERROR(INDEX(Lookup!$BJ$9:$BJ$400,MATCH($A30,Lookup!$A$9:$A$400,0)),0)</f>
        <v>0</v>
      </c>
    </row>
    <row r="31" spans="4:5" x14ac:dyDescent="0.2">
      <c r="D31">
        <f>IFERROR(INDEX(Lookup!$BH$9:$BH$400,MATCH($A31,Lookup!$A$9:$A$400,0)),0)</f>
        <v>0</v>
      </c>
      <c r="E31">
        <f>IFERROR(INDEX(Lookup!$BJ$9:$BJ$400,MATCH($A31,Lookup!$A$9:$A$400,0)),0)</f>
        <v>0</v>
      </c>
    </row>
    <row r="32" spans="4:5" x14ac:dyDescent="0.2">
      <c r="D32">
        <f>IFERROR(INDEX(Lookup!$BH$9:$BH$400,MATCH($A32,Lookup!$A$9:$A$400,0)),0)</f>
        <v>0</v>
      </c>
      <c r="E32">
        <f>IFERROR(INDEX(Lookup!$BJ$9:$BJ$400,MATCH($A32,Lookup!$A$9:$A$400,0)),0)</f>
        <v>0</v>
      </c>
    </row>
    <row r="33" spans="4:5" x14ac:dyDescent="0.2">
      <c r="D33">
        <f>IFERROR(INDEX(Lookup!$BH$9:$BH$400,MATCH($A33,Lookup!$A$9:$A$400,0)),0)</f>
        <v>0</v>
      </c>
      <c r="E33">
        <f>IFERROR(INDEX(Lookup!$BJ$9:$BJ$400,MATCH($A33,Lookup!$A$9:$A$400,0)),0)</f>
        <v>0</v>
      </c>
    </row>
    <row r="34" spans="4:5" x14ac:dyDescent="0.2">
      <c r="D34">
        <f>IFERROR(INDEX(Lookup!$BH$9:$BH$400,MATCH($A34,Lookup!$A$9:$A$400,0)),0)</f>
        <v>0</v>
      </c>
      <c r="E34">
        <f>IFERROR(INDEX(Lookup!$BJ$9:$BJ$400,MATCH($A34,Lookup!$A$9:$A$400,0)),0)</f>
        <v>0</v>
      </c>
    </row>
    <row r="36" spans="4:5" x14ac:dyDescent="0.2">
      <c r="D36">
        <f>SUM(D2:D35)</f>
        <v>10703</v>
      </c>
      <c r="E36">
        <f>SUM(E2:E35)</f>
        <v>164262.73000000001</v>
      </c>
    </row>
    <row r="65" spans="8:8" x14ac:dyDescent="0.2">
      <c r="H65" s="243"/>
    </row>
    <row r="66" spans="8:8" x14ac:dyDescent="0.2">
      <c r="H66" s="24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2:E158"/>
  <sheetViews>
    <sheetView workbookViewId="0">
      <selection activeCell="A2" sqref="A2:B57"/>
    </sheetView>
  </sheetViews>
  <sheetFormatPr defaultRowHeight="12.75" x14ac:dyDescent="0.2"/>
  <cols>
    <col min="1" max="1" width="12" customWidth="1"/>
  </cols>
  <sheetData>
    <row r="2" spans="1:5" x14ac:dyDescent="0.2">
      <c r="A2" t="s">
        <v>632</v>
      </c>
      <c r="B2" t="s">
        <v>117</v>
      </c>
      <c r="D2">
        <f>IFERROR(-INDEX(Lookup!$BH$9:$BH$400,MATCH($A2,Lookup!$A$9:$A$400,0)),0)</f>
        <v>-17426.509999999998</v>
      </c>
      <c r="E2">
        <f>IFERROR(-INDEX(Lookup!$BJ$9:$BJ$400,MATCH($A2,Lookup!$A$9:$A$400,0)),0)</f>
        <v>-183091.74</v>
      </c>
    </row>
    <row r="3" spans="1:5" x14ac:dyDescent="0.2">
      <c r="A3" t="s">
        <v>633</v>
      </c>
      <c r="B3" t="s">
        <v>117</v>
      </c>
      <c r="D3">
        <f>IFERROR(-INDEX(Lookup!$BH$9:$BH$400,MATCH($A3,Lookup!$A$9:$A$400,0)),0)</f>
        <v>0</v>
      </c>
      <c r="E3">
        <f>IFERROR(-INDEX(Lookup!$BJ$9:$BJ$400,MATCH($A3,Lookup!$A$9:$A$400,0)),0)</f>
        <v>0</v>
      </c>
    </row>
    <row r="4" spans="1:5" x14ac:dyDescent="0.2">
      <c r="A4" t="s">
        <v>636</v>
      </c>
      <c r="B4" t="s">
        <v>121</v>
      </c>
      <c r="D4">
        <f>IFERROR(-INDEX(Lookup!$BH$9:$BH$400,MATCH($A4,Lookup!$A$9:$A$400,0)),0)</f>
        <v>0</v>
      </c>
      <c r="E4">
        <f>IFERROR(-INDEX(Lookup!$BJ$9:$BJ$400,MATCH($A4,Lookup!$A$9:$A$400,0)),0)</f>
        <v>0</v>
      </c>
    </row>
    <row r="5" spans="1:5" x14ac:dyDescent="0.2">
      <c r="A5" t="s">
        <v>637</v>
      </c>
      <c r="B5" t="s">
        <v>121</v>
      </c>
      <c r="D5">
        <f>IFERROR(-INDEX(Lookup!$BH$9:$BH$400,MATCH($A5,Lookup!$A$9:$A$400,0)),0)</f>
        <v>0</v>
      </c>
      <c r="E5">
        <f>IFERROR(-INDEX(Lookup!$BJ$9:$BJ$400,MATCH($A5,Lookup!$A$9:$A$400,0)),0)</f>
        <v>0</v>
      </c>
    </row>
    <row r="6" spans="1:5" x14ac:dyDescent="0.2">
      <c r="A6" t="s">
        <v>638</v>
      </c>
      <c r="B6" t="s">
        <v>121</v>
      </c>
      <c r="D6">
        <f>IFERROR(-INDEX(Lookup!$BH$9:$BH$400,MATCH($A6,Lookup!$A$9:$A$400,0)),0)</f>
        <v>0</v>
      </c>
      <c r="E6">
        <f>IFERROR(-INDEX(Lookup!$BJ$9:$BJ$400,MATCH($A6,Lookup!$A$9:$A$400,0)),0)</f>
        <v>0</v>
      </c>
    </row>
    <row r="7" spans="1:5" x14ac:dyDescent="0.2">
      <c r="A7" t="s">
        <v>639</v>
      </c>
      <c r="B7" t="s">
        <v>121</v>
      </c>
      <c r="D7">
        <f>IFERROR(-INDEX(Lookup!$BH$9:$BH$400,MATCH($A7,Lookup!$A$9:$A$400,0)),0)</f>
        <v>0</v>
      </c>
      <c r="E7">
        <f>IFERROR(-INDEX(Lookup!$BJ$9:$BJ$400,MATCH($A7,Lookup!$A$9:$A$400,0)),0)</f>
        <v>0</v>
      </c>
    </row>
    <row r="8" spans="1:5" x14ac:dyDescent="0.2">
      <c r="A8" t="s">
        <v>640</v>
      </c>
      <c r="B8" t="s">
        <v>121</v>
      </c>
      <c r="D8">
        <f>IFERROR(-INDEX(Lookup!$BH$9:$BH$400,MATCH($A8,Lookup!$A$9:$A$400,0)),0)</f>
        <v>0</v>
      </c>
      <c r="E8">
        <f>IFERROR(-INDEX(Lookup!$BJ$9:$BJ$400,MATCH($A8,Lookup!$A$9:$A$400,0)),0)</f>
        <v>0</v>
      </c>
    </row>
    <row r="9" spans="1:5" x14ac:dyDescent="0.2">
      <c r="A9" t="s">
        <v>641</v>
      </c>
      <c r="B9" t="s">
        <v>121</v>
      </c>
      <c r="D9">
        <f>IFERROR(-INDEX(Lookup!$BH$9:$BH$400,MATCH($A9,Lookup!$A$9:$A$400,0)),0)</f>
        <v>0</v>
      </c>
      <c r="E9">
        <f>IFERROR(-INDEX(Lookup!$BJ$9:$BJ$400,MATCH($A9,Lookup!$A$9:$A$400,0)),0)</f>
        <v>0</v>
      </c>
    </row>
    <row r="10" spans="1:5" x14ac:dyDescent="0.2">
      <c r="A10" t="s">
        <v>642</v>
      </c>
      <c r="B10" t="s">
        <v>121</v>
      </c>
      <c r="D10">
        <f>IFERROR(-INDEX(Lookup!$BH$9:$BH$400,MATCH($A10,Lookup!$A$9:$A$400,0)),0)</f>
        <v>0</v>
      </c>
      <c r="E10">
        <f>IFERROR(-INDEX(Lookup!$BJ$9:$BJ$400,MATCH($A10,Lookup!$A$9:$A$400,0)),0)</f>
        <v>0</v>
      </c>
    </row>
    <row r="11" spans="1:5" x14ac:dyDescent="0.2">
      <c r="A11" t="s">
        <v>643</v>
      </c>
      <c r="B11" t="s">
        <v>123</v>
      </c>
      <c r="D11">
        <f>IFERROR(-INDEX(Lookup!$BH$9:$BH$400,MATCH($A11,Lookup!$A$9:$A$400,0)),0)</f>
        <v>0</v>
      </c>
      <c r="E11">
        <f>IFERROR(-INDEX(Lookup!$BJ$9:$BJ$400,MATCH($A11,Lookup!$A$9:$A$400,0)),0)</f>
        <v>0</v>
      </c>
    </row>
    <row r="12" spans="1:5" x14ac:dyDescent="0.2">
      <c r="A12" t="s">
        <v>644</v>
      </c>
      <c r="B12" t="s">
        <v>123</v>
      </c>
      <c r="D12">
        <f>IFERROR(-INDEX(Lookup!$BH$9:$BH$400,MATCH($A12,Lookup!$A$9:$A$400,0)),0)</f>
        <v>0</v>
      </c>
      <c r="E12">
        <f>IFERROR(-INDEX(Lookup!$BJ$9:$BJ$400,MATCH($A12,Lookup!$A$9:$A$400,0)),0)</f>
        <v>0</v>
      </c>
    </row>
    <row r="13" spans="1:5" x14ac:dyDescent="0.2">
      <c r="A13" t="s">
        <v>645</v>
      </c>
      <c r="B13" t="s">
        <v>123</v>
      </c>
      <c r="D13">
        <f>IFERROR(-INDEX(Lookup!$BH$9:$BH$400,MATCH($A13,Lookup!$A$9:$A$400,0)),0)</f>
        <v>0</v>
      </c>
      <c r="E13">
        <f>IFERROR(-INDEX(Lookup!$BJ$9:$BJ$400,MATCH($A13,Lookup!$A$9:$A$400,0)),0)</f>
        <v>0</v>
      </c>
    </row>
    <row r="14" spans="1:5" x14ac:dyDescent="0.2">
      <c r="A14" t="s">
        <v>646</v>
      </c>
      <c r="B14" t="s">
        <v>123</v>
      </c>
      <c r="D14">
        <f>IFERROR(-INDEX(Lookup!$BH$9:$BH$400,MATCH($A14,Lookup!$A$9:$A$400,0)),0)</f>
        <v>0</v>
      </c>
      <c r="E14">
        <f>IFERROR(-INDEX(Lookup!$BJ$9:$BJ$400,MATCH($A14,Lookup!$A$9:$A$400,0)),0)</f>
        <v>0</v>
      </c>
    </row>
    <row r="15" spans="1:5" x14ac:dyDescent="0.2">
      <c r="A15" t="s">
        <v>647</v>
      </c>
      <c r="B15" t="s">
        <v>123</v>
      </c>
      <c r="D15">
        <f>IFERROR(-INDEX(Lookup!$BH$9:$BH$400,MATCH($A15,Lookup!$A$9:$A$400,0)),0)</f>
        <v>0</v>
      </c>
      <c r="E15">
        <f>IFERROR(-INDEX(Lookup!$BJ$9:$BJ$400,MATCH($A15,Lookup!$A$9:$A$400,0)),0)</f>
        <v>0</v>
      </c>
    </row>
    <row r="16" spans="1:5" x14ac:dyDescent="0.2">
      <c r="A16" t="s">
        <v>648</v>
      </c>
      <c r="B16" t="s">
        <v>123</v>
      </c>
      <c r="D16">
        <f>IFERROR(-INDEX(Lookup!$BH$9:$BH$400,MATCH($A16,Lookup!$A$9:$A$400,0)),0)</f>
        <v>0</v>
      </c>
      <c r="E16">
        <f>IFERROR(-INDEX(Lookup!$BJ$9:$BJ$400,MATCH($A16,Lookup!$A$9:$A$400,0)),0)</f>
        <v>0</v>
      </c>
    </row>
    <row r="17" spans="1:5" x14ac:dyDescent="0.2">
      <c r="A17" t="s">
        <v>649</v>
      </c>
      <c r="B17" t="s">
        <v>123</v>
      </c>
      <c r="D17">
        <f>IFERROR(-INDEX(Lookup!$BH$9:$BH$400,MATCH($A17,Lookup!$A$9:$A$400,0)),0)</f>
        <v>0</v>
      </c>
      <c r="E17">
        <f>IFERROR(-INDEX(Lookup!$BJ$9:$BJ$400,MATCH($A17,Lookup!$A$9:$A$400,0)),0)</f>
        <v>0</v>
      </c>
    </row>
    <row r="18" spans="1:5" x14ac:dyDescent="0.2">
      <c r="A18" t="s">
        <v>650</v>
      </c>
      <c r="B18" t="s">
        <v>123</v>
      </c>
      <c r="D18">
        <f>IFERROR(-INDEX(Lookup!$BH$9:$BH$400,MATCH($A18,Lookup!$A$9:$A$400,0)),0)</f>
        <v>0</v>
      </c>
      <c r="E18">
        <f>IFERROR(-INDEX(Lookup!$BJ$9:$BJ$400,MATCH($A18,Lookup!$A$9:$A$400,0)),0)</f>
        <v>0</v>
      </c>
    </row>
    <row r="19" spans="1:5" x14ac:dyDescent="0.2">
      <c r="A19" t="s">
        <v>616</v>
      </c>
      <c r="B19" t="s">
        <v>123</v>
      </c>
      <c r="D19">
        <f>IFERROR(-INDEX(Lookup!$BH$9:$BH$400,MATCH($A19,Lookup!$A$9:$A$400,0)),0)</f>
        <v>-1573.3399999999997</v>
      </c>
      <c r="E19">
        <f>IFERROR(-INDEX(Lookup!$BJ$9:$BJ$400,MATCH($A19,Lookup!$A$9:$A$400,0)),0)</f>
        <v>-1123.3900000000003</v>
      </c>
    </row>
    <row r="20" spans="1:5" x14ac:dyDescent="0.2">
      <c r="A20" t="s">
        <v>651</v>
      </c>
      <c r="B20" t="s">
        <v>123</v>
      </c>
      <c r="D20">
        <f>IFERROR(-INDEX(Lookup!$BH$9:$BH$400,MATCH($A20,Lookup!$A$9:$A$400,0)),0)</f>
        <v>0</v>
      </c>
      <c r="E20">
        <f>IFERROR(-INDEX(Lookup!$BJ$9:$BJ$400,MATCH($A20,Lookup!$A$9:$A$400,0)),0)</f>
        <v>0</v>
      </c>
    </row>
    <row r="21" spans="1:5" x14ac:dyDescent="0.2">
      <c r="A21" t="s">
        <v>652</v>
      </c>
      <c r="B21" t="s">
        <v>123</v>
      </c>
      <c r="D21">
        <f>IFERROR(-INDEX(Lookup!$BH$9:$BH$400,MATCH($A21,Lookup!$A$9:$A$400,0)),0)</f>
        <v>0</v>
      </c>
      <c r="E21">
        <f>IFERROR(-INDEX(Lookup!$BJ$9:$BJ$400,MATCH($A21,Lookup!$A$9:$A$400,0)),0)</f>
        <v>0</v>
      </c>
    </row>
    <row r="22" spans="1:5" x14ac:dyDescent="0.2">
      <c r="A22" t="s">
        <v>653</v>
      </c>
      <c r="B22" t="s">
        <v>123</v>
      </c>
      <c r="D22">
        <f>IFERROR(-INDEX(Lookup!$BH$9:$BH$400,MATCH($A22,Lookup!$A$9:$A$400,0)),0)</f>
        <v>0</v>
      </c>
      <c r="E22">
        <f>IFERROR(-INDEX(Lookup!$BJ$9:$BJ$400,MATCH($A22,Lookup!$A$9:$A$400,0)),0)</f>
        <v>0</v>
      </c>
    </row>
    <row r="23" spans="1:5" x14ac:dyDescent="0.2">
      <c r="A23" t="s">
        <v>654</v>
      </c>
      <c r="B23" t="s">
        <v>123</v>
      </c>
      <c r="D23">
        <f>IFERROR(-INDEX(Lookup!$BH$9:$BH$400,MATCH($A23,Lookup!$A$9:$A$400,0)),0)</f>
        <v>0</v>
      </c>
      <c r="E23">
        <f>IFERROR(-INDEX(Lookup!$BJ$9:$BJ$400,MATCH($A23,Lookup!$A$9:$A$400,0)),0)</f>
        <v>0</v>
      </c>
    </row>
    <row r="24" spans="1:5" x14ac:dyDescent="0.2">
      <c r="A24" t="s">
        <v>655</v>
      </c>
      <c r="B24" t="s">
        <v>123</v>
      </c>
      <c r="D24">
        <f>IFERROR(-INDEX(Lookup!$BH$9:$BH$400,MATCH($A24,Lookup!$A$9:$A$400,0)),0)</f>
        <v>0</v>
      </c>
      <c r="E24">
        <f>IFERROR(-INDEX(Lookup!$BJ$9:$BJ$400,MATCH($A24,Lookup!$A$9:$A$400,0)),0)</f>
        <v>0</v>
      </c>
    </row>
    <row r="25" spans="1:5" x14ac:dyDescent="0.2">
      <c r="A25" t="s">
        <v>656</v>
      </c>
      <c r="B25" t="s">
        <v>123</v>
      </c>
      <c r="D25">
        <f>IFERROR(-INDEX(Lookup!$BH$9:$BH$400,MATCH($A25,Lookup!$A$9:$A$400,0)),0)</f>
        <v>0</v>
      </c>
      <c r="E25">
        <f>IFERROR(-INDEX(Lookup!$BJ$9:$BJ$400,MATCH($A25,Lookup!$A$9:$A$400,0)),0)</f>
        <v>0</v>
      </c>
    </row>
    <row r="26" spans="1:5" x14ac:dyDescent="0.2">
      <c r="A26" t="s">
        <v>657</v>
      </c>
      <c r="B26" t="s">
        <v>123</v>
      </c>
      <c r="D26">
        <f>IFERROR(-INDEX(Lookup!$BH$9:$BH$400,MATCH($A26,Lookup!$A$9:$A$400,0)),0)</f>
        <v>0</v>
      </c>
      <c r="E26">
        <f>IFERROR(-INDEX(Lookup!$BJ$9:$BJ$400,MATCH($A26,Lookup!$A$9:$A$400,0)),0)</f>
        <v>0</v>
      </c>
    </row>
    <row r="27" spans="1:5" x14ac:dyDescent="0.2">
      <c r="A27" t="s">
        <v>658</v>
      </c>
      <c r="B27" t="s">
        <v>123</v>
      </c>
      <c r="D27">
        <f>IFERROR(-INDEX(Lookup!$BH$9:$BH$400,MATCH($A27,Lookup!$A$9:$A$400,0)),0)</f>
        <v>0</v>
      </c>
      <c r="E27">
        <f>IFERROR(-INDEX(Lookup!$BJ$9:$BJ$400,MATCH($A27,Lookup!$A$9:$A$400,0)),0)</f>
        <v>0</v>
      </c>
    </row>
    <row r="28" spans="1:5" x14ac:dyDescent="0.2">
      <c r="A28" t="s">
        <v>659</v>
      </c>
      <c r="B28" t="s">
        <v>123</v>
      </c>
      <c r="D28">
        <f>IFERROR(-INDEX(Lookup!$BH$9:$BH$400,MATCH($A28,Lookup!$A$9:$A$400,0)),0)</f>
        <v>0</v>
      </c>
      <c r="E28">
        <f>IFERROR(-INDEX(Lookup!$BJ$9:$BJ$400,MATCH($A28,Lookup!$A$9:$A$400,0)),0)</f>
        <v>0</v>
      </c>
    </row>
    <row r="29" spans="1:5" x14ac:dyDescent="0.2">
      <c r="A29" t="s">
        <v>660</v>
      </c>
      <c r="B29" t="s">
        <v>123</v>
      </c>
      <c r="D29">
        <f>IFERROR(-INDEX(Lookup!$BH$9:$BH$400,MATCH($A29,Lookup!$A$9:$A$400,0)),0)</f>
        <v>0</v>
      </c>
      <c r="E29">
        <f>IFERROR(-INDEX(Lookup!$BJ$9:$BJ$400,MATCH($A29,Lookup!$A$9:$A$400,0)),0)</f>
        <v>0</v>
      </c>
    </row>
    <row r="30" spans="1:5" x14ac:dyDescent="0.2">
      <c r="A30" t="s">
        <v>661</v>
      </c>
      <c r="B30" t="s">
        <v>124</v>
      </c>
      <c r="D30">
        <f>IFERROR(-INDEX(Lookup!$BH$9:$BH$400,MATCH($A30,Lookup!$A$9:$A$400,0)),0)</f>
        <v>0</v>
      </c>
      <c r="E30">
        <f>IFERROR(-INDEX(Lookup!$BJ$9:$BJ$400,MATCH($A30,Lookup!$A$9:$A$400,0)),0)</f>
        <v>0</v>
      </c>
    </row>
    <row r="31" spans="1:5" x14ac:dyDescent="0.2">
      <c r="A31" t="s">
        <v>662</v>
      </c>
      <c r="B31" t="s">
        <v>124</v>
      </c>
      <c r="D31">
        <f>IFERROR(-INDEX(Lookup!$BH$9:$BH$400,MATCH($A31,Lookup!$A$9:$A$400,0)),0)</f>
        <v>0</v>
      </c>
      <c r="E31">
        <f>IFERROR(-INDEX(Lookup!$BJ$9:$BJ$400,MATCH($A31,Lookup!$A$9:$A$400,0)),0)</f>
        <v>0</v>
      </c>
    </row>
    <row r="32" spans="1:5" x14ac:dyDescent="0.2">
      <c r="A32" t="s">
        <v>663</v>
      </c>
      <c r="B32" t="s">
        <v>124</v>
      </c>
      <c r="D32">
        <f>IFERROR(-INDEX(Lookup!$BH$9:$BH$400,MATCH($A32,Lookup!$A$9:$A$400,0)),0)</f>
        <v>0</v>
      </c>
      <c r="E32">
        <f>IFERROR(-INDEX(Lookup!$BJ$9:$BJ$400,MATCH($A32,Lookup!$A$9:$A$400,0)),0)</f>
        <v>0</v>
      </c>
    </row>
    <row r="33" spans="1:5" x14ac:dyDescent="0.2">
      <c r="A33" t="s">
        <v>664</v>
      </c>
      <c r="B33" t="s">
        <v>124</v>
      </c>
      <c r="D33">
        <f>IFERROR(-INDEX(Lookup!$BH$9:$BH$400,MATCH($A33,Lookup!$A$9:$A$400,0)),0)</f>
        <v>0</v>
      </c>
      <c r="E33">
        <f>IFERROR(-INDEX(Lookup!$BJ$9:$BJ$400,MATCH($A33,Lookup!$A$9:$A$400,0)),0)</f>
        <v>0</v>
      </c>
    </row>
    <row r="34" spans="1:5" x14ac:dyDescent="0.2">
      <c r="A34" t="s">
        <v>665</v>
      </c>
      <c r="B34" t="s">
        <v>125</v>
      </c>
      <c r="D34">
        <f>IFERROR(-INDEX(Lookup!$BH$9:$BH$400,MATCH($A34,Lookup!$A$9:$A$400,0)),0)</f>
        <v>0</v>
      </c>
      <c r="E34">
        <f>IFERROR(-INDEX(Lookup!$BJ$9:$BJ$400,MATCH($A34,Lookup!$A$9:$A$400,0)),0)</f>
        <v>0</v>
      </c>
    </row>
    <row r="35" spans="1:5" x14ac:dyDescent="0.2">
      <c r="A35" t="s">
        <v>666</v>
      </c>
      <c r="B35" t="s">
        <v>125</v>
      </c>
      <c r="D35">
        <f>IFERROR(-INDEX(Lookup!$BH$9:$BH$400,MATCH($A35,Lookup!$A$9:$A$400,0)),0)</f>
        <v>0</v>
      </c>
      <c r="E35">
        <f>IFERROR(-INDEX(Lookup!$BJ$9:$BJ$400,MATCH($A35,Lookup!$A$9:$A$400,0)),0)</f>
        <v>0</v>
      </c>
    </row>
    <row r="36" spans="1:5" x14ac:dyDescent="0.2">
      <c r="A36" t="s">
        <v>667</v>
      </c>
      <c r="B36" t="s">
        <v>125</v>
      </c>
      <c r="D36">
        <f>IFERROR(-INDEX(Lookup!$BH$9:$BH$400,MATCH($A36,Lookup!$A$9:$A$400,0)),0)</f>
        <v>0</v>
      </c>
      <c r="E36">
        <f>IFERROR(-INDEX(Lookup!$BJ$9:$BJ$400,MATCH($A36,Lookup!$A$9:$A$400,0)),0)</f>
        <v>0</v>
      </c>
    </row>
    <row r="37" spans="1:5" x14ac:dyDescent="0.2">
      <c r="A37" t="s">
        <v>668</v>
      </c>
      <c r="B37" t="s">
        <v>125</v>
      </c>
      <c r="D37">
        <f>IFERROR(-INDEX(Lookup!$BH$9:$BH$400,MATCH($A37,Lookup!$A$9:$A$400,0)),0)</f>
        <v>0</v>
      </c>
      <c r="E37">
        <f>IFERROR(-INDEX(Lookup!$BJ$9:$BJ$400,MATCH($A37,Lookup!$A$9:$A$400,0)),0)</f>
        <v>0</v>
      </c>
    </row>
    <row r="38" spans="1:5" x14ac:dyDescent="0.2">
      <c r="A38" t="s">
        <v>669</v>
      </c>
      <c r="B38" t="s">
        <v>125</v>
      </c>
      <c r="D38">
        <f>IFERROR(-INDEX(Lookup!$BH$9:$BH$400,MATCH($A38,Lookup!$A$9:$A$400,0)),0)</f>
        <v>0</v>
      </c>
      <c r="E38">
        <f>IFERROR(-INDEX(Lookup!$BJ$9:$BJ$400,MATCH($A38,Lookup!$A$9:$A$400,0)),0)</f>
        <v>0</v>
      </c>
    </row>
    <row r="39" spans="1:5" x14ac:dyDescent="0.2">
      <c r="A39" t="s">
        <v>670</v>
      </c>
      <c r="B39" t="s">
        <v>125</v>
      </c>
      <c r="D39">
        <f>IFERROR(-INDEX(Lookup!$BH$9:$BH$400,MATCH($A39,Lookup!$A$9:$A$400,0)),0)</f>
        <v>0</v>
      </c>
      <c r="E39">
        <f>IFERROR(-INDEX(Lookup!$BJ$9:$BJ$400,MATCH($A39,Lookup!$A$9:$A$400,0)),0)</f>
        <v>0</v>
      </c>
    </row>
    <row r="40" spans="1:5" x14ac:dyDescent="0.2">
      <c r="A40" t="s">
        <v>671</v>
      </c>
      <c r="B40" t="s">
        <v>125</v>
      </c>
      <c r="D40">
        <f>IFERROR(-INDEX(Lookup!$BH$9:$BH$400,MATCH($A40,Lookup!$A$9:$A$400,0)),0)</f>
        <v>0</v>
      </c>
      <c r="E40">
        <f>IFERROR(-INDEX(Lookup!$BJ$9:$BJ$400,MATCH($A40,Lookup!$A$9:$A$400,0)),0)</f>
        <v>0</v>
      </c>
    </row>
    <row r="41" spans="1:5" x14ac:dyDescent="0.2">
      <c r="A41" t="s">
        <v>672</v>
      </c>
      <c r="B41" t="s">
        <v>126</v>
      </c>
      <c r="D41">
        <f>IFERROR(-INDEX(Lookup!$BH$9:$BH$400,MATCH($A41,Lookup!$A$9:$A$400,0)),0)</f>
        <v>0</v>
      </c>
      <c r="E41">
        <f>IFERROR(-INDEX(Lookup!$BJ$9:$BJ$400,MATCH($A41,Lookup!$A$9:$A$400,0)),0)</f>
        <v>0</v>
      </c>
    </row>
    <row r="42" spans="1:5" x14ac:dyDescent="0.2">
      <c r="A42" t="s">
        <v>673</v>
      </c>
      <c r="B42" t="s">
        <v>126</v>
      </c>
      <c r="D42">
        <f>IFERROR(-INDEX(Lookup!$BH$9:$BH$400,MATCH($A42,Lookup!$A$9:$A$400,0)),0)</f>
        <v>0</v>
      </c>
      <c r="E42">
        <f>IFERROR(-INDEX(Lookup!$BJ$9:$BJ$400,MATCH($A42,Lookup!$A$9:$A$400,0)),0)</f>
        <v>0</v>
      </c>
    </row>
    <row r="43" spans="1:5" x14ac:dyDescent="0.2">
      <c r="A43" t="s">
        <v>674</v>
      </c>
      <c r="B43" t="s">
        <v>126</v>
      </c>
      <c r="D43">
        <f>IFERROR(-INDEX(Lookup!$BH$9:$BH$400,MATCH($A43,Lookup!$A$9:$A$400,0)),0)</f>
        <v>0</v>
      </c>
      <c r="E43">
        <f>IFERROR(-INDEX(Lookup!$BJ$9:$BJ$400,MATCH($A43,Lookup!$A$9:$A$400,0)),0)</f>
        <v>0</v>
      </c>
    </row>
    <row r="44" spans="1:5" x14ac:dyDescent="0.2">
      <c r="A44" t="s">
        <v>675</v>
      </c>
      <c r="B44" t="s">
        <v>126</v>
      </c>
      <c r="D44">
        <f>IFERROR(-INDEX(Lookup!$BH$9:$BH$400,MATCH($A44,Lookup!$A$9:$A$400,0)),0)</f>
        <v>0</v>
      </c>
      <c r="E44">
        <f>IFERROR(-INDEX(Lookup!$BJ$9:$BJ$400,MATCH($A44,Lookup!$A$9:$A$400,0)),0)</f>
        <v>0</v>
      </c>
    </row>
    <row r="45" spans="1:5" x14ac:dyDescent="0.2">
      <c r="A45" t="s">
        <v>676</v>
      </c>
      <c r="B45" t="s">
        <v>126</v>
      </c>
      <c r="D45">
        <f>IFERROR(-INDEX(Lookup!$BH$9:$BH$400,MATCH($A45,Lookup!$A$9:$A$400,0)),0)</f>
        <v>0</v>
      </c>
      <c r="E45">
        <f>IFERROR(-INDEX(Lookup!$BJ$9:$BJ$400,MATCH($A45,Lookup!$A$9:$A$400,0)),0)</f>
        <v>0</v>
      </c>
    </row>
    <row r="46" spans="1:5" x14ac:dyDescent="0.2">
      <c r="A46" t="s">
        <v>680</v>
      </c>
      <c r="B46" t="s">
        <v>15</v>
      </c>
      <c r="D46">
        <f>IFERROR(-INDEX(Lookup!$BH$9:$BH$400,MATCH($A46,Lookup!$A$9:$A$400,0)),0)</f>
        <v>0</v>
      </c>
      <c r="E46">
        <f>IFERROR(-INDEX(Lookup!$BJ$9:$BJ$400,MATCH($A46,Lookup!$A$9:$A$400,0)),0)</f>
        <v>0</v>
      </c>
    </row>
    <row r="47" spans="1:5" x14ac:dyDescent="0.2">
      <c r="A47" t="s">
        <v>681</v>
      </c>
      <c r="B47" t="s">
        <v>15</v>
      </c>
      <c r="D47">
        <f>IFERROR(-INDEX(Lookup!$BH$9:$BH$400,MATCH($A47,Lookup!$A$9:$A$400,0)),0)</f>
        <v>0</v>
      </c>
      <c r="E47">
        <f>IFERROR(-INDEX(Lookup!$BJ$9:$BJ$400,MATCH($A47,Lookup!$A$9:$A$400,0)),0)</f>
        <v>0</v>
      </c>
    </row>
    <row r="48" spans="1:5" x14ac:dyDescent="0.2">
      <c r="A48" t="s">
        <v>682</v>
      </c>
      <c r="B48" t="s">
        <v>15</v>
      </c>
      <c r="D48">
        <f>IFERROR(-INDEX(Lookup!$BH$9:$BH$400,MATCH($A48,Lookup!$A$9:$A$400,0)),0)</f>
        <v>0</v>
      </c>
      <c r="E48">
        <f>IFERROR(-INDEX(Lookup!$BJ$9:$BJ$400,MATCH($A48,Lookup!$A$9:$A$400,0)),0)</f>
        <v>0</v>
      </c>
    </row>
    <row r="49" spans="1:5" x14ac:dyDescent="0.2">
      <c r="A49" t="s">
        <v>683</v>
      </c>
      <c r="B49" t="s">
        <v>16</v>
      </c>
      <c r="D49">
        <f>IFERROR(-INDEX(Lookup!$BH$9:$BH$400,MATCH($A49,Lookup!$A$9:$A$400,0)),0)</f>
        <v>0</v>
      </c>
      <c r="E49">
        <f>IFERROR(-INDEX(Lookup!$BJ$9:$BJ$400,MATCH($A49,Lookup!$A$9:$A$400,0)),0)</f>
        <v>0</v>
      </c>
    </row>
    <row r="50" spans="1:5" x14ac:dyDescent="0.2">
      <c r="A50" t="s">
        <v>684</v>
      </c>
      <c r="B50" t="s">
        <v>16</v>
      </c>
      <c r="D50">
        <f>IFERROR(-INDEX(Lookup!$BH$9:$BH$400,MATCH($A50,Lookup!$A$9:$A$400,0)),0)</f>
        <v>0</v>
      </c>
      <c r="E50">
        <f>IFERROR(-INDEX(Lookup!$BJ$9:$BJ$400,MATCH($A50,Lookup!$A$9:$A$400,0)),0)</f>
        <v>0</v>
      </c>
    </row>
    <row r="51" spans="1:5" x14ac:dyDescent="0.2">
      <c r="A51" t="s">
        <v>685</v>
      </c>
      <c r="B51" t="s">
        <v>16</v>
      </c>
      <c r="D51">
        <f>IFERROR(-INDEX(Lookup!$BH$9:$BH$400,MATCH($A51,Lookup!$A$9:$A$400,0)),0)</f>
        <v>0</v>
      </c>
      <c r="E51">
        <f>IFERROR(-INDEX(Lookup!$BJ$9:$BJ$400,MATCH($A51,Lookup!$A$9:$A$400,0)),0)</f>
        <v>0</v>
      </c>
    </row>
    <row r="52" spans="1:5" x14ac:dyDescent="0.2">
      <c r="A52" t="s">
        <v>686</v>
      </c>
      <c r="B52" t="s">
        <v>16</v>
      </c>
      <c r="D52">
        <f>IFERROR(-INDEX(Lookup!$BH$9:$BH$400,MATCH($A52,Lookup!$A$9:$A$400,0)),0)</f>
        <v>0</v>
      </c>
      <c r="E52">
        <f>IFERROR(-INDEX(Lookup!$BJ$9:$BJ$400,MATCH($A52,Lookup!$A$9:$A$400,0)),0)</f>
        <v>0</v>
      </c>
    </row>
    <row r="53" spans="1:5" x14ac:dyDescent="0.2">
      <c r="A53" t="s">
        <v>687</v>
      </c>
      <c r="B53" t="s">
        <v>16</v>
      </c>
      <c r="D53">
        <f>IFERROR(-INDEX(Lookup!$BH$9:$BH$400,MATCH($A53,Lookup!$A$9:$A$400,0)),0)</f>
        <v>0</v>
      </c>
      <c r="E53">
        <f>IFERROR(-INDEX(Lookup!$BJ$9:$BJ$400,MATCH($A53,Lookup!$A$9:$A$400,0)),0)</f>
        <v>0</v>
      </c>
    </row>
    <row r="54" spans="1:5" x14ac:dyDescent="0.2">
      <c r="A54" t="s">
        <v>688</v>
      </c>
      <c r="B54" t="s">
        <v>16</v>
      </c>
      <c r="D54">
        <f>IFERROR(-INDEX(Lookup!$BH$9:$BH$400,MATCH($A54,Lookup!$A$9:$A$400,0)),0)</f>
        <v>0</v>
      </c>
      <c r="E54">
        <f>IFERROR(-INDEX(Lookup!$BJ$9:$BJ$400,MATCH($A54,Lookup!$A$9:$A$400,0)),0)</f>
        <v>0</v>
      </c>
    </row>
    <row r="55" spans="1:5" x14ac:dyDescent="0.2">
      <c r="A55" t="s">
        <v>689</v>
      </c>
      <c r="B55" t="s">
        <v>278</v>
      </c>
      <c r="D55">
        <f>IFERROR(-INDEX(Lookup!$BH$9:$BH$400,MATCH($A55,Lookup!$A$9:$A$400,0)),0)</f>
        <v>0</v>
      </c>
      <c r="E55">
        <f>IFERROR(-INDEX(Lookup!$BJ$9:$BJ$400,MATCH($A55,Lookup!$A$9:$A$400,0)),0)</f>
        <v>0</v>
      </c>
    </row>
    <row r="56" spans="1:5" x14ac:dyDescent="0.2">
      <c r="A56" t="s">
        <v>690</v>
      </c>
      <c r="B56" t="s">
        <v>355</v>
      </c>
      <c r="D56">
        <f>IFERROR(-INDEX(Lookup!$BH$9:$BH$400,MATCH($A56,Lookup!$A$9:$A$400,0)),0)</f>
        <v>0</v>
      </c>
      <c r="E56">
        <f>IFERROR(-INDEX(Lookup!$BJ$9:$BJ$400,MATCH($A56,Lookup!$A$9:$A$400,0)),0)</f>
        <v>0</v>
      </c>
    </row>
    <row r="57" spans="1:5" x14ac:dyDescent="0.2">
      <c r="A57" t="s">
        <v>691</v>
      </c>
      <c r="B57" t="s">
        <v>356</v>
      </c>
      <c r="D57">
        <f>IFERROR(-INDEX(Lookup!$BH$9:$BH$400,MATCH($A57,Lookup!$A$9:$A$400,0)),0)</f>
        <v>0</v>
      </c>
      <c r="E57">
        <f>IFERROR(-INDEX(Lookup!$BJ$9:$BJ$400,MATCH($A57,Lookup!$A$9:$A$400,0)),0)</f>
        <v>0</v>
      </c>
    </row>
    <row r="58" spans="1:5" x14ac:dyDescent="0.2">
      <c r="D58">
        <f>IFERROR(-INDEX(Lookup!$BH$9:$BH$400,MATCH($A58,Lookup!$A$9:$A$400,0)),0)</f>
        <v>0</v>
      </c>
      <c r="E58">
        <f>IFERROR(-INDEX(Lookup!$BJ$9:$BJ$400,MATCH($A58,Lookup!$A$9:$A$400,0)),0)</f>
        <v>0</v>
      </c>
    </row>
    <row r="59" spans="1:5" x14ac:dyDescent="0.2">
      <c r="D59">
        <f>IFERROR(-INDEX(Lookup!$BH$9:$BH$400,MATCH($A59,Lookup!$A$9:$A$400,0)),0)</f>
        <v>0</v>
      </c>
      <c r="E59">
        <f>IFERROR(-INDEX(Lookup!$BJ$9:$BJ$400,MATCH($A59,Lookup!$A$9:$A$400,0)),0)</f>
        <v>0</v>
      </c>
    </row>
    <row r="60" spans="1:5" x14ac:dyDescent="0.2">
      <c r="D60">
        <f>IFERROR(-INDEX(Lookup!$BH$9:$BH$400,MATCH($A60,Lookup!$A$9:$A$400,0)),0)</f>
        <v>0</v>
      </c>
      <c r="E60">
        <f>IFERROR(-INDEX(Lookup!$BJ$9:$BJ$400,MATCH($A60,Lookup!$A$9:$A$400,0)),0)</f>
        <v>0</v>
      </c>
    </row>
    <row r="61" spans="1:5" x14ac:dyDescent="0.2">
      <c r="D61">
        <f>IFERROR(-INDEX(Lookup!$BH$9:$BH$400,MATCH($A61,Lookup!$A$9:$A$400,0)),0)</f>
        <v>0</v>
      </c>
      <c r="E61">
        <f>IFERROR(-INDEX(Lookup!$BJ$9:$BJ$400,MATCH($A61,Lookup!$A$9:$A$400,0)),0)</f>
        <v>0</v>
      </c>
    </row>
    <row r="62" spans="1:5" x14ac:dyDescent="0.2">
      <c r="D62">
        <f>IFERROR(-INDEX(Lookup!$BH$9:$BH$400,MATCH($A62,Lookup!$A$9:$A$400,0)),0)</f>
        <v>0</v>
      </c>
      <c r="E62">
        <f>IFERROR(-INDEX(Lookup!$BJ$9:$BJ$400,MATCH($A62,Lookup!$A$9:$A$400,0)),0)</f>
        <v>0</v>
      </c>
    </row>
    <row r="63" spans="1:5" x14ac:dyDescent="0.2">
      <c r="D63">
        <f>IFERROR(-INDEX(Lookup!$BH$9:$BH$400,MATCH($A63,Lookup!$A$9:$A$400,0)),0)</f>
        <v>0</v>
      </c>
      <c r="E63">
        <f>IFERROR(-INDEX(Lookup!$BJ$9:$BJ$400,MATCH($A63,Lookup!$A$9:$A$400,0)),0)</f>
        <v>0</v>
      </c>
    </row>
    <row r="64" spans="1:5" x14ac:dyDescent="0.2">
      <c r="D64">
        <f>IFERROR(-INDEX(Lookup!$BH$9:$BH$400,MATCH($A64,Lookup!$A$9:$A$400,0)),0)</f>
        <v>0</v>
      </c>
      <c r="E64">
        <f>IFERROR(-INDEX(Lookup!$BJ$9:$BJ$400,MATCH($A64,Lookup!$A$9:$A$400,0)),0)</f>
        <v>0</v>
      </c>
    </row>
    <row r="65" spans="4:5" x14ac:dyDescent="0.2">
      <c r="D65">
        <f>IFERROR(-INDEX(Lookup!$BH$9:$BH$400,MATCH($A65,Lookup!$A$9:$A$400,0)),0)</f>
        <v>0</v>
      </c>
      <c r="E65">
        <f>IFERROR(-INDEX(Lookup!$BJ$9:$BJ$400,MATCH($A65,Lookup!$A$9:$A$400,0)),0)</f>
        <v>0</v>
      </c>
    </row>
    <row r="66" spans="4:5" x14ac:dyDescent="0.2">
      <c r="D66">
        <f>IFERROR(-INDEX(Lookup!$BH$9:$BH$400,MATCH($A66,Lookup!$A$9:$A$400,0)),0)</f>
        <v>0</v>
      </c>
      <c r="E66">
        <f>IFERROR(-INDEX(Lookup!$BJ$9:$BJ$400,MATCH($A66,Lookup!$A$9:$A$400,0)),0)</f>
        <v>0</v>
      </c>
    </row>
    <row r="67" spans="4:5" x14ac:dyDescent="0.2">
      <c r="D67">
        <f>IFERROR(-INDEX(Lookup!$BH$9:$BH$400,MATCH($A67,Lookup!$A$9:$A$400,0)),0)</f>
        <v>0</v>
      </c>
      <c r="E67">
        <f>IFERROR(-INDEX(Lookup!$BJ$9:$BJ$400,MATCH($A67,Lookup!$A$9:$A$400,0)),0)</f>
        <v>0</v>
      </c>
    </row>
    <row r="68" spans="4:5" x14ac:dyDescent="0.2">
      <c r="D68">
        <f>IFERROR(-INDEX(Lookup!$BH$9:$BH$400,MATCH($A68,Lookup!$A$9:$A$400,0)),0)</f>
        <v>0</v>
      </c>
      <c r="E68">
        <f>IFERROR(-INDEX(Lookup!$BJ$9:$BJ$400,MATCH($A68,Lookup!$A$9:$A$400,0)),0)</f>
        <v>0</v>
      </c>
    </row>
    <row r="69" spans="4:5" x14ac:dyDescent="0.2">
      <c r="D69">
        <f>IFERROR(-INDEX(Lookup!$BH$9:$BH$400,MATCH($A69,Lookup!$A$9:$A$400,0)),0)</f>
        <v>0</v>
      </c>
      <c r="E69">
        <f>IFERROR(-INDEX(Lookup!$BJ$9:$BJ$400,MATCH($A69,Lookup!$A$9:$A$400,0)),0)</f>
        <v>0</v>
      </c>
    </row>
    <row r="70" spans="4:5" x14ac:dyDescent="0.2">
      <c r="D70">
        <f>IFERROR(-INDEX(Lookup!$BH$9:$BH$400,MATCH($A70,Lookup!$A$9:$A$400,0)),0)</f>
        <v>0</v>
      </c>
      <c r="E70">
        <f>IFERROR(-INDEX(Lookup!$BJ$9:$BJ$400,MATCH($A70,Lookup!$A$9:$A$400,0)),0)</f>
        <v>0</v>
      </c>
    </row>
    <row r="71" spans="4:5" x14ac:dyDescent="0.2">
      <c r="D71">
        <f>IFERROR(-INDEX(Lookup!$BH$9:$BH$400,MATCH($A71,Lookup!$A$9:$A$400,0)),0)</f>
        <v>0</v>
      </c>
      <c r="E71">
        <f>IFERROR(-INDEX(Lookup!$BJ$9:$BJ$400,MATCH($A71,Lookup!$A$9:$A$400,0)),0)</f>
        <v>0</v>
      </c>
    </row>
    <row r="72" spans="4:5" x14ac:dyDescent="0.2">
      <c r="D72">
        <f>IFERROR(-INDEX(Lookup!$BH$9:$BH$400,MATCH($A72,Lookup!$A$9:$A$400,0)),0)</f>
        <v>0</v>
      </c>
      <c r="E72">
        <f>IFERROR(-INDEX(Lookup!$BJ$9:$BJ$400,MATCH($A72,Lookup!$A$9:$A$400,0)),0)</f>
        <v>0</v>
      </c>
    </row>
    <row r="73" spans="4:5" x14ac:dyDescent="0.2">
      <c r="D73">
        <f>IFERROR(-INDEX(Lookup!$BH$9:$BH$400,MATCH($A73,Lookup!$A$9:$A$400,0)),0)</f>
        <v>0</v>
      </c>
      <c r="E73">
        <f>IFERROR(-INDEX(Lookup!$BJ$9:$BJ$400,MATCH($A73,Lookup!$A$9:$A$400,0)),0)</f>
        <v>0</v>
      </c>
    </row>
    <row r="74" spans="4:5" x14ac:dyDescent="0.2">
      <c r="D74">
        <f>IFERROR(-INDEX(Lookup!$BH$9:$BH$400,MATCH($A74,Lookup!$A$9:$A$400,0)),0)</f>
        <v>0</v>
      </c>
      <c r="E74">
        <f>IFERROR(-INDEX(Lookup!$BJ$9:$BJ$400,MATCH($A74,Lookup!$A$9:$A$400,0)),0)</f>
        <v>0</v>
      </c>
    </row>
    <row r="75" spans="4:5" x14ac:dyDescent="0.2">
      <c r="D75">
        <f>IFERROR(-INDEX(Lookup!$BH$9:$BH$400,MATCH($A75,Lookup!$A$9:$A$400,0)),0)</f>
        <v>0</v>
      </c>
      <c r="E75">
        <f>IFERROR(-INDEX(Lookup!$BJ$9:$BJ$400,MATCH($A75,Lookup!$A$9:$A$400,0)),0)</f>
        <v>0</v>
      </c>
    </row>
    <row r="76" spans="4:5" x14ac:dyDescent="0.2">
      <c r="D76">
        <f>IFERROR(-INDEX(Lookup!$BH$9:$BH$400,MATCH($A76,Lookup!$A$9:$A$400,0)),0)</f>
        <v>0</v>
      </c>
      <c r="E76">
        <f>IFERROR(-INDEX(Lookup!$BJ$9:$BJ$400,MATCH($A76,Lookup!$A$9:$A$400,0)),0)</f>
        <v>0</v>
      </c>
    </row>
    <row r="77" spans="4:5" x14ac:dyDescent="0.2">
      <c r="D77">
        <f>IFERROR(-INDEX(Lookup!$BH$9:$BH$400,MATCH($A77,Lookup!$A$9:$A$400,0)),0)</f>
        <v>0</v>
      </c>
      <c r="E77">
        <f>IFERROR(-INDEX(Lookup!$BJ$9:$BJ$400,MATCH($A77,Lookup!$A$9:$A$400,0)),0)</f>
        <v>0</v>
      </c>
    </row>
    <row r="78" spans="4:5" x14ac:dyDescent="0.2">
      <c r="D78">
        <f>IFERROR(-INDEX(Lookup!$BH$9:$BH$400,MATCH($A78,Lookup!$A$9:$A$400,0)),0)</f>
        <v>0</v>
      </c>
      <c r="E78">
        <f>IFERROR(-INDEX(Lookup!$BJ$9:$BJ$400,MATCH($A78,Lookup!$A$9:$A$400,0)),0)</f>
        <v>0</v>
      </c>
    </row>
    <row r="79" spans="4:5" x14ac:dyDescent="0.2">
      <c r="D79">
        <f>IFERROR(-INDEX(Lookup!$BH$9:$BH$400,MATCH($A79,Lookup!$A$9:$A$400,0)),0)</f>
        <v>0</v>
      </c>
      <c r="E79">
        <f>IFERROR(-INDEX(Lookup!$BJ$9:$BJ$400,MATCH($A79,Lookup!$A$9:$A$400,0)),0)</f>
        <v>0</v>
      </c>
    </row>
    <row r="80" spans="4:5" x14ac:dyDescent="0.2">
      <c r="D80">
        <f>IFERROR(-INDEX(Lookup!$BH$9:$BH$400,MATCH($A80,Lookup!$A$9:$A$400,0)),0)</f>
        <v>0</v>
      </c>
      <c r="E80">
        <f>IFERROR(-INDEX(Lookup!$BJ$9:$BJ$400,MATCH($A80,Lookup!$A$9:$A$400,0)),0)</f>
        <v>0</v>
      </c>
    </row>
    <row r="81" spans="4:5" x14ac:dyDescent="0.2">
      <c r="D81">
        <f>IFERROR(-INDEX(Lookup!$BH$9:$BH$400,MATCH($A81,Lookup!$A$9:$A$400,0)),0)</f>
        <v>0</v>
      </c>
      <c r="E81">
        <f>IFERROR(-INDEX(Lookup!$BJ$9:$BJ$400,MATCH($A81,Lookup!$A$9:$A$400,0)),0)</f>
        <v>0</v>
      </c>
    </row>
    <row r="82" spans="4:5" x14ac:dyDescent="0.2">
      <c r="D82">
        <f>IFERROR(-INDEX(Lookup!$BH$9:$BH$400,MATCH($A82,Lookup!$A$9:$A$400,0)),0)</f>
        <v>0</v>
      </c>
      <c r="E82">
        <f>IFERROR(-INDEX(Lookup!$BJ$9:$BJ$400,MATCH($A82,Lookup!$A$9:$A$400,0)),0)</f>
        <v>0</v>
      </c>
    </row>
    <row r="83" spans="4:5" x14ac:dyDescent="0.2">
      <c r="D83">
        <f>IFERROR(-INDEX(Lookup!$BH$9:$BH$400,MATCH($A83,Lookup!$A$9:$A$400,0)),0)</f>
        <v>0</v>
      </c>
      <c r="E83">
        <f>IFERROR(-INDEX(Lookup!$BJ$9:$BJ$400,MATCH($A83,Lookup!$A$9:$A$400,0)),0)</f>
        <v>0</v>
      </c>
    </row>
    <row r="84" spans="4:5" x14ac:dyDescent="0.2">
      <c r="D84">
        <f>IFERROR(-INDEX(Lookup!$BH$9:$BH$400,MATCH($A84,Lookup!$A$9:$A$400,0)),0)</f>
        <v>0</v>
      </c>
      <c r="E84">
        <f>IFERROR(-INDEX(Lookup!$BJ$9:$BJ$400,MATCH($A84,Lookup!$A$9:$A$400,0)),0)</f>
        <v>0</v>
      </c>
    </row>
    <row r="85" spans="4:5" x14ac:dyDescent="0.2">
      <c r="D85">
        <f>IFERROR(-INDEX(Lookup!$BH$9:$BH$400,MATCH($A85,Lookup!$A$9:$A$400,0)),0)</f>
        <v>0</v>
      </c>
      <c r="E85">
        <f>IFERROR(-INDEX(Lookup!$BJ$9:$BJ$400,MATCH($A85,Lookup!$A$9:$A$400,0)),0)</f>
        <v>0</v>
      </c>
    </row>
    <row r="86" spans="4:5" x14ac:dyDescent="0.2">
      <c r="D86">
        <f>IFERROR(-INDEX(Lookup!$BH$9:$BH$400,MATCH($A86,Lookup!$A$9:$A$400,0)),0)</f>
        <v>0</v>
      </c>
      <c r="E86">
        <f>IFERROR(-INDEX(Lookup!$BJ$9:$BJ$400,MATCH($A86,Lookup!$A$9:$A$400,0)),0)</f>
        <v>0</v>
      </c>
    </row>
    <row r="87" spans="4:5" x14ac:dyDescent="0.2">
      <c r="D87">
        <f>IFERROR(-INDEX(Lookup!$BH$9:$BH$400,MATCH($A87,Lookup!$A$9:$A$400,0)),0)</f>
        <v>0</v>
      </c>
      <c r="E87">
        <f>IFERROR(-INDEX(Lookup!$BJ$9:$BJ$400,MATCH($A87,Lookup!$A$9:$A$400,0)),0)</f>
        <v>0</v>
      </c>
    </row>
    <row r="88" spans="4:5" x14ac:dyDescent="0.2">
      <c r="D88">
        <f>IFERROR(-INDEX(Lookup!$BH$9:$BH$400,MATCH($A88,Lookup!$A$9:$A$400,0)),0)</f>
        <v>0</v>
      </c>
      <c r="E88">
        <f>IFERROR(-INDEX(Lookup!$BJ$9:$BJ$400,MATCH($A88,Lookup!$A$9:$A$400,0)),0)</f>
        <v>0</v>
      </c>
    </row>
    <row r="89" spans="4:5" x14ac:dyDescent="0.2">
      <c r="D89">
        <f>IFERROR(-INDEX(Lookup!$BH$9:$BH$400,MATCH($A89,Lookup!$A$9:$A$400,0)),0)</f>
        <v>0</v>
      </c>
      <c r="E89">
        <f>IFERROR(-INDEX(Lookup!$BJ$9:$BJ$400,MATCH($A89,Lookup!$A$9:$A$400,0)),0)</f>
        <v>0</v>
      </c>
    </row>
    <row r="90" spans="4:5" x14ac:dyDescent="0.2">
      <c r="D90">
        <f>IFERROR(-INDEX(Lookup!$BH$9:$BH$400,MATCH($A90,Lookup!$A$9:$A$400,0)),0)</f>
        <v>0</v>
      </c>
      <c r="E90">
        <f>IFERROR(-INDEX(Lookup!$BJ$9:$BJ$400,MATCH($A90,Lookup!$A$9:$A$400,0)),0)</f>
        <v>0</v>
      </c>
    </row>
    <row r="91" spans="4:5" x14ac:dyDescent="0.2">
      <c r="D91">
        <f>IFERROR(-INDEX(Lookup!$BH$9:$BH$400,MATCH($A91,Lookup!$A$9:$A$400,0)),0)</f>
        <v>0</v>
      </c>
      <c r="E91">
        <f>IFERROR(-INDEX(Lookup!$BJ$9:$BJ$400,MATCH($A91,Lookup!$A$9:$A$400,0)),0)</f>
        <v>0</v>
      </c>
    </row>
    <row r="92" spans="4:5" x14ac:dyDescent="0.2">
      <c r="D92">
        <f>IFERROR(-INDEX(Lookup!$BH$9:$BH$400,MATCH($A92,Lookup!$A$9:$A$400,0)),0)</f>
        <v>0</v>
      </c>
      <c r="E92">
        <f>IFERROR(-INDEX(Lookup!$BJ$9:$BJ$400,MATCH($A92,Lookup!$A$9:$A$400,0)),0)</f>
        <v>0</v>
      </c>
    </row>
    <row r="93" spans="4:5" x14ac:dyDescent="0.2">
      <c r="D93">
        <f>IFERROR(-INDEX(Lookup!$BH$9:$BH$400,MATCH($A93,Lookup!$A$9:$A$400,0)),0)</f>
        <v>0</v>
      </c>
      <c r="E93">
        <f>IFERROR(-INDEX(Lookup!$BJ$9:$BJ$400,MATCH($A93,Lookup!$A$9:$A$400,0)),0)</f>
        <v>0</v>
      </c>
    </row>
    <row r="94" spans="4:5" x14ac:dyDescent="0.2">
      <c r="D94">
        <f>IFERROR(-INDEX(Lookup!$BH$9:$BH$400,MATCH($A94,Lookup!$A$9:$A$400,0)),0)</f>
        <v>0</v>
      </c>
      <c r="E94">
        <f>IFERROR(-INDEX(Lookup!$BJ$9:$BJ$400,MATCH($A94,Lookup!$A$9:$A$400,0)),0)</f>
        <v>0</v>
      </c>
    </row>
    <row r="95" spans="4:5" x14ac:dyDescent="0.2">
      <c r="D95">
        <f>IFERROR(-INDEX(Lookup!$BH$9:$BH$400,MATCH($A95,Lookup!$A$9:$A$400,0)),0)</f>
        <v>0</v>
      </c>
      <c r="E95">
        <f>IFERROR(-INDEX(Lookup!$BJ$9:$BJ$400,MATCH($A95,Lookup!$A$9:$A$400,0)),0)</f>
        <v>0</v>
      </c>
    </row>
    <row r="96" spans="4:5" x14ac:dyDescent="0.2">
      <c r="D96">
        <f>IFERROR(-INDEX(Lookup!$BH$9:$BH$400,MATCH($A96,Lookup!$A$9:$A$400,0)),0)</f>
        <v>0</v>
      </c>
      <c r="E96">
        <f>IFERROR(-INDEX(Lookup!$BJ$9:$BJ$400,MATCH($A96,Lookup!$A$9:$A$400,0)),0)</f>
        <v>0</v>
      </c>
    </row>
    <row r="97" spans="4:5" x14ac:dyDescent="0.2">
      <c r="D97">
        <f>IFERROR(-INDEX(Lookup!$BH$9:$BH$400,MATCH($A97,Lookup!$A$9:$A$400,0)),0)</f>
        <v>0</v>
      </c>
      <c r="E97">
        <f>IFERROR(-INDEX(Lookup!$BJ$9:$BJ$400,MATCH($A97,Lookup!$A$9:$A$400,0)),0)</f>
        <v>0</v>
      </c>
    </row>
    <row r="98" spans="4:5" x14ac:dyDescent="0.2">
      <c r="D98">
        <f>IFERROR(-INDEX(Lookup!$BH$9:$BH$400,MATCH($A98,Lookup!$A$9:$A$400,0)),0)</f>
        <v>0</v>
      </c>
      <c r="E98">
        <f>IFERROR(-INDEX(Lookup!$BJ$9:$BJ$400,MATCH($A98,Lookup!$A$9:$A$400,0)),0)</f>
        <v>0</v>
      </c>
    </row>
    <row r="99" spans="4:5" x14ac:dyDescent="0.2">
      <c r="D99">
        <f>IFERROR(-INDEX(Lookup!$BH$9:$BH$400,MATCH($A99,Lookup!$A$9:$A$400,0)),0)</f>
        <v>0</v>
      </c>
      <c r="E99">
        <f>IFERROR(-INDEX(Lookup!$BJ$9:$BJ$400,MATCH($A99,Lookup!$A$9:$A$400,0)),0)</f>
        <v>0</v>
      </c>
    </row>
    <row r="100" spans="4:5" x14ac:dyDescent="0.2">
      <c r="D100">
        <f>IFERROR(-INDEX(Lookup!$BH$9:$BH$400,MATCH($A100,Lookup!$A$9:$A$400,0)),0)</f>
        <v>0</v>
      </c>
      <c r="E100">
        <f>IFERROR(-INDEX(Lookup!$BJ$9:$BJ$400,MATCH($A100,Lookup!$A$9:$A$400,0)),0)</f>
        <v>0</v>
      </c>
    </row>
    <row r="101" spans="4:5" x14ac:dyDescent="0.2">
      <c r="D101">
        <f>IFERROR(-INDEX(Lookup!$BH$9:$BH$400,MATCH($A101,Lookup!$A$9:$A$400,0)),0)</f>
        <v>0</v>
      </c>
      <c r="E101">
        <f>IFERROR(-INDEX(Lookup!$BJ$9:$BJ$400,MATCH($A101,Lookup!$A$9:$A$400,0)),0)</f>
        <v>0</v>
      </c>
    </row>
    <row r="102" spans="4:5" x14ac:dyDescent="0.2">
      <c r="D102">
        <f>IFERROR(-INDEX(Lookup!$BH$9:$BH$400,MATCH($A102,Lookup!$A$9:$A$400,0)),0)</f>
        <v>0</v>
      </c>
      <c r="E102">
        <f>IFERROR(-INDEX(Lookup!$BJ$9:$BJ$400,MATCH($A102,Lookup!$A$9:$A$400,0)),0)</f>
        <v>0</v>
      </c>
    </row>
    <row r="103" spans="4:5" x14ac:dyDescent="0.2">
      <c r="D103">
        <f>IFERROR(-INDEX(Lookup!$BH$9:$BH$400,MATCH($A103,Lookup!$A$9:$A$400,0)),0)</f>
        <v>0</v>
      </c>
      <c r="E103">
        <f>IFERROR(-INDEX(Lookup!$BJ$9:$BJ$400,MATCH($A103,Lookup!$A$9:$A$400,0)),0)</f>
        <v>0</v>
      </c>
    </row>
    <row r="104" spans="4:5" x14ac:dyDescent="0.2">
      <c r="D104">
        <f>IFERROR(-INDEX(Lookup!$BH$9:$BH$400,MATCH($A104,Lookup!$A$9:$A$400,0)),0)</f>
        <v>0</v>
      </c>
      <c r="E104">
        <f>IFERROR(-INDEX(Lookup!$BJ$9:$BJ$400,MATCH($A104,Lookup!$A$9:$A$400,0)),0)</f>
        <v>0</v>
      </c>
    </row>
    <row r="105" spans="4:5" x14ac:dyDescent="0.2">
      <c r="D105">
        <f>IFERROR(-INDEX(Lookup!$BH$9:$BH$400,MATCH($A105,Lookup!$A$9:$A$400,0)),0)</f>
        <v>0</v>
      </c>
      <c r="E105">
        <f>IFERROR(-INDEX(Lookup!$BJ$9:$BJ$400,MATCH($A105,Lookup!$A$9:$A$400,0)),0)</f>
        <v>0</v>
      </c>
    </row>
    <row r="106" spans="4:5" x14ac:dyDescent="0.2">
      <c r="D106">
        <f>IFERROR(-INDEX(Lookup!$BH$9:$BH$400,MATCH($A106,Lookup!$A$9:$A$400,0)),0)</f>
        <v>0</v>
      </c>
      <c r="E106">
        <f>IFERROR(-INDEX(Lookup!$BJ$9:$BJ$400,MATCH($A106,Lookup!$A$9:$A$400,0)),0)</f>
        <v>0</v>
      </c>
    </row>
    <row r="107" spans="4:5" x14ac:dyDescent="0.2">
      <c r="D107">
        <f>IFERROR(-INDEX(Lookup!$BH$9:$BH$400,MATCH($A107,Lookup!$A$9:$A$400,0)),0)</f>
        <v>0</v>
      </c>
      <c r="E107">
        <f>IFERROR(-INDEX(Lookup!$BJ$9:$BJ$400,MATCH($A107,Lookup!$A$9:$A$400,0)),0)</f>
        <v>0</v>
      </c>
    </row>
    <row r="108" spans="4:5" x14ac:dyDescent="0.2">
      <c r="D108">
        <f>IFERROR(-INDEX(Lookup!$BH$9:$BH$400,MATCH($A108,Lookup!$A$9:$A$400,0)),0)</f>
        <v>0</v>
      </c>
      <c r="E108">
        <f>IFERROR(-INDEX(Lookup!$BJ$9:$BJ$400,MATCH($A108,Lookup!$A$9:$A$400,0)),0)</f>
        <v>0</v>
      </c>
    </row>
    <row r="109" spans="4:5" x14ac:dyDescent="0.2">
      <c r="D109">
        <f>IFERROR(-INDEX(Lookup!$BH$9:$BH$400,MATCH($A109,Lookup!$A$9:$A$400,0)),0)</f>
        <v>0</v>
      </c>
      <c r="E109">
        <f>IFERROR(-INDEX(Lookup!$BJ$9:$BJ$400,MATCH($A109,Lookup!$A$9:$A$400,0)),0)</f>
        <v>0</v>
      </c>
    </row>
    <row r="110" spans="4:5" x14ac:dyDescent="0.2">
      <c r="D110">
        <f>IFERROR(-INDEX(Lookup!$BH$9:$BH$400,MATCH($A110,Lookup!$A$9:$A$400,0)),0)</f>
        <v>0</v>
      </c>
      <c r="E110">
        <f>IFERROR(-INDEX(Lookup!$BJ$9:$BJ$400,MATCH($A110,Lookup!$A$9:$A$400,0)),0)</f>
        <v>0</v>
      </c>
    </row>
    <row r="111" spans="4:5" x14ac:dyDescent="0.2">
      <c r="D111">
        <f>IFERROR(-INDEX(Lookup!$BH$9:$BH$400,MATCH($A111,Lookup!$A$9:$A$400,0)),0)</f>
        <v>0</v>
      </c>
      <c r="E111">
        <f>IFERROR(-INDEX(Lookup!$BJ$9:$BJ$400,MATCH($A111,Lookup!$A$9:$A$400,0)),0)</f>
        <v>0</v>
      </c>
    </row>
    <row r="112" spans="4:5" x14ac:dyDescent="0.2">
      <c r="D112">
        <f>IFERROR(-INDEX(Lookup!$BH$9:$BH$400,MATCH($A112,Lookup!$A$9:$A$400,0)),0)</f>
        <v>0</v>
      </c>
      <c r="E112">
        <f>IFERROR(-INDEX(Lookup!$BJ$9:$BJ$400,MATCH($A112,Lookup!$A$9:$A$400,0)),0)</f>
        <v>0</v>
      </c>
    </row>
    <row r="113" spans="4:5" x14ac:dyDescent="0.2">
      <c r="D113">
        <f>IFERROR(-INDEX(Lookup!$BH$9:$BH$400,MATCH($A113,Lookup!$A$9:$A$400,0)),0)</f>
        <v>0</v>
      </c>
      <c r="E113">
        <f>IFERROR(-INDEX(Lookup!$BJ$9:$BJ$400,MATCH($A113,Lookup!$A$9:$A$400,0)),0)</f>
        <v>0</v>
      </c>
    </row>
    <row r="114" spans="4:5" x14ac:dyDescent="0.2">
      <c r="D114">
        <f>IFERROR(-INDEX(Lookup!$BH$9:$BH$400,MATCH($A114,Lookup!$A$9:$A$400,0)),0)</f>
        <v>0</v>
      </c>
      <c r="E114">
        <f>IFERROR(-INDEX(Lookup!$BJ$9:$BJ$400,MATCH($A114,Lookup!$A$9:$A$400,0)),0)</f>
        <v>0</v>
      </c>
    </row>
    <row r="115" spans="4:5" x14ac:dyDescent="0.2">
      <c r="D115">
        <f>IFERROR(-INDEX(Lookup!$BH$9:$BH$400,MATCH($A115,Lookup!$A$9:$A$400,0)),0)</f>
        <v>0</v>
      </c>
      <c r="E115">
        <f>IFERROR(-INDEX(Lookup!$BJ$9:$BJ$400,MATCH($A115,Lookup!$A$9:$A$400,0)),0)</f>
        <v>0</v>
      </c>
    </row>
    <row r="116" spans="4:5" x14ac:dyDescent="0.2">
      <c r="D116">
        <f>IFERROR(-INDEX(Lookup!$BH$9:$BH$400,MATCH($A116,Lookup!$A$9:$A$400,0)),0)</f>
        <v>0</v>
      </c>
      <c r="E116">
        <f>IFERROR(-INDEX(Lookup!$BJ$9:$BJ$400,MATCH($A116,Lookup!$A$9:$A$400,0)),0)</f>
        <v>0</v>
      </c>
    </row>
    <row r="117" spans="4:5" x14ac:dyDescent="0.2">
      <c r="D117">
        <f>IFERROR(-INDEX(Lookup!$BH$9:$BH$400,MATCH($A117,Lookup!$A$9:$A$400,0)),0)</f>
        <v>0</v>
      </c>
      <c r="E117">
        <f>IFERROR(-INDEX(Lookup!$BJ$9:$BJ$400,MATCH($A117,Lookup!$A$9:$A$400,0)),0)</f>
        <v>0</v>
      </c>
    </row>
    <row r="118" spans="4:5" x14ac:dyDescent="0.2">
      <c r="D118">
        <f>IFERROR(-INDEX(Lookup!$BH$9:$BH$400,MATCH($A118,Lookup!$A$9:$A$400,0)),0)</f>
        <v>0</v>
      </c>
      <c r="E118">
        <f>IFERROR(-INDEX(Lookup!$BJ$9:$BJ$400,MATCH($A118,Lookup!$A$9:$A$400,0)),0)</f>
        <v>0</v>
      </c>
    </row>
    <row r="119" spans="4:5" x14ac:dyDescent="0.2">
      <c r="D119">
        <f>IFERROR(-INDEX(Lookup!$BH$9:$BH$400,MATCH($A119,Lookup!$A$9:$A$400,0)),0)</f>
        <v>0</v>
      </c>
      <c r="E119">
        <f>IFERROR(-INDEX(Lookup!$BJ$9:$BJ$400,MATCH($A119,Lookup!$A$9:$A$400,0)),0)</f>
        <v>0</v>
      </c>
    </row>
    <row r="120" spans="4:5" x14ac:dyDescent="0.2">
      <c r="D120">
        <f>IFERROR(-INDEX(Lookup!$BH$9:$BH$400,MATCH($A120,Lookup!$A$9:$A$400,0)),0)</f>
        <v>0</v>
      </c>
      <c r="E120">
        <f>IFERROR(-INDEX(Lookup!$BJ$9:$BJ$400,MATCH($A120,Lookup!$A$9:$A$400,0)),0)</f>
        <v>0</v>
      </c>
    </row>
    <row r="121" spans="4:5" x14ac:dyDescent="0.2">
      <c r="D121">
        <f>IFERROR(-INDEX(Lookup!$BH$9:$BH$400,MATCH($A121,Lookup!$A$9:$A$400,0)),0)</f>
        <v>0</v>
      </c>
      <c r="E121">
        <f>IFERROR(-INDEX(Lookup!$BJ$9:$BJ$400,MATCH($A121,Lookup!$A$9:$A$400,0)),0)</f>
        <v>0</v>
      </c>
    </row>
    <row r="122" spans="4:5" x14ac:dyDescent="0.2">
      <c r="D122">
        <f>IFERROR(-INDEX(Lookup!$BH$9:$BH$400,MATCH($A122,Lookup!$A$9:$A$400,0)),0)</f>
        <v>0</v>
      </c>
      <c r="E122">
        <f>IFERROR(-INDEX(Lookup!$BJ$9:$BJ$400,MATCH($A122,Lookup!$A$9:$A$400,0)),0)</f>
        <v>0</v>
      </c>
    </row>
    <row r="123" spans="4:5" x14ac:dyDescent="0.2">
      <c r="D123">
        <f>IFERROR(-INDEX(Lookup!$BH$9:$BH$400,MATCH($A123,Lookup!$A$9:$A$400,0)),0)</f>
        <v>0</v>
      </c>
      <c r="E123">
        <f>IFERROR(-INDEX(Lookup!$BJ$9:$BJ$400,MATCH($A123,Lookup!$A$9:$A$400,0)),0)</f>
        <v>0</v>
      </c>
    </row>
    <row r="124" spans="4:5" x14ac:dyDescent="0.2">
      <c r="D124">
        <f>IFERROR(-INDEX(Lookup!$BH$9:$BH$400,MATCH($A124,Lookup!$A$9:$A$400,0)),0)</f>
        <v>0</v>
      </c>
      <c r="E124">
        <f>IFERROR(-INDEX(Lookup!$BJ$9:$BJ$400,MATCH($A124,Lookup!$A$9:$A$400,0)),0)</f>
        <v>0</v>
      </c>
    </row>
    <row r="125" spans="4:5" x14ac:dyDescent="0.2">
      <c r="D125">
        <f>IFERROR(-INDEX(Lookup!$BH$9:$BH$400,MATCH($A125,Lookup!$A$9:$A$400,0)),0)</f>
        <v>0</v>
      </c>
      <c r="E125">
        <f>IFERROR(-INDEX(Lookup!$BJ$9:$BJ$400,MATCH($A125,Lookup!$A$9:$A$400,0)),0)</f>
        <v>0</v>
      </c>
    </row>
    <row r="126" spans="4:5" x14ac:dyDescent="0.2">
      <c r="D126">
        <f>IFERROR(-INDEX(Lookup!$BH$9:$BH$400,MATCH($A126,Lookup!$A$9:$A$400,0)),0)</f>
        <v>0</v>
      </c>
      <c r="E126">
        <f>IFERROR(-INDEX(Lookup!$BJ$9:$BJ$400,MATCH($A126,Lookup!$A$9:$A$400,0)),0)</f>
        <v>0</v>
      </c>
    </row>
    <row r="127" spans="4:5" x14ac:dyDescent="0.2">
      <c r="D127">
        <f>IFERROR(-INDEX(Lookup!$BH$9:$BH$400,MATCH($A127,Lookup!$A$9:$A$400,0)),0)</f>
        <v>0</v>
      </c>
      <c r="E127">
        <f>IFERROR(-INDEX(Lookup!$BJ$9:$BJ$400,MATCH($A127,Lookup!$A$9:$A$400,0)),0)</f>
        <v>0</v>
      </c>
    </row>
    <row r="128" spans="4:5" x14ac:dyDescent="0.2">
      <c r="D128">
        <f>IFERROR(-INDEX(Lookup!$BH$9:$BH$400,MATCH($A128,Lookup!$A$9:$A$400,0)),0)</f>
        <v>0</v>
      </c>
      <c r="E128">
        <f>IFERROR(-INDEX(Lookup!$BJ$9:$BJ$400,MATCH($A128,Lookup!$A$9:$A$400,0)),0)</f>
        <v>0</v>
      </c>
    </row>
    <row r="129" spans="4:5" x14ac:dyDescent="0.2">
      <c r="D129">
        <f>IFERROR(-INDEX(Lookup!$BH$9:$BH$400,MATCH($A129,Lookup!$A$9:$A$400,0)),0)</f>
        <v>0</v>
      </c>
      <c r="E129">
        <f>IFERROR(-INDEX(Lookup!$BJ$9:$BJ$400,MATCH($A129,Lookup!$A$9:$A$400,0)),0)</f>
        <v>0</v>
      </c>
    </row>
    <row r="130" spans="4:5" x14ac:dyDescent="0.2">
      <c r="D130">
        <f>IFERROR(-INDEX(Lookup!$BH$9:$BH$400,MATCH($A130,Lookup!$A$9:$A$400,0)),0)</f>
        <v>0</v>
      </c>
      <c r="E130">
        <f>IFERROR(-INDEX(Lookup!$BJ$9:$BJ$400,MATCH($A130,Lookup!$A$9:$A$400,0)),0)</f>
        <v>0</v>
      </c>
    </row>
    <row r="131" spans="4:5" x14ac:dyDescent="0.2">
      <c r="D131">
        <f>IFERROR(-INDEX(Lookup!$BH$9:$BH$400,MATCH($A131,Lookup!$A$9:$A$400,0)),0)</f>
        <v>0</v>
      </c>
      <c r="E131">
        <f>IFERROR(-INDEX(Lookup!$BJ$9:$BJ$400,MATCH($A131,Lookup!$A$9:$A$400,0)),0)</f>
        <v>0</v>
      </c>
    </row>
    <row r="132" spans="4:5" x14ac:dyDescent="0.2">
      <c r="D132">
        <f>IFERROR(-INDEX(Lookup!$BH$9:$BH$400,MATCH($A132,Lookup!$A$9:$A$400,0)),0)</f>
        <v>0</v>
      </c>
      <c r="E132">
        <f>IFERROR(-INDEX(Lookup!$BJ$9:$BJ$400,MATCH($A132,Lookup!$A$9:$A$400,0)),0)</f>
        <v>0</v>
      </c>
    </row>
    <row r="133" spans="4:5" x14ac:dyDescent="0.2">
      <c r="D133">
        <f>IFERROR(-INDEX(Lookup!$BH$9:$BH$400,MATCH($A133,Lookup!$A$9:$A$400,0)),0)</f>
        <v>0</v>
      </c>
      <c r="E133">
        <f>IFERROR(-INDEX(Lookup!$BJ$9:$BJ$400,MATCH($A133,Lookup!$A$9:$A$400,0)),0)</f>
        <v>0</v>
      </c>
    </row>
    <row r="134" spans="4:5" x14ac:dyDescent="0.2">
      <c r="D134">
        <f>IFERROR(-INDEX(Lookup!$BH$9:$BH$400,MATCH($A134,Lookup!$A$9:$A$400,0)),0)</f>
        <v>0</v>
      </c>
      <c r="E134">
        <f>IFERROR(-INDEX(Lookup!$BJ$9:$BJ$400,MATCH($A134,Lookup!$A$9:$A$400,0)),0)</f>
        <v>0</v>
      </c>
    </row>
    <row r="135" spans="4:5" x14ac:dyDescent="0.2">
      <c r="D135">
        <f>IFERROR(-INDEX(Lookup!$BH$9:$BH$400,MATCH($A135,Lookup!$A$9:$A$400,0)),0)</f>
        <v>0</v>
      </c>
      <c r="E135">
        <f>IFERROR(-INDEX(Lookup!$BJ$9:$BJ$400,MATCH($A135,Lookup!$A$9:$A$400,0)),0)</f>
        <v>0</v>
      </c>
    </row>
    <row r="136" spans="4:5" x14ac:dyDescent="0.2">
      <c r="D136">
        <f>IFERROR(-INDEX(Lookup!$BH$9:$BH$400,MATCH($A136,Lookup!$A$9:$A$400,0)),0)</f>
        <v>0</v>
      </c>
      <c r="E136">
        <f>IFERROR(-INDEX(Lookup!$BJ$9:$BJ$400,MATCH($A136,Lookup!$A$9:$A$400,0)),0)</f>
        <v>0</v>
      </c>
    </row>
    <row r="137" spans="4:5" x14ac:dyDescent="0.2">
      <c r="D137">
        <f>IFERROR(-INDEX(Lookup!$BH$9:$BH$400,MATCH($A137,Lookup!$A$9:$A$400,0)),0)</f>
        <v>0</v>
      </c>
      <c r="E137">
        <f>IFERROR(-INDEX(Lookup!$BJ$9:$BJ$400,MATCH($A137,Lookup!$A$9:$A$400,0)),0)</f>
        <v>0</v>
      </c>
    </row>
    <row r="138" spans="4:5" x14ac:dyDescent="0.2">
      <c r="D138">
        <f>IFERROR(-INDEX(Lookup!$BH$9:$BH$400,MATCH($A138,Lookup!$A$9:$A$400,0)),0)</f>
        <v>0</v>
      </c>
      <c r="E138">
        <f>IFERROR(-INDEX(Lookup!$BJ$9:$BJ$400,MATCH($A138,Lookup!$A$9:$A$400,0)),0)</f>
        <v>0</v>
      </c>
    </row>
    <row r="139" spans="4:5" x14ac:dyDescent="0.2">
      <c r="D139">
        <f>IFERROR(-INDEX(Lookup!$BH$9:$BH$400,MATCH($A139,Lookup!$A$9:$A$400,0)),0)</f>
        <v>0</v>
      </c>
      <c r="E139">
        <f>IFERROR(-INDEX(Lookup!$BJ$9:$BJ$400,MATCH($A139,Lookup!$A$9:$A$400,0)),0)</f>
        <v>0</v>
      </c>
    </row>
    <row r="140" spans="4:5" x14ac:dyDescent="0.2">
      <c r="D140">
        <f>IFERROR(-INDEX(Lookup!$BH$9:$BH$400,MATCH($A140,Lookup!$A$9:$A$400,0)),0)</f>
        <v>0</v>
      </c>
      <c r="E140">
        <f>IFERROR(-INDEX(Lookup!$BJ$9:$BJ$400,MATCH($A140,Lookup!$A$9:$A$400,0)),0)</f>
        <v>0</v>
      </c>
    </row>
    <row r="141" spans="4:5" x14ac:dyDescent="0.2">
      <c r="D141">
        <f>IFERROR(-INDEX(Lookup!$BH$9:$BH$400,MATCH($A141,Lookup!$A$9:$A$400,0)),0)</f>
        <v>0</v>
      </c>
      <c r="E141">
        <f>IFERROR(-INDEX(Lookup!$BJ$9:$BJ$400,MATCH($A141,Lookup!$A$9:$A$400,0)),0)</f>
        <v>0</v>
      </c>
    </row>
    <row r="142" spans="4:5" x14ac:dyDescent="0.2">
      <c r="D142">
        <f>IFERROR(-INDEX(Lookup!$BH$9:$BH$400,MATCH($A142,Lookup!$A$9:$A$400,0)),0)</f>
        <v>0</v>
      </c>
      <c r="E142">
        <f>IFERROR(-INDEX(Lookup!$BJ$9:$BJ$400,MATCH($A142,Lookup!$A$9:$A$400,0)),0)</f>
        <v>0</v>
      </c>
    </row>
    <row r="143" spans="4:5" x14ac:dyDescent="0.2">
      <c r="D143">
        <f>IFERROR(-INDEX(Lookup!$BH$9:$BH$400,MATCH($A143,Lookup!$A$9:$A$400,0)),0)</f>
        <v>0</v>
      </c>
      <c r="E143">
        <f>IFERROR(-INDEX(Lookup!$BJ$9:$BJ$400,MATCH($A143,Lookup!$A$9:$A$400,0)),0)</f>
        <v>0</v>
      </c>
    </row>
    <row r="144" spans="4:5" x14ac:dyDescent="0.2">
      <c r="D144">
        <f>IFERROR(-INDEX(Lookup!$BH$9:$BH$400,MATCH($A144,Lookup!$A$9:$A$400,0)),0)</f>
        <v>0</v>
      </c>
      <c r="E144">
        <f>IFERROR(-INDEX(Lookup!$BJ$9:$BJ$400,MATCH($A144,Lookup!$A$9:$A$400,0)),0)</f>
        <v>0</v>
      </c>
    </row>
    <row r="145" spans="4:5" x14ac:dyDescent="0.2">
      <c r="D145">
        <f>IFERROR(-INDEX(Lookup!$BH$9:$BH$400,MATCH($A145,Lookup!$A$9:$A$400,0)),0)</f>
        <v>0</v>
      </c>
      <c r="E145">
        <f>IFERROR(-INDEX(Lookup!$BJ$9:$BJ$400,MATCH($A145,Lookup!$A$9:$A$400,0)),0)</f>
        <v>0</v>
      </c>
    </row>
    <row r="146" spans="4:5" x14ac:dyDescent="0.2">
      <c r="D146">
        <f>IFERROR(-INDEX(Lookup!$BH$9:$BH$400,MATCH($A146,Lookup!$A$9:$A$400,0)),0)</f>
        <v>0</v>
      </c>
      <c r="E146">
        <f>IFERROR(-INDEX(Lookup!$BJ$9:$BJ$400,MATCH($A146,Lookup!$A$9:$A$400,0)),0)</f>
        <v>0</v>
      </c>
    </row>
    <row r="147" spans="4:5" x14ac:dyDescent="0.2">
      <c r="D147">
        <f>IFERROR(-INDEX(Lookup!$BH$9:$BH$400,MATCH($A147,Lookup!$A$9:$A$400,0)),0)</f>
        <v>0</v>
      </c>
      <c r="E147">
        <f>IFERROR(-INDEX(Lookup!$BJ$9:$BJ$400,MATCH($A147,Lookup!$A$9:$A$400,0)),0)</f>
        <v>0</v>
      </c>
    </row>
    <row r="148" spans="4:5" x14ac:dyDescent="0.2">
      <c r="D148">
        <f>IFERROR(-INDEX(Lookup!$BH$9:$BH$400,MATCH($A148,Lookup!$A$9:$A$400,0)),0)</f>
        <v>0</v>
      </c>
      <c r="E148">
        <f>IFERROR(-INDEX(Lookup!$BJ$9:$BJ$400,MATCH($A148,Lookup!$A$9:$A$400,0)),0)</f>
        <v>0</v>
      </c>
    </row>
    <row r="149" spans="4:5" x14ac:dyDescent="0.2">
      <c r="D149">
        <f>IFERROR(-INDEX(Lookup!$BH$9:$BH$400,MATCH($A149,Lookup!$A$9:$A$400,0)),0)</f>
        <v>0</v>
      </c>
      <c r="E149">
        <f>IFERROR(-INDEX(Lookup!$BJ$9:$BJ$400,MATCH($A149,Lookup!$A$9:$A$400,0)),0)</f>
        <v>0</v>
      </c>
    </row>
    <row r="150" spans="4:5" x14ac:dyDescent="0.2">
      <c r="D150">
        <f>IFERROR(-INDEX(Lookup!$BH$9:$BH$400,MATCH($A150,Lookup!$A$9:$A$400,0)),0)</f>
        <v>0</v>
      </c>
      <c r="E150">
        <f>IFERROR(-INDEX(Lookup!$BJ$9:$BJ$400,MATCH($A150,Lookup!$A$9:$A$400,0)),0)</f>
        <v>0</v>
      </c>
    </row>
    <row r="151" spans="4:5" x14ac:dyDescent="0.2">
      <c r="D151">
        <f>IFERROR(-INDEX(Lookup!$BH$9:$BH$400,MATCH($A151,Lookup!$A$9:$A$400,0)),0)</f>
        <v>0</v>
      </c>
      <c r="E151">
        <f>IFERROR(-INDEX(Lookup!$BJ$9:$BJ$400,MATCH($A151,Lookup!$A$9:$A$400,0)),0)</f>
        <v>0</v>
      </c>
    </row>
    <row r="152" spans="4:5" x14ac:dyDescent="0.2">
      <c r="D152">
        <f>IFERROR(-INDEX(Lookup!$BH$9:$BH$400,MATCH($A152,Lookup!$A$9:$A$400,0)),0)</f>
        <v>0</v>
      </c>
      <c r="E152">
        <f>IFERROR(-INDEX(Lookup!$BJ$9:$BJ$400,MATCH($A152,Lookup!$A$9:$A$400,0)),0)</f>
        <v>0</v>
      </c>
    </row>
    <row r="153" spans="4:5" x14ac:dyDescent="0.2">
      <c r="D153">
        <f>IFERROR(-INDEX(Lookup!$BH$9:$BH$400,MATCH($A153,Lookup!$A$9:$A$400,0)),0)</f>
        <v>0</v>
      </c>
      <c r="E153">
        <f>IFERROR(-INDEX(Lookup!$BJ$9:$BJ$400,MATCH($A153,Lookup!$A$9:$A$400,0)),0)</f>
        <v>0</v>
      </c>
    </row>
    <row r="155" spans="4:5" x14ac:dyDescent="0.2">
      <c r="D155">
        <f>SUM(D2:D154)</f>
        <v>-18999.849999999999</v>
      </c>
      <c r="E155">
        <f>SUM(E2:E154)</f>
        <v>-184215.13</v>
      </c>
    </row>
    <row r="156" spans="4:5" x14ac:dyDescent="0.2">
      <c r="D156">
        <f>Sheet8!D36</f>
        <v>10703</v>
      </c>
      <c r="E156">
        <f>Sheet8!E36</f>
        <v>164262.73000000001</v>
      </c>
    </row>
    <row r="158" spans="4:5" x14ac:dyDescent="0.2">
      <c r="D158">
        <f>SUM(D155:D157)</f>
        <v>-8296.8499999999985</v>
      </c>
      <c r="E158">
        <f>SUM(E155:E157)</f>
        <v>-19952.399999999994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631</v>
      </c>
      <c r="B2" t="s">
        <v>115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634</v>
      </c>
      <c r="B2" t="s">
        <v>119</v>
      </c>
    </row>
    <row r="3" spans="1:2" x14ac:dyDescent="0.2">
      <c r="A3" t="s">
        <v>635</v>
      </c>
      <c r="B3" t="s">
        <v>120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3"/>
  <dimension ref="A2:B37"/>
  <sheetViews>
    <sheetView workbookViewId="0">
      <selection activeCell="A2" sqref="A2:B37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698</v>
      </c>
      <c r="B2" t="s">
        <v>615</v>
      </c>
    </row>
    <row r="3" spans="1:2" x14ac:dyDescent="0.2">
      <c r="A3" t="s">
        <v>699</v>
      </c>
      <c r="B3" t="s">
        <v>615</v>
      </c>
    </row>
    <row r="4" spans="1:2" x14ac:dyDescent="0.2">
      <c r="A4" t="s">
        <v>700</v>
      </c>
      <c r="B4" t="s">
        <v>615</v>
      </c>
    </row>
    <row r="5" spans="1:2" x14ac:dyDescent="0.2">
      <c r="A5" t="s">
        <v>701</v>
      </c>
      <c r="B5" t="s">
        <v>615</v>
      </c>
    </row>
    <row r="6" spans="1:2" x14ac:dyDescent="0.2">
      <c r="A6" t="s">
        <v>702</v>
      </c>
      <c r="B6" t="s">
        <v>615</v>
      </c>
    </row>
    <row r="7" spans="1:2" x14ac:dyDescent="0.2">
      <c r="A7" t="s">
        <v>703</v>
      </c>
      <c r="B7" t="s">
        <v>615</v>
      </c>
    </row>
    <row r="8" spans="1:2" x14ac:dyDescent="0.2">
      <c r="A8" t="s">
        <v>704</v>
      </c>
      <c r="B8" t="s">
        <v>615</v>
      </c>
    </row>
    <row r="9" spans="1:2" x14ac:dyDescent="0.2">
      <c r="A9" t="s">
        <v>705</v>
      </c>
      <c r="B9" t="s">
        <v>615</v>
      </c>
    </row>
    <row r="10" spans="1:2" x14ac:dyDescent="0.2">
      <c r="A10" t="s">
        <v>706</v>
      </c>
      <c r="B10" t="s">
        <v>615</v>
      </c>
    </row>
    <row r="11" spans="1:2" x14ac:dyDescent="0.2">
      <c r="A11" t="s">
        <v>707</v>
      </c>
      <c r="B11" t="s">
        <v>615</v>
      </c>
    </row>
    <row r="12" spans="1:2" x14ac:dyDescent="0.2">
      <c r="A12" t="s">
        <v>708</v>
      </c>
      <c r="B12" t="s">
        <v>615</v>
      </c>
    </row>
    <row r="13" spans="1:2" x14ac:dyDescent="0.2">
      <c r="A13" t="s">
        <v>620</v>
      </c>
      <c r="B13" t="s">
        <v>615</v>
      </c>
    </row>
    <row r="14" spans="1:2" x14ac:dyDescent="0.2">
      <c r="A14" t="s">
        <v>709</v>
      </c>
      <c r="B14" t="s">
        <v>615</v>
      </c>
    </row>
    <row r="15" spans="1:2" x14ac:dyDescent="0.2">
      <c r="A15" t="s">
        <v>621</v>
      </c>
      <c r="B15" t="s">
        <v>615</v>
      </c>
    </row>
    <row r="16" spans="1:2" x14ac:dyDescent="0.2">
      <c r="A16" t="s">
        <v>622</v>
      </c>
      <c r="B16" t="s">
        <v>615</v>
      </c>
    </row>
    <row r="17" spans="1:2" x14ac:dyDescent="0.2">
      <c r="A17" t="s">
        <v>623</v>
      </c>
      <c r="B17" t="s">
        <v>615</v>
      </c>
    </row>
    <row r="18" spans="1:2" x14ac:dyDescent="0.2">
      <c r="A18" t="s">
        <v>710</v>
      </c>
      <c r="B18" t="s">
        <v>615</v>
      </c>
    </row>
    <row r="19" spans="1:2" x14ac:dyDescent="0.2">
      <c r="A19" t="s">
        <v>711</v>
      </c>
      <c r="B19" t="s">
        <v>615</v>
      </c>
    </row>
    <row r="20" spans="1:2" x14ac:dyDescent="0.2">
      <c r="A20" t="s">
        <v>712</v>
      </c>
      <c r="B20" t="s">
        <v>615</v>
      </c>
    </row>
    <row r="21" spans="1:2" x14ac:dyDescent="0.2">
      <c r="A21" t="s">
        <v>713</v>
      </c>
      <c r="B21" t="s">
        <v>615</v>
      </c>
    </row>
    <row r="22" spans="1:2" x14ac:dyDescent="0.2">
      <c r="A22" t="s">
        <v>714</v>
      </c>
      <c r="B22" t="s">
        <v>615</v>
      </c>
    </row>
    <row r="23" spans="1:2" x14ac:dyDescent="0.2">
      <c r="A23" t="s">
        <v>715</v>
      </c>
      <c r="B23" t="s">
        <v>615</v>
      </c>
    </row>
    <row r="24" spans="1:2" x14ac:dyDescent="0.2">
      <c r="A24" t="s">
        <v>745</v>
      </c>
      <c r="B24" t="s">
        <v>615</v>
      </c>
    </row>
    <row r="25" spans="1:2" x14ac:dyDescent="0.2">
      <c r="A25" t="s">
        <v>624</v>
      </c>
      <c r="B25" t="s">
        <v>615</v>
      </c>
    </row>
    <row r="26" spans="1:2" x14ac:dyDescent="0.2">
      <c r="A26" t="s">
        <v>746</v>
      </c>
      <c r="B26" t="s">
        <v>615</v>
      </c>
    </row>
    <row r="27" spans="1:2" x14ac:dyDescent="0.2">
      <c r="A27" t="s">
        <v>747</v>
      </c>
      <c r="B27" t="s">
        <v>615</v>
      </c>
    </row>
    <row r="28" spans="1:2" x14ac:dyDescent="0.2">
      <c r="A28" t="s">
        <v>716</v>
      </c>
      <c r="B28" t="s">
        <v>615</v>
      </c>
    </row>
    <row r="29" spans="1:2" x14ac:dyDescent="0.2">
      <c r="A29" t="s">
        <v>717</v>
      </c>
      <c r="B29" t="s">
        <v>615</v>
      </c>
    </row>
    <row r="30" spans="1:2" x14ac:dyDescent="0.2">
      <c r="A30" t="s">
        <v>718</v>
      </c>
      <c r="B30" t="s">
        <v>615</v>
      </c>
    </row>
    <row r="31" spans="1:2" x14ac:dyDescent="0.2">
      <c r="A31" t="s">
        <v>719</v>
      </c>
      <c r="B31" t="s">
        <v>615</v>
      </c>
    </row>
    <row r="32" spans="1:2" x14ac:dyDescent="0.2">
      <c r="A32" t="s">
        <v>720</v>
      </c>
      <c r="B32" t="s">
        <v>615</v>
      </c>
    </row>
    <row r="33" spans="1:2" x14ac:dyDescent="0.2">
      <c r="A33" t="s">
        <v>721</v>
      </c>
      <c r="B33" t="s">
        <v>615</v>
      </c>
    </row>
    <row r="34" spans="1:2" x14ac:dyDescent="0.2">
      <c r="A34" t="s">
        <v>625</v>
      </c>
      <c r="B34" t="s">
        <v>615</v>
      </c>
    </row>
    <row r="35" spans="1:2" x14ac:dyDescent="0.2">
      <c r="A35" t="s">
        <v>722</v>
      </c>
      <c r="B35" t="s">
        <v>615</v>
      </c>
    </row>
    <row r="36" spans="1:2" x14ac:dyDescent="0.2">
      <c r="A36" t="s">
        <v>723</v>
      </c>
      <c r="B36" t="s">
        <v>615</v>
      </c>
    </row>
    <row r="37" spans="1:2" x14ac:dyDescent="0.2">
      <c r="A37" t="s">
        <v>724</v>
      </c>
      <c r="B37" t="s">
        <v>615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0"/>
  <dimension ref="A1"/>
  <sheetViews>
    <sheetView workbookViewId="0">
      <selection activeCell="A2" sqref="A2:B1047177"/>
    </sheetView>
  </sheetViews>
  <sheetFormatPr defaultRowHeight="12.75" x14ac:dyDescent="0.2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2"/>
  <dimension ref="A7:D40"/>
  <sheetViews>
    <sheetView workbookViewId="0">
      <selection activeCell="C13" sqref="C13"/>
    </sheetView>
  </sheetViews>
  <sheetFormatPr defaultRowHeight="12.75" x14ac:dyDescent="0.2"/>
  <cols>
    <col min="2" max="2" width="44.7109375" bestFit="1" customWidth="1"/>
  </cols>
  <sheetData>
    <row r="7" spans="1:4" x14ac:dyDescent="0.2">
      <c r="A7" s="259"/>
      <c r="B7" s="260"/>
      <c r="C7" s="261" t="s">
        <v>605</v>
      </c>
      <c r="D7" s="262" t="s">
        <v>437</v>
      </c>
    </row>
    <row r="8" spans="1:4" x14ac:dyDescent="0.2">
      <c r="A8" s="263" t="s">
        <v>495</v>
      </c>
      <c r="B8" s="264"/>
      <c r="C8" s="265"/>
      <c r="D8" s="265"/>
    </row>
    <row r="9" spans="1:4" x14ac:dyDescent="0.2">
      <c r="A9" s="264"/>
      <c r="B9" s="263" t="s">
        <v>494</v>
      </c>
      <c r="C9" s="255">
        <f>+'Accpac BS'!C25</f>
        <v>1023.9199999999998</v>
      </c>
      <c r="D9" s="255">
        <f>+'Accpac BS'!D25</f>
        <v>2994.62</v>
      </c>
    </row>
    <row r="10" spans="1:4" x14ac:dyDescent="0.2">
      <c r="A10" s="264"/>
      <c r="B10" s="263" t="s">
        <v>482</v>
      </c>
      <c r="C10" s="255">
        <f>+'Accpac BS'!C31</f>
        <v>0</v>
      </c>
      <c r="D10" s="255">
        <f>+'Accpac BS'!D31</f>
        <v>41275</v>
      </c>
    </row>
    <row r="11" spans="1:4" x14ac:dyDescent="0.2">
      <c r="A11" s="264"/>
      <c r="B11" s="263" t="s">
        <v>609</v>
      </c>
      <c r="C11" s="255">
        <v>0</v>
      </c>
      <c r="D11" s="255">
        <v>0</v>
      </c>
    </row>
    <row r="12" spans="1:4" x14ac:dyDescent="0.2">
      <c r="A12" s="264"/>
      <c r="B12" s="263" t="s">
        <v>483</v>
      </c>
      <c r="C12" s="255">
        <f>+'Accpac BS'!C139</f>
        <v>11335.570000000002</v>
      </c>
      <c r="D12" s="255">
        <f>+'Accpac BS'!D139</f>
        <v>10841.91</v>
      </c>
    </row>
    <row r="13" spans="1:4" x14ac:dyDescent="0.2">
      <c r="A13" s="263" t="s">
        <v>610</v>
      </c>
      <c r="B13" s="263"/>
      <c r="C13" s="255"/>
      <c r="D13" s="255"/>
    </row>
    <row r="14" spans="1:4" x14ac:dyDescent="0.2">
      <c r="A14" s="263"/>
      <c r="B14" s="263" t="s">
        <v>482</v>
      </c>
      <c r="C14" s="255">
        <v>0</v>
      </c>
      <c r="D14" s="255">
        <v>0</v>
      </c>
    </row>
    <row r="15" spans="1:4" x14ac:dyDescent="0.2">
      <c r="A15" s="264"/>
      <c r="B15" s="263" t="s">
        <v>484</v>
      </c>
      <c r="C15" s="255">
        <f>+'Accpac BS'!C196</f>
        <v>5350</v>
      </c>
      <c r="D15" s="255">
        <f>+'Accpac BS'!D196</f>
        <v>22776.510000000002</v>
      </c>
    </row>
    <row r="16" spans="1:4" x14ac:dyDescent="0.2">
      <c r="A16" s="264"/>
      <c r="B16" s="263" t="s">
        <v>611</v>
      </c>
      <c r="C16" s="255">
        <v>0</v>
      </c>
      <c r="D16" s="255">
        <v>0</v>
      </c>
    </row>
    <row r="17" spans="1:4" x14ac:dyDescent="0.2">
      <c r="A17" s="264"/>
      <c r="B17" s="263" t="s">
        <v>485</v>
      </c>
      <c r="C17" s="255">
        <f>+'Accpac BS'!C220</f>
        <v>0</v>
      </c>
      <c r="D17" s="255">
        <f>+'Accpac BS'!D220</f>
        <v>92000</v>
      </c>
    </row>
    <row r="18" spans="1:4" x14ac:dyDescent="0.2">
      <c r="A18" s="264"/>
      <c r="B18" s="263" t="s">
        <v>483</v>
      </c>
      <c r="C18" s="255">
        <f>+'Accpac BS'!C279</f>
        <v>0</v>
      </c>
      <c r="D18" s="255">
        <f>+'Accpac BS'!D279</f>
        <v>0</v>
      </c>
    </row>
    <row r="19" spans="1:4" x14ac:dyDescent="0.2">
      <c r="A19" s="263" t="s">
        <v>493</v>
      </c>
      <c r="B19" s="264"/>
      <c r="C19" s="256">
        <f>SUM(C9:C18)</f>
        <v>17709.490000000002</v>
      </c>
      <c r="D19" s="256">
        <f>SUM(D9:D18)</f>
        <v>169888.04</v>
      </c>
    </row>
    <row r="20" spans="1:4" x14ac:dyDescent="0.2">
      <c r="A20" s="263" t="s">
        <v>227</v>
      </c>
      <c r="B20" s="264"/>
      <c r="C20" s="266"/>
      <c r="D20" s="266"/>
    </row>
    <row r="21" spans="1:4" x14ac:dyDescent="0.2">
      <c r="A21" s="264"/>
      <c r="B21" s="263" t="s">
        <v>486</v>
      </c>
      <c r="C21" s="255">
        <f>+'Accpac BS'!C287</f>
        <v>0</v>
      </c>
      <c r="D21" s="255">
        <f>+'Accpac BS'!D287</f>
        <v>0</v>
      </c>
    </row>
    <row r="22" spans="1:4" x14ac:dyDescent="0.2">
      <c r="A22" s="264"/>
      <c r="B22" s="263" t="s">
        <v>487</v>
      </c>
      <c r="C22" s="255">
        <f>+'Accpac BS'!C314</f>
        <v>601.57999999999993</v>
      </c>
      <c r="D22" s="255">
        <f>+'Accpac BS'!D314</f>
        <v>-3150.1200000000008</v>
      </c>
    </row>
    <row r="23" spans="1:4" x14ac:dyDescent="0.2">
      <c r="A23" s="264"/>
      <c r="B23" s="263" t="s">
        <v>483</v>
      </c>
      <c r="C23" s="255">
        <f>+'Accpac BS'!C325</f>
        <v>0</v>
      </c>
      <c r="D23" s="255">
        <f>+'Accpac BS'!D325</f>
        <v>0</v>
      </c>
    </row>
    <row r="24" spans="1:4" x14ac:dyDescent="0.2">
      <c r="A24" s="263" t="s">
        <v>492</v>
      </c>
      <c r="B24" s="263"/>
      <c r="C24" s="266"/>
      <c r="D24" s="266"/>
    </row>
    <row r="25" spans="1:4" x14ac:dyDescent="0.2">
      <c r="A25" s="264"/>
      <c r="B25" s="263" t="s">
        <v>486</v>
      </c>
      <c r="C25" s="255">
        <v>0</v>
      </c>
      <c r="D25" s="255">
        <v>0</v>
      </c>
    </row>
    <row r="26" spans="1:4" x14ac:dyDescent="0.2">
      <c r="A26" s="264"/>
      <c r="B26" s="263" t="s">
        <v>487</v>
      </c>
      <c r="C26" s="255">
        <v>0</v>
      </c>
      <c r="D26" s="255">
        <v>0</v>
      </c>
    </row>
    <row r="27" spans="1:4" x14ac:dyDescent="0.2">
      <c r="A27" s="264"/>
      <c r="B27" s="263" t="s">
        <v>485</v>
      </c>
      <c r="C27" s="255">
        <f>+'Accpac BS'!C347</f>
        <v>-29967.829999999987</v>
      </c>
      <c r="D27" s="255">
        <f>+'Accpac BS'!D347</f>
        <v>-170097.83</v>
      </c>
    </row>
    <row r="28" spans="1:4" x14ac:dyDescent="0.2">
      <c r="A28" s="264"/>
      <c r="B28" s="263" t="s">
        <v>483</v>
      </c>
      <c r="C28" s="255">
        <f>+'Accpac BS'!C355</f>
        <v>0</v>
      </c>
      <c r="D28" s="255">
        <f>+'Accpac BS'!D355</f>
        <v>0</v>
      </c>
    </row>
    <row r="29" spans="1:4" x14ac:dyDescent="0.2">
      <c r="A29" s="263" t="s">
        <v>491</v>
      </c>
      <c r="B29" s="264"/>
      <c r="C29" s="256">
        <f>SUM(C21:C28)</f>
        <v>-29366.249999999985</v>
      </c>
      <c r="D29" s="256">
        <f>SUM(D21:D28)</f>
        <v>-173247.94999999998</v>
      </c>
    </row>
    <row r="30" spans="1:4" x14ac:dyDescent="0.2">
      <c r="A30" s="264"/>
      <c r="B30" s="264"/>
      <c r="C30" s="255"/>
      <c r="D30" s="255"/>
    </row>
    <row r="31" spans="1:4" ht="13.5" thickBot="1" x14ac:dyDescent="0.25">
      <c r="A31" s="263" t="s">
        <v>490</v>
      </c>
      <c r="B31" s="264"/>
      <c r="C31" s="258">
        <f>+C29+C19</f>
        <v>-11656.759999999984</v>
      </c>
      <c r="D31" s="258">
        <f>+D29+D19</f>
        <v>-3359.9099999999744</v>
      </c>
    </row>
    <row r="32" spans="1:4" ht="13.5" thickTop="1" x14ac:dyDescent="0.2">
      <c r="A32" s="264"/>
      <c r="B32" s="264"/>
      <c r="C32" s="255"/>
      <c r="D32" s="255"/>
    </row>
    <row r="33" spans="1:4" x14ac:dyDescent="0.2">
      <c r="A33" s="263" t="s">
        <v>489</v>
      </c>
      <c r="B33" s="264"/>
      <c r="C33" s="255"/>
      <c r="D33" s="255"/>
    </row>
    <row r="34" spans="1:4" x14ac:dyDescent="0.2">
      <c r="A34" s="264"/>
      <c r="B34" s="263" t="s">
        <v>612</v>
      </c>
      <c r="C34" s="267">
        <f>+'Accpac BS'!C363</f>
        <v>-3360.9100000000008</v>
      </c>
      <c r="D34" s="267">
        <f>+'Accpac BS'!D363</f>
        <v>16591.489999999998</v>
      </c>
    </row>
    <row r="35" spans="1:4" x14ac:dyDescent="0.2">
      <c r="A35" s="264"/>
      <c r="B35" s="263" t="s">
        <v>613</v>
      </c>
      <c r="C35" s="267">
        <f>+'Accpac BS'!C364</f>
        <v>0</v>
      </c>
      <c r="D35" s="267">
        <f>+'Accpac BS'!D364</f>
        <v>0</v>
      </c>
    </row>
    <row r="36" spans="1:4" x14ac:dyDescent="0.2">
      <c r="B36" s="263" t="s">
        <v>614</v>
      </c>
      <c r="C36" s="267">
        <f>+'Accpac BS'!C365</f>
        <v>1</v>
      </c>
      <c r="D36" s="267">
        <f>+'Accpac BS'!D365</f>
        <v>1</v>
      </c>
    </row>
    <row r="37" spans="1:4" x14ac:dyDescent="0.2">
      <c r="B37" s="263" t="s">
        <v>488</v>
      </c>
      <c r="C37" s="267">
        <f>+'Accpac BS'!C399</f>
        <v>-8296.8499999999985</v>
      </c>
      <c r="D37" s="267">
        <f>+'Accpac BS'!D399</f>
        <v>-19952.39999999998</v>
      </c>
    </row>
    <row r="38" spans="1:4" ht="13.5" thickBot="1" x14ac:dyDescent="0.25">
      <c r="B38" s="263" t="s">
        <v>449</v>
      </c>
      <c r="C38" s="258">
        <f>SUM(C34:C37)</f>
        <v>-11656.759999999998</v>
      </c>
      <c r="D38" s="258">
        <f>SUM(D34:D37)</f>
        <v>-3359.9099999999817</v>
      </c>
    </row>
    <row r="39" spans="1:4" ht="13.5" thickTop="1" x14ac:dyDescent="0.2"/>
    <row r="40" spans="1:4" x14ac:dyDescent="0.2">
      <c r="B40" s="263" t="s">
        <v>439</v>
      </c>
      <c r="C40" s="268">
        <f>+C38-C31</f>
        <v>-1.4551915228366852E-11</v>
      </c>
      <c r="D40" s="268">
        <f>+D38-D31</f>
        <v>-7.2759576141834259E-12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216</vt:i4>
      </vt:variant>
    </vt:vector>
  </HeadingPairs>
  <TitlesOfParts>
    <vt:vector size="289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BS Acct 01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IS Acct 01</vt:lpstr>
      <vt:lpstr>Sheet5</vt:lpstr>
      <vt:lpstr>Sheet6</vt:lpstr>
      <vt:lpstr>Sheet7</vt:lpstr>
      <vt:lpstr>Accpac BS</vt:lpstr>
      <vt:lpstr>Sheet8</vt:lpstr>
      <vt:lpstr>Sheet9</vt:lpstr>
      <vt:lpstr>IS Acct 02</vt:lpstr>
      <vt:lpstr>IS Acct 03</vt:lpstr>
      <vt:lpstr>IS Acct 04</vt:lpstr>
      <vt:lpstr>IS Acct 05</vt:lpstr>
      <vt:lpstr>IS Acct 06</vt:lpstr>
      <vt:lpstr>IS Acct 07</vt:lpstr>
      <vt:lpstr>IS Acct 08</vt:lpstr>
      <vt:lpstr>IS Acct 09</vt:lpstr>
      <vt:lpstr>IS Acct 10</vt:lpstr>
      <vt:lpstr>IS Acct 11</vt:lpstr>
      <vt:lpstr>IS Acct 12</vt:lpstr>
      <vt:lpstr>IS Acct 13</vt:lpstr>
      <vt:lpstr>IS Acct 14</vt:lpstr>
      <vt:lpstr>53</vt:lpstr>
      <vt:lpstr>IS Acct 15</vt:lpstr>
      <vt:lpstr>Sheet18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'IS Acct 01'!ACCTDESC</vt:lpstr>
      <vt:lpstr>Sheet5!ACCTDESC</vt:lpstr>
      <vt:lpstr>'IS Acct 01'!ACCTFMTTD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'IS Acct 01'!Group</vt:lpstr>
      <vt:lpstr>Sheet1!GROUP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'Detail Income'!Print_Area</vt:lpstr>
      <vt:lpstr>Instructions!Print_Area</vt:lpstr>
      <vt:lpstr>'Accpac BS'!Print_Titles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'IS Acct 01'!RawData</vt:lpstr>
      <vt:lpstr>Sheet1!RawData</vt:lpstr>
      <vt:lpstr>Sheet5!RawData</vt:lpstr>
      <vt:lpstr>Sheet6!RawData</vt:lpstr>
      <vt:lpstr>Sheet7!RawData</vt:lpstr>
      <vt:lpstr>Transactions!RawData</vt:lpstr>
      <vt:lpstr>GLCat!RawDataCols</vt:lpstr>
      <vt:lpstr>'IS Acct 01'!RawDataCols</vt:lpstr>
      <vt:lpstr>Sheet1!RawDataCols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F018_20210118_13_56_58_5656.xls</dc:title>
  <dc:creator>Sage 300 Intelligence Reporting</dc:creator>
  <dc:description>Report Parameters_x000d_
Financial Year : 2020</dc:description>
  <cp:lastModifiedBy>Evan Rickards</cp:lastModifiedBy>
  <cp:lastPrinted>2019-01-31T05:11:45Z</cp:lastPrinted>
  <dcterms:created xsi:type="dcterms:W3CDTF">2004-03-31T14:41:27Z</dcterms:created>
  <dcterms:modified xsi:type="dcterms:W3CDTF">2021-01-18T03:28:02Z</dcterms:modified>
</cp:coreProperties>
</file>