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2F41292A-0663-463D-8E6F-E1BA0BBA73D2}" xr6:coauthVersionLast="46" xr6:coauthVersionMax="46" xr10:uidLastSave="{00000000-0000-0000-0000-000000000000}"/>
  <bookViews>
    <workbookView xWindow="630" yWindow="660" windowWidth="24570" windowHeight="14490" tabRatio="829" firstSheet="13" activeTab="14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Lookup!$A$1:$BV$10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"03304607806909007007804105406903605007512408806908207007809310206807907707006207504805306212513207706608809408107006505312912809512112110611810611710207306608707408209507808206507010010011609710305512513210211311411411909812110107207106707409306508008"</definedName>
    <definedName name="ENG_BI_EXEC_CMD_ARGS_2" hidden="1">"40720620740480530621251321021131141141190981211010720710850920780820650701001001160971031301231041191151051270981171060680700850650920920870830870690620870670860700770670560520510680510520580590540610590620630590540540520600530560560640500600630600490"</definedName>
    <definedName name="ENG_BI_EXEC_CMD_ARGS_3" hidden="1">"59054060055053059064057058068057059064050055054059053054057068058051059059055053064050055059059059057052063055052057063050059064049061057060050060050060055048058064050063060059053062054126127095116122098117112100076074079072072079072074061110119125127"</definedName>
    <definedName name="ENG_BI_EXEC_CMD_ARGS_4" hidden="1">"100113118102108109104065076074081065076069067089089084074061062134123099117118099112105103070067076087066067085080072084078089088069091070069090070079126127079086073069091076069080074083066082083065054125"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"5KE7HOCC2T"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"242;33;131;118;15;96;152;175;121;261;64;208;234;209;232;259;255;272;197;102;76;224;48;190;178;224;72;114;267;159;38;121"</definedName>
    <definedName name="ENG_BI_TLA2" hidden="1">"139;16;39;14;182;50;162;62;251;116;34;243;133;9;135;185;153;240;207;139;127;0;16;185;87;7;248;237;137;199;24;33"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F005_20141113_14_39_56_3939.xls"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F019_20210118_13_39_38_3939.xls"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F019"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Sheet1!$A$1:$BT$3</definedName>
    <definedName name="RawData" localSheetId="49">Sheet4!$A$1:$C$1146</definedName>
    <definedName name="RawData" localSheetId="50">Sheet5!$A$1:$C$26</definedName>
    <definedName name="RawData" localSheetId="51">Sheet6!$A$1:$C$26</definedName>
    <definedName name="RawData" localSheetId="52">Sheet7!$A$1:$F$6</definedName>
    <definedName name="RawData" localSheetId="2">Transactions!$A$1:$S$29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"F019"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F019"</definedName>
    <definedName name="SV_REPOSCODE">""</definedName>
    <definedName name="SV_SOLUTION_ID">"33"</definedName>
    <definedName name="SV_TENANT_CODE">"F019"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BV24" i="4" l="1"/>
  <c r="BU24" i="4"/>
  <c r="B24" i="4"/>
  <c r="C24" i="4" s="1"/>
  <c r="T2" i="1"/>
  <c r="T3" i="1"/>
  <c r="S2" i="1"/>
  <c r="S3" i="1"/>
  <c r="D2" i="1"/>
  <c r="E2" i="1" s="1"/>
  <c r="D3" i="1"/>
  <c r="E3" i="1" s="1"/>
  <c r="D25" i="81"/>
  <c r="C25" i="81"/>
  <c r="L24" i="4" l="1"/>
  <c r="K24" i="4"/>
  <c r="J24" i="4"/>
  <c r="I24" i="4"/>
  <c r="F24" i="4"/>
  <c r="H24" i="4"/>
  <c r="G24" i="4"/>
  <c r="N24" i="4"/>
  <c r="M24" i="4"/>
  <c r="O24" i="4"/>
  <c r="Q24" i="4"/>
  <c r="E24" i="4"/>
  <c r="P24" i="4"/>
  <c r="D24" i="4"/>
  <c r="D290" i="78"/>
  <c r="C290" i="78"/>
  <c r="B13" i="4"/>
  <c r="C13" i="4" s="1"/>
  <c r="D13" i="4" s="1"/>
  <c r="BU13" i="4"/>
  <c r="BV13" i="4"/>
  <c r="BV21" i="4"/>
  <c r="BU21" i="4"/>
  <c r="B21" i="4"/>
  <c r="C21" i="4" s="1"/>
  <c r="L21" i="4" s="1"/>
  <c r="BV20" i="4"/>
  <c r="BU20" i="4"/>
  <c r="B20" i="4"/>
  <c r="C20" i="4" s="1"/>
  <c r="BV19" i="4"/>
  <c r="BU19" i="4"/>
  <c r="B19" i="4"/>
  <c r="C19" i="4" s="1"/>
  <c r="P19" i="4" s="1"/>
  <c r="BV18" i="4"/>
  <c r="BU18" i="4"/>
  <c r="B18" i="4"/>
  <c r="C18" i="4" s="1"/>
  <c r="M18" i="4" s="1"/>
  <c r="BV17" i="4"/>
  <c r="BU17" i="4"/>
  <c r="B17" i="4"/>
  <c r="C17" i="4" s="1"/>
  <c r="L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D4" i="79"/>
  <c r="A3" i="78"/>
  <c r="A248" i="79"/>
  <c r="J248" i="79" s="1"/>
  <c r="A249" i="79"/>
  <c r="J249" i="79" s="1"/>
  <c r="A250" i="79"/>
  <c r="J250" i="79" s="1"/>
  <c r="A251" i="79"/>
  <c r="J251" i="79" s="1"/>
  <c r="A252" i="79"/>
  <c r="J252" i="79" s="1"/>
  <c r="A253" i="79"/>
  <c r="J253" i="79" s="1"/>
  <c r="A254" i="79"/>
  <c r="J254" i="79" s="1"/>
  <c r="A255" i="79"/>
  <c r="J255" i="79" s="1"/>
  <c r="A256" i="79"/>
  <c r="J256" i="79" s="1"/>
  <c r="A257" i="79"/>
  <c r="J257" i="79" s="1"/>
  <c r="A258" i="79"/>
  <c r="J258" i="79" s="1"/>
  <c r="A259" i="79"/>
  <c r="J259" i="79" s="1"/>
  <c r="A260" i="79"/>
  <c r="J260" i="79" s="1"/>
  <c r="A261" i="79"/>
  <c r="J261" i="79" s="1"/>
  <c r="A262" i="79"/>
  <c r="J262" i="79" s="1"/>
  <c r="A263" i="79"/>
  <c r="J263" i="79" s="1"/>
  <c r="A264" i="79"/>
  <c r="J264" i="79" s="1"/>
  <c r="A265" i="79"/>
  <c r="J265" i="79" s="1"/>
  <c r="A236" i="79"/>
  <c r="C236" i="79" s="1"/>
  <c r="A237" i="79"/>
  <c r="O237" i="79" s="1"/>
  <c r="A238" i="79"/>
  <c r="C238" i="79" s="1"/>
  <c r="A239" i="79"/>
  <c r="O239" i="79" s="1"/>
  <c r="A240" i="79"/>
  <c r="C240" i="79" s="1"/>
  <c r="A241" i="79"/>
  <c r="O241" i="79" s="1"/>
  <c r="A242" i="79"/>
  <c r="C242" i="79" s="1"/>
  <c r="A243" i="79"/>
  <c r="O243" i="79" s="1"/>
  <c r="A244" i="79"/>
  <c r="C244" i="79" s="1"/>
  <c r="A245" i="79"/>
  <c r="O245" i="79" s="1"/>
  <c r="A246" i="79"/>
  <c r="C246" i="79" s="1"/>
  <c r="E2" i="77"/>
  <c r="E3" i="77" s="1"/>
  <c r="F3" i="77" s="1"/>
  <c r="S24" i="4" l="1"/>
  <c r="R24" i="4"/>
  <c r="P15" i="4"/>
  <c r="E236" i="79"/>
  <c r="I236" i="79"/>
  <c r="K236" i="79"/>
  <c r="E237" i="79"/>
  <c r="I237" i="79"/>
  <c r="K237" i="79"/>
  <c r="E238" i="79"/>
  <c r="I238" i="79"/>
  <c r="K238" i="79"/>
  <c r="E239" i="79"/>
  <c r="I239" i="79"/>
  <c r="K239" i="79"/>
  <c r="E240" i="79"/>
  <c r="I240" i="79"/>
  <c r="K240" i="79"/>
  <c r="E241" i="79"/>
  <c r="I241" i="79"/>
  <c r="K241" i="79"/>
  <c r="E242" i="79"/>
  <c r="I242" i="79"/>
  <c r="K242" i="79"/>
  <c r="E243" i="79"/>
  <c r="I243" i="79"/>
  <c r="K243" i="79"/>
  <c r="E244" i="79"/>
  <c r="I244" i="79"/>
  <c r="K244" i="79"/>
  <c r="E245" i="79"/>
  <c r="I245" i="79"/>
  <c r="K245" i="79"/>
  <c r="E246" i="79"/>
  <c r="I246" i="79"/>
  <c r="K246" i="79"/>
  <c r="E248" i="79"/>
  <c r="I248" i="79"/>
  <c r="K248" i="79"/>
  <c r="E249" i="79"/>
  <c r="I249" i="79"/>
  <c r="K249" i="79"/>
  <c r="E250" i="79"/>
  <c r="I250" i="79"/>
  <c r="K250" i="79"/>
  <c r="E251" i="79"/>
  <c r="I251" i="79"/>
  <c r="K251" i="79"/>
  <c r="E252" i="79"/>
  <c r="I252" i="79"/>
  <c r="K252" i="79"/>
  <c r="E253" i="79"/>
  <c r="I253" i="79"/>
  <c r="K253" i="79"/>
  <c r="E254" i="79"/>
  <c r="I254" i="79"/>
  <c r="K254" i="79"/>
  <c r="E255" i="79"/>
  <c r="I255" i="79"/>
  <c r="K255" i="79"/>
  <c r="E256" i="79"/>
  <c r="I256" i="79"/>
  <c r="K256" i="79"/>
  <c r="E257" i="79"/>
  <c r="I257" i="79"/>
  <c r="K257" i="79"/>
  <c r="E258" i="79"/>
  <c r="I258" i="79"/>
  <c r="K258" i="79"/>
  <c r="E259" i="79"/>
  <c r="I259" i="79"/>
  <c r="K259" i="79"/>
  <c r="E260" i="79"/>
  <c r="I260" i="79"/>
  <c r="K260" i="79"/>
  <c r="E261" i="79"/>
  <c r="I261" i="79"/>
  <c r="K261" i="79"/>
  <c r="E262" i="79"/>
  <c r="I262" i="79"/>
  <c r="K262" i="79"/>
  <c r="E263" i="79"/>
  <c r="I263" i="79"/>
  <c r="K263" i="79"/>
  <c r="E264" i="79"/>
  <c r="I264" i="79"/>
  <c r="K264" i="79"/>
  <c r="E265" i="79"/>
  <c r="I265" i="79"/>
  <c r="K265" i="79"/>
  <c r="D236" i="79"/>
  <c r="F236" i="79"/>
  <c r="J236" i="79"/>
  <c r="D237" i="79"/>
  <c r="F237" i="79"/>
  <c r="J237" i="79"/>
  <c r="D238" i="79"/>
  <c r="F238" i="79"/>
  <c r="J238" i="79"/>
  <c r="D239" i="79"/>
  <c r="F239" i="79"/>
  <c r="J239" i="79"/>
  <c r="D240" i="79"/>
  <c r="F240" i="79"/>
  <c r="J240" i="79"/>
  <c r="D241" i="79"/>
  <c r="F241" i="79"/>
  <c r="J241" i="79"/>
  <c r="D242" i="79"/>
  <c r="F242" i="79"/>
  <c r="J242" i="79"/>
  <c r="D243" i="79"/>
  <c r="F243" i="79"/>
  <c r="J243" i="79"/>
  <c r="D244" i="79"/>
  <c r="F244" i="79"/>
  <c r="J244" i="79"/>
  <c r="D245" i="79"/>
  <c r="F245" i="79"/>
  <c r="J245" i="79"/>
  <c r="D246" i="79"/>
  <c r="F246" i="79"/>
  <c r="J246" i="79"/>
  <c r="D248" i="79"/>
  <c r="F248" i="79"/>
  <c r="D249" i="79"/>
  <c r="F249" i="79"/>
  <c r="D250" i="79"/>
  <c r="F250" i="79"/>
  <c r="D251" i="79"/>
  <c r="F251" i="79"/>
  <c r="D252" i="79"/>
  <c r="F252" i="79"/>
  <c r="D253" i="79"/>
  <c r="F253" i="79"/>
  <c r="D254" i="79"/>
  <c r="F254" i="79"/>
  <c r="D255" i="79"/>
  <c r="F255" i="79"/>
  <c r="D256" i="79"/>
  <c r="F256" i="79"/>
  <c r="D257" i="79"/>
  <c r="F257" i="79"/>
  <c r="D258" i="79"/>
  <c r="F258" i="79"/>
  <c r="D259" i="79"/>
  <c r="F259" i="79"/>
  <c r="D260" i="79"/>
  <c r="F260" i="79"/>
  <c r="D261" i="79"/>
  <c r="F261" i="79"/>
  <c r="D262" i="79"/>
  <c r="F262" i="79"/>
  <c r="D263" i="79"/>
  <c r="F263" i="79"/>
  <c r="D264" i="79"/>
  <c r="F264" i="79"/>
  <c r="D265" i="79"/>
  <c r="F265" i="79"/>
  <c r="K13" i="4"/>
  <c r="O13" i="4"/>
  <c r="G13" i="4"/>
  <c r="D15" i="4"/>
  <c r="Q13" i="4"/>
  <c r="M13" i="4"/>
  <c r="I13" i="4"/>
  <c r="E13" i="4"/>
  <c r="L15" i="4"/>
  <c r="D19" i="4"/>
  <c r="P13" i="4"/>
  <c r="N13" i="4"/>
  <c r="L13" i="4"/>
  <c r="J13" i="4"/>
  <c r="H13" i="4"/>
  <c r="F13" i="4"/>
  <c r="L19" i="4"/>
  <c r="Q16" i="4"/>
  <c r="I16" i="4"/>
  <c r="M16" i="4"/>
  <c r="E16" i="4"/>
  <c r="Q20" i="4"/>
  <c r="I20" i="4"/>
  <c r="M20" i="4"/>
  <c r="E20" i="4"/>
  <c r="H17" i="4"/>
  <c r="P17" i="4"/>
  <c r="I18" i="4"/>
  <c r="Q18" i="4"/>
  <c r="H21" i="4"/>
  <c r="P21" i="4"/>
  <c r="H15" i="4"/>
  <c r="D17" i="4"/>
  <c r="E18" i="4"/>
  <c r="H19" i="4"/>
  <c r="D21" i="4"/>
  <c r="P14" i="4"/>
  <c r="N14" i="4"/>
  <c r="L14" i="4"/>
  <c r="J14" i="4"/>
  <c r="H14" i="4"/>
  <c r="F14" i="4"/>
  <c r="D14" i="4"/>
  <c r="I14" i="4"/>
  <c r="O14" i="4"/>
  <c r="K14" i="4"/>
  <c r="G14" i="4"/>
  <c r="Q14" i="4"/>
  <c r="M14" i="4"/>
  <c r="E14" i="4"/>
  <c r="Q15" i="4"/>
  <c r="O15" i="4"/>
  <c r="M15" i="4"/>
  <c r="K15" i="4"/>
  <c r="I15" i="4"/>
  <c r="G15" i="4"/>
  <c r="E15" i="4"/>
  <c r="P16" i="4"/>
  <c r="N16" i="4"/>
  <c r="L16" i="4"/>
  <c r="J16" i="4"/>
  <c r="H16" i="4"/>
  <c r="F16" i="4"/>
  <c r="D16" i="4"/>
  <c r="Q17" i="4"/>
  <c r="O17" i="4"/>
  <c r="M17" i="4"/>
  <c r="K17" i="4"/>
  <c r="I17" i="4"/>
  <c r="G17" i="4"/>
  <c r="E17" i="4"/>
  <c r="P18" i="4"/>
  <c r="N18" i="4"/>
  <c r="L18" i="4"/>
  <c r="J18" i="4"/>
  <c r="H18" i="4"/>
  <c r="F18" i="4"/>
  <c r="D18" i="4"/>
  <c r="Q19" i="4"/>
  <c r="O19" i="4"/>
  <c r="M19" i="4"/>
  <c r="K19" i="4"/>
  <c r="I19" i="4"/>
  <c r="G19" i="4"/>
  <c r="E19" i="4"/>
  <c r="P20" i="4"/>
  <c r="N20" i="4"/>
  <c r="L20" i="4"/>
  <c r="J20" i="4"/>
  <c r="H20" i="4"/>
  <c r="F20" i="4"/>
  <c r="D20" i="4"/>
  <c r="Q21" i="4"/>
  <c r="O21" i="4"/>
  <c r="M21" i="4"/>
  <c r="K21" i="4"/>
  <c r="I21" i="4"/>
  <c r="G21" i="4"/>
  <c r="E21" i="4"/>
  <c r="F15" i="4"/>
  <c r="J15" i="4"/>
  <c r="N15" i="4"/>
  <c r="G16" i="4"/>
  <c r="K16" i="4"/>
  <c r="O16" i="4"/>
  <c r="F17" i="4"/>
  <c r="J17" i="4"/>
  <c r="N17" i="4"/>
  <c r="G18" i="4"/>
  <c r="K18" i="4"/>
  <c r="O18" i="4"/>
  <c r="F19" i="4"/>
  <c r="J19" i="4"/>
  <c r="N19" i="4"/>
  <c r="G20" i="4"/>
  <c r="K20" i="4"/>
  <c r="O20" i="4"/>
  <c r="F21" i="4"/>
  <c r="J21" i="4"/>
  <c r="N21" i="4"/>
  <c r="C245" i="79"/>
  <c r="C243" i="79"/>
  <c r="C241" i="79"/>
  <c r="C239" i="79"/>
  <c r="C237" i="79"/>
  <c r="O246" i="79"/>
  <c r="O244" i="79"/>
  <c r="O242" i="79"/>
  <c r="O240" i="79"/>
  <c r="O238" i="79"/>
  <c r="O236" i="79"/>
  <c r="F2" i="77"/>
  <c r="BK24" i="4" l="1"/>
  <c r="BO24" i="4"/>
  <c r="BL24" i="4"/>
  <c r="T24" i="4"/>
  <c r="BN24" i="4"/>
  <c r="BP24" i="4"/>
  <c r="BM24" i="4"/>
  <c r="L239" i="79"/>
  <c r="L243" i="79"/>
  <c r="L244" i="79"/>
  <c r="L240" i="79"/>
  <c r="R13" i="4"/>
  <c r="T13" i="4" s="1"/>
  <c r="S13" i="4"/>
  <c r="L241" i="79"/>
  <c r="L245" i="79"/>
  <c r="L242" i="79"/>
  <c r="L246" i="79"/>
  <c r="R20" i="4"/>
  <c r="S20" i="4"/>
  <c r="S21" i="4"/>
  <c r="R21" i="4"/>
  <c r="R18" i="4"/>
  <c r="S18" i="4"/>
  <c r="S19" i="4"/>
  <c r="R19" i="4"/>
  <c r="S17" i="4"/>
  <c r="R17" i="4"/>
  <c r="S15" i="4"/>
  <c r="R15" i="4"/>
  <c r="R16" i="4"/>
  <c r="S16" i="4"/>
  <c r="R14" i="4"/>
  <c r="S14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B143" i="78" s="1"/>
  <c r="A144" i="78"/>
  <c r="B144" i="78" s="1"/>
  <c r="A145" i="78"/>
  <c r="B145" i="78" s="1"/>
  <c r="A146" i="78"/>
  <c r="B146" i="78" s="1"/>
  <c r="A147" i="78"/>
  <c r="A148" i="78"/>
  <c r="B148" i="78" s="1"/>
  <c r="A149" i="78"/>
  <c r="B149" i="78" s="1"/>
  <c r="A150" i="78"/>
  <c r="A151" i="78"/>
  <c r="B151" i="78" s="1"/>
  <c r="A152" i="78"/>
  <c r="B152" i="78" s="1"/>
  <c r="A153" i="78"/>
  <c r="A154" i="78"/>
  <c r="A155" i="78"/>
  <c r="B155" i="78" s="1"/>
  <c r="A156" i="78"/>
  <c r="A157" i="78"/>
  <c r="A142" i="78"/>
  <c r="O142" i="78" s="1"/>
  <c r="B147" i="78"/>
  <c r="B150" i="78"/>
  <c r="B153" i="78"/>
  <c r="B154" i="78"/>
  <c r="B157" i="78"/>
  <c r="BV12" i="4"/>
  <c r="BU12" i="4"/>
  <c r="B12" i="4"/>
  <c r="C12" i="4" s="1"/>
  <c r="BV11" i="4"/>
  <c r="BU11" i="4"/>
  <c r="B11" i="4"/>
  <c r="C11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A307" i="78"/>
  <c r="A308" i="78"/>
  <c r="A309" i="78"/>
  <c r="A310" i="78"/>
  <c r="A311" i="78"/>
  <c r="B311" i="78" s="1"/>
  <c r="A312" i="78"/>
  <c r="A313" i="78"/>
  <c r="A314" i="78"/>
  <c r="A315" i="78"/>
  <c r="B315" i="78" s="1"/>
  <c r="A316" i="78"/>
  <c r="B316" i="78" s="1"/>
  <c r="A317" i="78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10" i="4"/>
  <c r="BV6" i="4"/>
  <c r="BU9" i="4"/>
  <c r="BU10" i="4"/>
  <c r="BU6" i="4"/>
  <c r="A251" i="78"/>
  <c r="A252" i="78"/>
  <c r="A253" i="78"/>
  <c r="A254" i="78"/>
  <c r="A255" i="78"/>
  <c r="A256" i="78"/>
  <c r="A257" i="78"/>
  <c r="A258" i="78"/>
  <c r="A259" i="78"/>
  <c r="A245" i="78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O210" i="78" s="1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B162" i="78" s="1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52" i="79"/>
  <c r="A1251" i="79"/>
  <c r="A1250" i="79"/>
  <c r="A1249" i="79"/>
  <c r="A1248" i="79"/>
  <c r="A1247" i="79"/>
  <c r="A1246" i="79"/>
  <c r="A1245" i="79"/>
  <c r="A1244" i="79"/>
  <c r="A1243" i="79"/>
  <c r="A1242" i="79"/>
  <c r="O1242" i="79" s="1"/>
  <c r="A1237" i="79"/>
  <c r="A1236" i="79"/>
  <c r="A1235" i="79"/>
  <c r="O1235" i="79" s="1"/>
  <c r="A1234" i="79"/>
  <c r="A1233" i="79"/>
  <c r="A1232" i="79"/>
  <c r="A1231" i="79"/>
  <c r="O1231" i="79" s="1"/>
  <c r="A1230" i="79"/>
  <c r="A1229" i="79"/>
  <c r="O1229" i="79" s="1"/>
  <c r="A1228" i="79"/>
  <c r="A1227" i="79"/>
  <c r="O1227" i="79" s="1"/>
  <c r="A1226" i="79"/>
  <c r="A1222" i="79"/>
  <c r="A1221" i="79"/>
  <c r="A1220" i="79"/>
  <c r="A1219" i="79"/>
  <c r="A1218" i="79"/>
  <c r="A1217" i="79"/>
  <c r="A1216" i="79"/>
  <c r="A1215" i="79"/>
  <c r="A1214" i="79"/>
  <c r="A1213" i="79"/>
  <c r="A1212" i="79"/>
  <c r="A1208" i="79"/>
  <c r="A1207" i="79"/>
  <c r="A1206" i="79"/>
  <c r="A1205" i="79"/>
  <c r="A1204" i="79"/>
  <c r="A1203" i="79"/>
  <c r="A1202" i="79"/>
  <c r="A1201" i="79"/>
  <c r="A1200" i="79"/>
  <c r="A1199" i="79"/>
  <c r="A1198" i="79"/>
  <c r="A1197" i="79"/>
  <c r="A1191" i="79"/>
  <c r="A1190" i="79"/>
  <c r="A1189" i="79"/>
  <c r="A1188" i="79"/>
  <c r="A1187" i="79"/>
  <c r="A1186" i="79"/>
  <c r="A1185" i="79"/>
  <c r="A1184" i="79"/>
  <c r="A1183" i="79"/>
  <c r="A1182" i="79"/>
  <c r="O1182" i="79" s="1"/>
  <c r="A1181" i="79"/>
  <c r="A1174" i="79"/>
  <c r="A1173" i="79"/>
  <c r="A1172" i="79"/>
  <c r="A1171" i="79"/>
  <c r="A1170" i="79"/>
  <c r="A1169" i="79"/>
  <c r="A1168" i="79"/>
  <c r="A1167" i="79"/>
  <c r="A1166" i="79"/>
  <c r="A1165" i="79"/>
  <c r="A1164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1" i="79"/>
  <c r="O1031" i="79" s="1"/>
  <c r="A1030" i="79"/>
  <c r="A1029" i="79"/>
  <c r="O1029" i="79" s="1"/>
  <c r="A1028" i="79"/>
  <c r="A1027" i="79"/>
  <c r="A1026" i="79"/>
  <c r="A1025" i="79"/>
  <c r="A1024" i="79"/>
  <c r="A1023" i="79"/>
  <c r="O1023" i="79" s="1"/>
  <c r="A1022" i="79"/>
  <c r="A1021" i="79"/>
  <c r="A1020" i="79"/>
  <c r="A1019" i="79"/>
  <c r="A1018" i="79"/>
  <c r="A1017" i="79"/>
  <c r="O1017" i="79" s="1"/>
  <c r="A1016" i="79"/>
  <c r="A1015" i="79"/>
  <c r="O1015" i="79" s="1"/>
  <c r="A1014" i="79"/>
  <c r="A1013" i="79"/>
  <c r="A1012" i="79"/>
  <c r="A1011" i="79"/>
  <c r="A1010" i="79"/>
  <c r="A1009" i="79"/>
  <c r="A1008" i="79"/>
  <c r="A1007" i="79"/>
  <c r="O1007" i="79" s="1"/>
  <c r="A1006" i="79"/>
  <c r="A1005" i="79"/>
  <c r="O1005" i="79" s="1"/>
  <c r="A1004" i="79"/>
  <c r="A1003" i="79"/>
  <c r="A1002" i="79"/>
  <c r="A1001" i="79"/>
  <c r="O1001" i="79" s="1"/>
  <c r="A1000" i="79"/>
  <c r="A999" i="79"/>
  <c r="O999" i="79" s="1"/>
  <c r="A998" i="79"/>
  <c r="A997" i="79"/>
  <c r="A996" i="79"/>
  <c r="A995" i="79"/>
  <c r="O995" i="79" s="1"/>
  <c r="A994" i="79"/>
  <c r="A993" i="79"/>
  <c r="O993" i="79" s="1"/>
  <c r="A992" i="79"/>
  <c r="A991" i="79"/>
  <c r="A990" i="79"/>
  <c r="A989" i="79"/>
  <c r="A988" i="79"/>
  <c r="A987" i="79"/>
  <c r="O987" i="79" s="1"/>
  <c r="A986" i="79"/>
  <c r="A985" i="79"/>
  <c r="O985" i="79" s="1"/>
  <c r="A984" i="79"/>
  <c r="A983" i="79"/>
  <c r="O983" i="79" s="1"/>
  <c r="A982" i="79"/>
  <c r="A981" i="79"/>
  <c r="O981" i="79" s="1"/>
  <c r="A980" i="79"/>
  <c r="A979" i="79"/>
  <c r="O979" i="79" s="1"/>
  <c r="A978" i="79"/>
  <c r="A977" i="79"/>
  <c r="O977" i="79" s="1"/>
  <c r="A976" i="79"/>
  <c r="A975" i="79"/>
  <c r="O975" i="79" s="1"/>
  <c r="A974" i="79"/>
  <c r="A973" i="79"/>
  <c r="A972" i="79"/>
  <c r="A971" i="79"/>
  <c r="A970" i="79"/>
  <c r="A969" i="79"/>
  <c r="O969" i="79" s="1"/>
  <c r="A968" i="79"/>
  <c r="A967" i="79"/>
  <c r="O967" i="79" s="1"/>
  <c r="A966" i="79"/>
  <c r="A965" i="79"/>
  <c r="A964" i="79"/>
  <c r="A963" i="79"/>
  <c r="O963" i="79" s="1"/>
  <c r="A962" i="79"/>
  <c r="A961" i="79"/>
  <c r="O961" i="79" s="1"/>
  <c r="A960" i="79"/>
  <c r="A959" i="79"/>
  <c r="A958" i="79"/>
  <c r="A957" i="79"/>
  <c r="O957" i="79" s="1"/>
  <c r="A956" i="79"/>
  <c r="A955" i="79"/>
  <c r="O955" i="79" s="1"/>
  <c r="A954" i="79"/>
  <c r="A953" i="79"/>
  <c r="O953" i="79" s="1"/>
  <c r="A952" i="79"/>
  <c r="A951" i="79"/>
  <c r="O951" i="79" s="1"/>
  <c r="A950" i="79"/>
  <c r="A949" i="79"/>
  <c r="A948" i="79"/>
  <c r="A947" i="79"/>
  <c r="O947" i="79" s="1"/>
  <c r="A946" i="79"/>
  <c r="A945" i="79"/>
  <c r="O945" i="79" s="1"/>
  <c r="A944" i="79"/>
  <c r="A943" i="79"/>
  <c r="O943" i="79" s="1"/>
  <c r="A942" i="79"/>
  <c r="A941" i="79"/>
  <c r="A940" i="79"/>
  <c r="A939" i="79"/>
  <c r="A938" i="79"/>
  <c r="A937" i="79"/>
  <c r="O937" i="79" s="1"/>
  <c r="A936" i="79"/>
  <c r="A935" i="79"/>
  <c r="O935" i="79" s="1"/>
  <c r="A934" i="79"/>
  <c r="A933" i="79"/>
  <c r="O933" i="79" s="1"/>
  <c r="A932" i="79"/>
  <c r="A931" i="79"/>
  <c r="O931" i="79" s="1"/>
  <c r="A930" i="79"/>
  <c r="A929" i="79"/>
  <c r="O929" i="79" s="1"/>
  <c r="A928" i="79"/>
  <c r="A927" i="79"/>
  <c r="A926" i="79"/>
  <c r="A925" i="79"/>
  <c r="A924" i="79"/>
  <c r="A923" i="79"/>
  <c r="O923" i="79" s="1"/>
  <c r="A922" i="79"/>
  <c r="A921" i="79"/>
  <c r="O921" i="79" s="1"/>
  <c r="A920" i="79"/>
  <c r="A919" i="79"/>
  <c r="O919" i="79" s="1"/>
  <c r="A918" i="79"/>
  <c r="A917" i="79"/>
  <c r="O917" i="79" s="1"/>
  <c r="A916" i="79"/>
  <c r="A915" i="79"/>
  <c r="O915" i="79" s="1"/>
  <c r="A914" i="79"/>
  <c r="A913" i="79"/>
  <c r="O913" i="79" s="1"/>
  <c r="A912" i="79"/>
  <c r="A911" i="79"/>
  <c r="O911" i="79" s="1"/>
  <c r="A910" i="79"/>
  <c r="A909" i="79"/>
  <c r="O909" i="79" s="1"/>
  <c r="A908" i="79"/>
  <c r="A907" i="79"/>
  <c r="A906" i="79"/>
  <c r="A905" i="79"/>
  <c r="O905" i="79" s="1"/>
  <c r="A904" i="79"/>
  <c r="A903" i="79"/>
  <c r="O903" i="79" s="1"/>
  <c r="A902" i="79"/>
  <c r="A901" i="79"/>
  <c r="A900" i="79"/>
  <c r="A899" i="79"/>
  <c r="O899" i="79" s="1"/>
  <c r="A898" i="79"/>
  <c r="A897" i="79"/>
  <c r="O897" i="79" s="1"/>
  <c r="A896" i="79"/>
  <c r="A895" i="79"/>
  <c r="A894" i="79"/>
  <c r="A893" i="79"/>
  <c r="A892" i="79"/>
  <c r="A891" i="79"/>
  <c r="O891" i="79" s="1"/>
  <c r="A890" i="79"/>
  <c r="A889" i="79"/>
  <c r="O889" i="79" s="1"/>
  <c r="A888" i="79"/>
  <c r="A887" i="79"/>
  <c r="O887" i="79" s="1"/>
  <c r="A886" i="79"/>
  <c r="A885" i="79"/>
  <c r="O885" i="79" s="1"/>
  <c r="A884" i="79"/>
  <c r="A883" i="79"/>
  <c r="O883" i="79" s="1"/>
  <c r="A882" i="79"/>
  <c r="A881" i="79"/>
  <c r="O881" i="79" s="1"/>
  <c r="A880" i="79"/>
  <c r="A879" i="79"/>
  <c r="A878" i="79"/>
  <c r="A877" i="79"/>
  <c r="A876" i="79"/>
  <c r="A875" i="79"/>
  <c r="A874" i="79"/>
  <c r="A873" i="79"/>
  <c r="O873" i="79" s="1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O813" i="79" s="1"/>
  <c r="A812" i="79"/>
  <c r="A811" i="79"/>
  <c r="A810" i="79"/>
  <c r="A809" i="79"/>
  <c r="A808" i="79"/>
  <c r="A807" i="79"/>
  <c r="A806" i="79"/>
  <c r="A805" i="79"/>
  <c r="A804" i="79"/>
  <c r="A803" i="79"/>
  <c r="O803" i="79" s="1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O771" i="79" s="1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3" i="79"/>
  <c r="O753" i="79" s="1"/>
  <c r="A752" i="79"/>
  <c r="A751" i="79"/>
  <c r="O751" i="79" s="1"/>
  <c r="A750" i="79"/>
  <c r="A749" i="79"/>
  <c r="O749" i="79" s="1"/>
  <c r="A748" i="79"/>
  <c r="A747" i="79"/>
  <c r="O747" i="79" s="1"/>
  <c r="A746" i="79"/>
  <c r="A745" i="79"/>
  <c r="O745" i="79" s="1"/>
  <c r="A744" i="79"/>
  <c r="A743" i="79"/>
  <c r="O743" i="79" s="1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7" i="79"/>
  <c r="A726" i="79"/>
  <c r="A725" i="79"/>
  <c r="O725" i="79" s="1"/>
  <c r="A724" i="79"/>
  <c r="A723" i="79"/>
  <c r="A722" i="79"/>
  <c r="A721" i="79"/>
  <c r="O721" i="79" s="1"/>
  <c r="A720" i="79"/>
  <c r="A719" i="79"/>
  <c r="A718" i="79"/>
  <c r="A717" i="79"/>
  <c r="A716" i="79"/>
  <c r="A715" i="79"/>
  <c r="A714" i="79"/>
  <c r="A713" i="79"/>
  <c r="O713" i="79" s="1"/>
  <c r="A712" i="79"/>
  <c r="A711" i="79"/>
  <c r="A710" i="79"/>
  <c r="A709" i="79"/>
  <c r="O709" i="79" s="1"/>
  <c r="A708" i="79"/>
  <c r="A707" i="79"/>
  <c r="A706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O658" i="79" s="1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O612" i="79" s="1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O596" i="79" s="1"/>
  <c r="A595" i="79"/>
  <c r="A594" i="79"/>
  <c r="A593" i="79"/>
  <c r="A592" i="79"/>
  <c r="A591" i="79"/>
  <c r="A590" i="79"/>
  <c r="A589" i="79"/>
  <c r="A588" i="79"/>
  <c r="O588" i="79" s="1"/>
  <c r="A587" i="79"/>
  <c r="A586" i="79"/>
  <c r="A585" i="79"/>
  <c r="A584" i="79"/>
  <c r="A583" i="79"/>
  <c r="A582" i="79"/>
  <c r="A581" i="79"/>
  <c r="A580" i="79"/>
  <c r="O580" i="79" s="1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O556" i="79" s="1"/>
  <c r="A555" i="79"/>
  <c r="A554" i="79"/>
  <c r="A553" i="79"/>
  <c r="A552" i="79"/>
  <c r="A551" i="79"/>
  <c r="A550" i="79"/>
  <c r="A549" i="79"/>
  <c r="A548" i="79"/>
  <c r="O548" i="79" s="1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O532" i="79" s="1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O309" i="79" s="1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3" i="79"/>
  <c r="A282" i="79"/>
  <c r="A281" i="79"/>
  <c r="A280" i="79"/>
  <c r="A279" i="79"/>
  <c r="A278" i="79"/>
  <c r="O278" i="79" s="1"/>
  <c r="A277" i="79"/>
  <c r="A276" i="79"/>
  <c r="A275" i="79"/>
  <c r="A274" i="79"/>
  <c r="A273" i="79"/>
  <c r="A272" i="79"/>
  <c r="A271" i="79"/>
  <c r="A270" i="79"/>
  <c r="A269" i="79"/>
  <c r="A268" i="79"/>
  <c r="O265" i="79"/>
  <c r="A247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50" i="79"/>
  <c r="O568" i="79"/>
  <c r="O604" i="79"/>
  <c r="O660" i="79"/>
  <c r="O703" i="79"/>
  <c r="O705" i="79"/>
  <c r="O717" i="79"/>
  <c r="O787" i="79"/>
  <c r="O893" i="79"/>
  <c r="O895" i="79"/>
  <c r="O901" i="79"/>
  <c r="O907" i="79"/>
  <c r="O925" i="79"/>
  <c r="O927" i="79"/>
  <c r="O939" i="79"/>
  <c r="O941" i="79"/>
  <c r="O949" i="79"/>
  <c r="O959" i="79"/>
  <c r="O965" i="79"/>
  <c r="O971" i="79"/>
  <c r="O973" i="79"/>
  <c r="O989" i="79"/>
  <c r="O991" i="79"/>
  <c r="O997" i="79"/>
  <c r="O1003" i="79"/>
  <c r="O1009" i="79"/>
  <c r="O1011" i="79"/>
  <c r="O1013" i="79"/>
  <c r="O1019" i="79"/>
  <c r="O1021" i="79"/>
  <c r="O1025" i="79"/>
  <c r="O1027" i="79"/>
  <c r="O1030" i="79"/>
  <c r="O1035" i="79"/>
  <c r="O1037" i="79"/>
  <c r="O1039" i="79"/>
  <c r="O1041" i="79"/>
  <c r="O1043" i="79"/>
  <c r="O1045" i="79"/>
  <c r="O1047" i="79"/>
  <c r="O1049" i="79"/>
  <c r="O1051" i="79"/>
  <c r="O1053" i="79"/>
  <c r="O1055" i="79"/>
  <c r="O1057" i="79"/>
  <c r="O1059" i="79"/>
  <c r="O1061" i="79"/>
  <c r="O1063" i="79"/>
  <c r="O1065" i="79"/>
  <c r="O1067" i="79"/>
  <c r="O1069" i="79"/>
  <c r="O1071" i="79"/>
  <c r="O1073" i="79"/>
  <c r="O1075" i="79"/>
  <c r="O1077" i="79"/>
  <c r="O1079" i="79"/>
  <c r="O1081" i="79"/>
  <c r="O1083" i="79"/>
  <c r="O1085" i="79"/>
  <c r="O1087" i="79"/>
  <c r="O1089" i="79"/>
  <c r="O1091" i="79"/>
  <c r="O1093" i="79"/>
  <c r="O1095" i="79"/>
  <c r="O1097" i="79"/>
  <c r="O1099" i="79"/>
  <c r="O1101" i="79"/>
  <c r="O1103" i="79"/>
  <c r="O1105" i="79"/>
  <c r="O1107" i="79"/>
  <c r="O1109" i="79"/>
  <c r="O1111" i="79"/>
  <c r="O1113" i="79"/>
  <c r="O1115" i="79"/>
  <c r="O1117" i="79"/>
  <c r="O1119" i="79"/>
  <c r="O1121" i="79"/>
  <c r="O1123" i="79"/>
  <c r="O1125" i="79"/>
  <c r="O1127" i="79"/>
  <c r="O1129" i="79"/>
  <c r="O1131" i="79"/>
  <c r="O1133" i="79"/>
  <c r="O1135" i="79"/>
  <c r="O1137" i="79"/>
  <c r="O1139" i="79"/>
  <c r="O1141" i="79"/>
  <c r="O1143" i="79"/>
  <c r="O1145" i="79"/>
  <c r="O1147" i="79"/>
  <c r="O1149" i="79"/>
  <c r="O1151" i="79"/>
  <c r="O1153" i="79"/>
  <c r="O1155" i="79"/>
  <c r="O1157" i="79"/>
  <c r="O1159" i="79"/>
  <c r="O1161" i="79"/>
  <c r="O1163" i="79"/>
  <c r="O1165" i="79"/>
  <c r="O1167" i="79"/>
  <c r="O1169" i="79"/>
  <c r="O1171" i="79"/>
  <c r="O1173" i="79"/>
  <c r="O1183" i="79"/>
  <c r="O1184" i="79"/>
  <c r="O1185" i="79"/>
  <c r="O1186" i="79"/>
  <c r="O1187" i="79"/>
  <c r="O1188" i="79"/>
  <c r="O1189" i="79"/>
  <c r="O1190" i="79"/>
  <c r="O1191" i="79"/>
  <c r="O1192" i="79"/>
  <c r="O1198" i="79"/>
  <c r="O1200" i="79"/>
  <c r="O1202" i="79"/>
  <c r="O1204" i="79"/>
  <c r="O1206" i="79"/>
  <c r="O1208" i="79"/>
  <c r="O1213" i="79"/>
  <c r="O1215" i="79"/>
  <c r="O1217" i="79"/>
  <c r="O1219" i="79"/>
  <c r="O1221" i="79"/>
  <c r="O1223" i="79"/>
  <c r="O1226" i="79"/>
  <c r="O1228" i="79"/>
  <c r="O1230" i="79"/>
  <c r="O1232" i="79"/>
  <c r="O1233" i="79"/>
  <c r="O1234" i="79"/>
  <c r="O1236" i="79"/>
  <c r="O1237" i="79"/>
  <c r="O1238" i="79"/>
  <c r="O1244" i="79"/>
  <c r="O1246" i="79"/>
  <c r="O1248" i="79"/>
  <c r="O1250" i="79"/>
  <c r="O1252" i="79"/>
  <c r="J11" i="79" l="1"/>
  <c r="F11" i="79"/>
  <c r="D11" i="79"/>
  <c r="K11" i="79"/>
  <c r="I11" i="79"/>
  <c r="E11" i="79"/>
  <c r="J13" i="79"/>
  <c r="F13" i="79"/>
  <c r="D13" i="79"/>
  <c r="K13" i="79"/>
  <c r="I13" i="79"/>
  <c r="E13" i="79"/>
  <c r="J15" i="79"/>
  <c r="F15" i="79"/>
  <c r="D15" i="79"/>
  <c r="K15" i="79"/>
  <c r="I15" i="79"/>
  <c r="E15" i="79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L65" i="79" s="1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O171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J221" i="79"/>
  <c r="F221" i="79"/>
  <c r="D221" i="79"/>
  <c r="K221" i="79"/>
  <c r="I221" i="79"/>
  <c r="E221" i="79"/>
  <c r="O223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O229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J299" i="79"/>
  <c r="F299" i="79"/>
  <c r="D299" i="79"/>
  <c r="K299" i="79"/>
  <c r="I299" i="79"/>
  <c r="E299" i="79"/>
  <c r="O301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11" i="79"/>
  <c r="J311" i="79"/>
  <c r="F311" i="79"/>
  <c r="D311" i="79"/>
  <c r="K311" i="79"/>
  <c r="I311" i="79"/>
  <c r="E311" i="79"/>
  <c r="O313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O377" i="79"/>
  <c r="J377" i="79"/>
  <c r="F377" i="79"/>
  <c r="D377" i="79"/>
  <c r="K377" i="79"/>
  <c r="I377" i="79"/>
  <c r="E377" i="79"/>
  <c r="J379" i="79"/>
  <c r="F379" i="79"/>
  <c r="D379" i="79"/>
  <c r="I379" i="79"/>
  <c r="K379" i="79"/>
  <c r="E379" i="79"/>
  <c r="K381" i="79"/>
  <c r="I381" i="79"/>
  <c r="E381" i="79"/>
  <c r="J381" i="79"/>
  <c r="F381" i="79"/>
  <c r="D381" i="79"/>
  <c r="K383" i="79"/>
  <c r="I383" i="79"/>
  <c r="E383" i="79"/>
  <c r="J383" i="79"/>
  <c r="F383" i="79"/>
  <c r="D383" i="79"/>
  <c r="O385" i="79"/>
  <c r="K385" i="79"/>
  <c r="I385" i="79"/>
  <c r="E385" i="79"/>
  <c r="J385" i="79"/>
  <c r="F385" i="79"/>
  <c r="D385" i="79"/>
  <c r="K387" i="79"/>
  <c r="I387" i="79"/>
  <c r="E387" i="79"/>
  <c r="J387" i="79"/>
  <c r="F387" i="79"/>
  <c r="D387" i="79"/>
  <c r="K389" i="79"/>
  <c r="I389" i="79"/>
  <c r="E389" i="79"/>
  <c r="J389" i="79"/>
  <c r="F389" i="79"/>
  <c r="D389" i="79"/>
  <c r="K391" i="79"/>
  <c r="I391" i="79"/>
  <c r="E391" i="79"/>
  <c r="J391" i="79"/>
  <c r="F391" i="79"/>
  <c r="D391" i="79"/>
  <c r="O393" i="79"/>
  <c r="K393" i="79"/>
  <c r="I393" i="79"/>
  <c r="E393" i="79"/>
  <c r="J393" i="79"/>
  <c r="F393" i="79"/>
  <c r="D393" i="79"/>
  <c r="K395" i="79"/>
  <c r="I395" i="79"/>
  <c r="E395" i="79"/>
  <c r="J395" i="79"/>
  <c r="F395" i="79"/>
  <c r="D395" i="79"/>
  <c r="K397" i="79"/>
  <c r="I397" i="79"/>
  <c r="E397" i="79"/>
  <c r="J397" i="79"/>
  <c r="F397" i="79"/>
  <c r="D397" i="79"/>
  <c r="K399" i="79"/>
  <c r="I399" i="79"/>
  <c r="E399" i="79"/>
  <c r="J399" i="79"/>
  <c r="F399" i="79"/>
  <c r="D399" i="79"/>
  <c r="O401" i="79"/>
  <c r="K401" i="79"/>
  <c r="I401" i="79"/>
  <c r="E401" i="79"/>
  <c r="J401" i="79"/>
  <c r="F401" i="79"/>
  <c r="D401" i="79"/>
  <c r="K403" i="79"/>
  <c r="I403" i="79"/>
  <c r="E403" i="79"/>
  <c r="J403" i="79"/>
  <c r="F403" i="79"/>
  <c r="D403" i="79"/>
  <c r="K405" i="79"/>
  <c r="I405" i="79"/>
  <c r="E405" i="79"/>
  <c r="J405" i="79"/>
  <c r="F405" i="79"/>
  <c r="D405" i="79"/>
  <c r="K407" i="79"/>
  <c r="I407" i="79"/>
  <c r="E407" i="79"/>
  <c r="J407" i="79"/>
  <c r="F407" i="79"/>
  <c r="D407" i="79"/>
  <c r="K409" i="79"/>
  <c r="I409" i="79"/>
  <c r="E409" i="79"/>
  <c r="J409" i="79"/>
  <c r="F409" i="79"/>
  <c r="D409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3" i="79"/>
  <c r="I423" i="79"/>
  <c r="E423" i="79"/>
  <c r="J423" i="79"/>
  <c r="F423" i="79"/>
  <c r="D423" i="79"/>
  <c r="K425" i="79"/>
  <c r="I425" i="79"/>
  <c r="E425" i="79"/>
  <c r="J425" i="79"/>
  <c r="F425" i="79"/>
  <c r="D425" i="79"/>
  <c r="K427" i="79"/>
  <c r="I427" i="79"/>
  <c r="E427" i="79"/>
  <c r="J427" i="79"/>
  <c r="F427" i="79"/>
  <c r="D427" i="79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K437" i="79"/>
  <c r="I437" i="79"/>
  <c r="E437" i="79"/>
  <c r="J437" i="79"/>
  <c r="F437" i="79"/>
  <c r="D437" i="79"/>
  <c r="K439" i="79"/>
  <c r="I439" i="79"/>
  <c r="E439" i="79"/>
  <c r="J439" i="79"/>
  <c r="F439" i="79"/>
  <c r="D439" i="79"/>
  <c r="K441" i="79"/>
  <c r="I441" i="79"/>
  <c r="E441" i="79"/>
  <c r="J441" i="79"/>
  <c r="F441" i="79"/>
  <c r="D441" i="79"/>
  <c r="K443" i="79"/>
  <c r="I443" i="79"/>
  <c r="E443" i="79"/>
  <c r="J443" i="79"/>
  <c r="F443" i="79"/>
  <c r="D443" i="79"/>
  <c r="K445" i="79"/>
  <c r="I445" i="79"/>
  <c r="E445" i="79"/>
  <c r="J445" i="79"/>
  <c r="F445" i="79"/>
  <c r="D445" i="79"/>
  <c r="K447" i="79"/>
  <c r="I447" i="79"/>
  <c r="E447" i="79"/>
  <c r="J447" i="79"/>
  <c r="F447" i="79"/>
  <c r="D447" i="79"/>
  <c r="K449" i="79"/>
  <c r="I449" i="79"/>
  <c r="E449" i="79"/>
  <c r="J449" i="79"/>
  <c r="F449" i="79"/>
  <c r="D449" i="79"/>
  <c r="K451" i="79"/>
  <c r="I451" i="79"/>
  <c r="E451" i="79"/>
  <c r="J451" i="79"/>
  <c r="F451" i="79"/>
  <c r="D451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3" i="79"/>
  <c r="I463" i="79"/>
  <c r="E463" i="79"/>
  <c r="J463" i="79"/>
  <c r="F463" i="79"/>
  <c r="D463" i="79"/>
  <c r="K465" i="79"/>
  <c r="I465" i="79"/>
  <c r="E465" i="79"/>
  <c r="J465" i="79"/>
  <c r="F465" i="79"/>
  <c r="D465" i="79"/>
  <c r="K467" i="79"/>
  <c r="I467" i="79"/>
  <c r="E467" i="79"/>
  <c r="J467" i="79"/>
  <c r="F467" i="79"/>
  <c r="D467" i="79"/>
  <c r="K469" i="79"/>
  <c r="I469" i="79"/>
  <c r="E469" i="79"/>
  <c r="J469" i="79"/>
  <c r="F469" i="79"/>
  <c r="D469" i="79"/>
  <c r="K471" i="79"/>
  <c r="I471" i="79"/>
  <c r="E471" i="79"/>
  <c r="J471" i="79"/>
  <c r="F471" i="79"/>
  <c r="D471" i="79"/>
  <c r="K473" i="79"/>
  <c r="I473" i="79"/>
  <c r="E473" i="79"/>
  <c r="J473" i="79"/>
  <c r="F473" i="79"/>
  <c r="D473" i="79"/>
  <c r="K475" i="79"/>
  <c r="I475" i="79"/>
  <c r="E475" i="79"/>
  <c r="J475" i="79"/>
  <c r="F475" i="79"/>
  <c r="D475" i="79"/>
  <c r="K477" i="79"/>
  <c r="I477" i="79"/>
  <c r="E477" i="79"/>
  <c r="J477" i="79"/>
  <c r="F477" i="79"/>
  <c r="D477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487" i="79"/>
  <c r="I487" i="79"/>
  <c r="E487" i="79"/>
  <c r="J487" i="79"/>
  <c r="F487" i="79"/>
  <c r="D487" i="79"/>
  <c r="K489" i="79"/>
  <c r="I489" i="79"/>
  <c r="E489" i="79"/>
  <c r="J489" i="79"/>
  <c r="F489" i="79"/>
  <c r="D489" i="79"/>
  <c r="K491" i="79"/>
  <c r="I491" i="79"/>
  <c r="E491" i="79"/>
  <c r="J491" i="79"/>
  <c r="F491" i="79"/>
  <c r="D491" i="79"/>
  <c r="K493" i="79"/>
  <c r="I493" i="79"/>
  <c r="E493" i="79"/>
  <c r="J493" i="79"/>
  <c r="F493" i="79"/>
  <c r="D493" i="79"/>
  <c r="K495" i="79"/>
  <c r="I495" i="79"/>
  <c r="E495" i="79"/>
  <c r="J495" i="79"/>
  <c r="F495" i="79"/>
  <c r="D495" i="79"/>
  <c r="K497" i="79"/>
  <c r="I497" i="79"/>
  <c r="E497" i="79"/>
  <c r="J497" i="79"/>
  <c r="F497" i="79"/>
  <c r="D497" i="79"/>
  <c r="K499" i="79"/>
  <c r="I499" i="79"/>
  <c r="E499" i="79"/>
  <c r="J499" i="79"/>
  <c r="F499" i="79"/>
  <c r="D499" i="79"/>
  <c r="K501" i="79"/>
  <c r="I501" i="79"/>
  <c r="E501" i="79"/>
  <c r="J501" i="79"/>
  <c r="F501" i="79"/>
  <c r="D501" i="79"/>
  <c r="K503" i="79"/>
  <c r="I503" i="79"/>
  <c r="E503" i="79"/>
  <c r="J503" i="79"/>
  <c r="F503" i="79"/>
  <c r="D503" i="79"/>
  <c r="K505" i="79"/>
  <c r="I505" i="79"/>
  <c r="E505" i="79"/>
  <c r="J505" i="79"/>
  <c r="F505" i="79"/>
  <c r="D505" i="79"/>
  <c r="K507" i="79"/>
  <c r="I507" i="79"/>
  <c r="E507" i="79"/>
  <c r="J507" i="79"/>
  <c r="F507" i="79"/>
  <c r="D507" i="79"/>
  <c r="K509" i="79"/>
  <c r="I509" i="79"/>
  <c r="E509" i="79"/>
  <c r="J509" i="79"/>
  <c r="F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O619" i="79"/>
  <c r="K619" i="79"/>
  <c r="I619" i="79"/>
  <c r="E619" i="79"/>
  <c r="J619" i="79"/>
  <c r="F619" i="79"/>
  <c r="D619" i="79"/>
  <c r="O621" i="79"/>
  <c r="K621" i="79"/>
  <c r="I621" i="79"/>
  <c r="E621" i="79"/>
  <c r="J621" i="79"/>
  <c r="F621" i="79"/>
  <c r="D621" i="79"/>
  <c r="O623" i="79"/>
  <c r="K623" i="79"/>
  <c r="I623" i="79"/>
  <c r="E623" i="79"/>
  <c r="J623" i="79"/>
  <c r="F623" i="79"/>
  <c r="D623" i="79"/>
  <c r="O625" i="79"/>
  <c r="K625" i="79"/>
  <c r="I625" i="79"/>
  <c r="E625" i="79"/>
  <c r="J625" i="79"/>
  <c r="F625" i="79"/>
  <c r="D625" i="79"/>
  <c r="O627" i="79"/>
  <c r="K627" i="79"/>
  <c r="L627" i="79" s="1"/>
  <c r="I627" i="79"/>
  <c r="E627" i="79"/>
  <c r="J627" i="79"/>
  <c r="F627" i="79"/>
  <c r="D627" i="79"/>
  <c r="O629" i="79"/>
  <c r="K629" i="79"/>
  <c r="I629" i="79"/>
  <c r="E629" i="79"/>
  <c r="J629" i="79"/>
  <c r="F629" i="79"/>
  <c r="D629" i="79"/>
  <c r="O631" i="79"/>
  <c r="K631" i="79"/>
  <c r="I631" i="79"/>
  <c r="E631" i="79"/>
  <c r="J631" i="79"/>
  <c r="F631" i="79"/>
  <c r="D631" i="79"/>
  <c r="O633" i="79"/>
  <c r="K633" i="79"/>
  <c r="I633" i="79"/>
  <c r="E633" i="79"/>
  <c r="J633" i="79"/>
  <c r="F633" i="79"/>
  <c r="D633" i="79"/>
  <c r="O635" i="79"/>
  <c r="K635" i="79"/>
  <c r="I635" i="79"/>
  <c r="E635" i="79"/>
  <c r="J635" i="79"/>
  <c r="F635" i="79"/>
  <c r="D635" i="79"/>
  <c r="O637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O643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O651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O659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O663" i="79"/>
  <c r="K663" i="79"/>
  <c r="I663" i="79"/>
  <c r="E663" i="79"/>
  <c r="J663" i="79"/>
  <c r="F663" i="79"/>
  <c r="D663" i="79"/>
  <c r="O665" i="79"/>
  <c r="K665" i="79"/>
  <c r="I665" i="79"/>
  <c r="E665" i="79"/>
  <c r="J665" i="79"/>
  <c r="F665" i="79"/>
  <c r="D665" i="79"/>
  <c r="O667" i="79"/>
  <c r="K667" i="79"/>
  <c r="I667" i="79"/>
  <c r="E667" i="79"/>
  <c r="J667" i="79"/>
  <c r="F667" i="79"/>
  <c r="D667" i="79"/>
  <c r="O669" i="79"/>
  <c r="K669" i="79"/>
  <c r="I669" i="79"/>
  <c r="E669" i="79"/>
  <c r="J669" i="79"/>
  <c r="F669" i="79"/>
  <c r="D669" i="79"/>
  <c r="O671" i="79"/>
  <c r="K671" i="79"/>
  <c r="I671" i="79"/>
  <c r="E671" i="79"/>
  <c r="J671" i="79"/>
  <c r="L671" i="79" s="1"/>
  <c r="F671" i="79"/>
  <c r="D671" i="79"/>
  <c r="O673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O677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O681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O685" i="79"/>
  <c r="K685" i="79"/>
  <c r="I685" i="79"/>
  <c r="E685" i="79"/>
  <c r="J685" i="79"/>
  <c r="F685" i="79"/>
  <c r="D685" i="79"/>
  <c r="O687" i="79"/>
  <c r="K687" i="79"/>
  <c r="I687" i="79"/>
  <c r="E687" i="79"/>
  <c r="J687" i="79"/>
  <c r="F687" i="79"/>
  <c r="D687" i="79"/>
  <c r="O689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O693" i="79"/>
  <c r="K693" i="79"/>
  <c r="I693" i="79"/>
  <c r="E693" i="79"/>
  <c r="J693" i="79"/>
  <c r="F693" i="79"/>
  <c r="D693" i="79"/>
  <c r="O695" i="79"/>
  <c r="K695" i="79"/>
  <c r="I695" i="79"/>
  <c r="E695" i="79"/>
  <c r="J695" i="79"/>
  <c r="F695" i="79"/>
  <c r="D695" i="79"/>
  <c r="O697" i="79"/>
  <c r="K697" i="79"/>
  <c r="I697" i="79"/>
  <c r="E697" i="79"/>
  <c r="J697" i="79"/>
  <c r="F697" i="79"/>
  <c r="D697" i="79"/>
  <c r="O699" i="79"/>
  <c r="K699" i="79"/>
  <c r="I699" i="79"/>
  <c r="E699" i="79"/>
  <c r="J699" i="79"/>
  <c r="F699" i="79"/>
  <c r="D699" i="79"/>
  <c r="O701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J726" i="79"/>
  <c r="F726" i="79"/>
  <c r="D726" i="79"/>
  <c r="I726" i="79"/>
  <c r="K726" i="79"/>
  <c r="E726" i="79"/>
  <c r="K730" i="79"/>
  <c r="I730" i="79"/>
  <c r="E730" i="79"/>
  <c r="J730" i="79"/>
  <c r="F730" i="79"/>
  <c r="D730" i="79"/>
  <c r="O732" i="79"/>
  <c r="K732" i="79"/>
  <c r="I732" i="79"/>
  <c r="E732" i="79"/>
  <c r="J732" i="79"/>
  <c r="F732" i="79"/>
  <c r="D732" i="79"/>
  <c r="O734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O756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J12" i="79"/>
  <c r="F12" i="79"/>
  <c r="D12" i="79"/>
  <c r="K12" i="79"/>
  <c r="I12" i="79"/>
  <c r="E12" i="79"/>
  <c r="J14" i="79"/>
  <c r="F14" i="79"/>
  <c r="D14" i="79"/>
  <c r="K14" i="79"/>
  <c r="I14" i="79"/>
  <c r="E14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L56" i="79" s="1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L64" i="79" s="1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O220" i="79"/>
  <c r="J220" i="79"/>
  <c r="F220" i="79"/>
  <c r="D220" i="79"/>
  <c r="K220" i="79"/>
  <c r="I220" i="79"/>
  <c r="E220" i="79"/>
  <c r="O222" i="79"/>
  <c r="J222" i="79"/>
  <c r="F222" i="79"/>
  <c r="D222" i="79"/>
  <c r="K222" i="79"/>
  <c r="I222" i="79"/>
  <c r="E222" i="79"/>
  <c r="O224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O247" i="79"/>
  <c r="J247" i="79"/>
  <c r="F247" i="79"/>
  <c r="D247" i="79"/>
  <c r="K247" i="79"/>
  <c r="I247" i="79"/>
  <c r="E247" i="79"/>
  <c r="J268" i="79"/>
  <c r="F268" i="79"/>
  <c r="D268" i="79"/>
  <c r="K268" i="79"/>
  <c r="I268" i="79"/>
  <c r="E268" i="79"/>
  <c r="O270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O274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O286" i="79"/>
  <c r="J286" i="79"/>
  <c r="F286" i="79"/>
  <c r="D286" i="79"/>
  <c r="K286" i="79"/>
  <c r="I286" i="79"/>
  <c r="E286" i="79"/>
  <c r="O288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O292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O304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O310" i="79"/>
  <c r="J310" i="79"/>
  <c r="F310" i="79"/>
  <c r="D310" i="79"/>
  <c r="K310" i="79"/>
  <c r="I310" i="79"/>
  <c r="E310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K378" i="79"/>
  <c r="F378" i="79"/>
  <c r="D378" i="79"/>
  <c r="I378" i="79"/>
  <c r="E378" i="79"/>
  <c r="K380" i="79"/>
  <c r="I380" i="79"/>
  <c r="E380" i="79"/>
  <c r="J380" i="79"/>
  <c r="F380" i="79"/>
  <c r="D380" i="79"/>
  <c r="K382" i="79"/>
  <c r="I382" i="79"/>
  <c r="E382" i="79"/>
  <c r="J382" i="79"/>
  <c r="F382" i="79"/>
  <c r="D382" i="79"/>
  <c r="K384" i="79"/>
  <c r="I384" i="79"/>
  <c r="E384" i="79"/>
  <c r="J384" i="79"/>
  <c r="F384" i="79"/>
  <c r="D384" i="79"/>
  <c r="K386" i="79"/>
  <c r="I386" i="79"/>
  <c r="E386" i="79"/>
  <c r="J386" i="79"/>
  <c r="F386" i="79"/>
  <c r="D386" i="79"/>
  <c r="K388" i="79"/>
  <c r="I388" i="79"/>
  <c r="E388" i="79"/>
  <c r="J388" i="79"/>
  <c r="F388" i="79"/>
  <c r="D388" i="79"/>
  <c r="K390" i="79"/>
  <c r="I390" i="79"/>
  <c r="E390" i="79"/>
  <c r="J390" i="79"/>
  <c r="F390" i="79"/>
  <c r="D390" i="79"/>
  <c r="K392" i="79"/>
  <c r="I392" i="79"/>
  <c r="E392" i="79"/>
  <c r="J392" i="79"/>
  <c r="F392" i="79"/>
  <c r="D392" i="79"/>
  <c r="K394" i="79"/>
  <c r="I394" i="79"/>
  <c r="E394" i="79"/>
  <c r="J394" i="79"/>
  <c r="F394" i="79"/>
  <c r="D394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08" i="79"/>
  <c r="I408" i="79"/>
  <c r="E408" i="79"/>
  <c r="J408" i="79"/>
  <c r="F408" i="79"/>
  <c r="D408" i="79"/>
  <c r="K410" i="79"/>
  <c r="I410" i="79"/>
  <c r="E410" i="79"/>
  <c r="J410" i="79"/>
  <c r="F410" i="79"/>
  <c r="D410" i="79"/>
  <c r="K412" i="79"/>
  <c r="I412" i="79"/>
  <c r="E412" i="79"/>
  <c r="J412" i="79"/>
  <c r="F412" i="79"/>
  <c r="D412" i="79"/>
  <c r="K414" i="79"/>
  <c r="I414" i="79"/>
  <c r="E414" i="79"/>
  <c r="J414" i="79"/>
  <c r="F414" i="79"/>
  <c r="D414" i="79"/>
  <c r="K416" i="79"/>
  <c r="I416" i="79"/>
  <c r="E416" i="79"/>
  <c r="J416" i="79"/>
  <c r="F416" i="79"/>
  <c r="D416" i="79"/>
  <c r="K418" i="79"/>
  <c r="I418" i="79"/>
  <c r="E418" i="79"/>
  <c r="J418" i="79"/>
  <c r="F418" i="79"/>
  <c r="D418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K428" i="79"/>
  <c r="I428" i="79"/>
  <c r="E428" i="79"/>
  <c r="J428" i="79"/>
  <c r="F428" i="79"/>
  <c r="D428" i="79"/>
  <c r="K430" i="79"/>
  <c r="I430" i="79"/>
  <c r="E430" i="79"/>
  <c r="J430" i="79"/>
  <c r="F430" i="79"/>
  <c r="D430" i="79"/>
  <c r="K432" i="79"/>
  <c r="I432" i="79"/>
  <c r="E432" i="79"/>
  <c r="J432" i="79"/>
  <c r="F432" i="79"/>
  <c r="D432" i="79"/>
  <c r="K434" i="79"/>
  <c r="I434" i="79"/>
  <c r="E434" i="79"/>
  <c r="J434" i="79"/>
  <c r="F434" i="79"/>
  <c r="D434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K440" i="79"/>
  <c r="I440" i="79"/>
  <c r="E440" i="79"/>
  <c r="J440" i="79"/>
  <c r="F440" i="79"/>
  <c r="D440" i="79"/>
  <c r="K442" i="79"/>
  <c r="I442" i="79"/>
  <c r="E442" i="79"/>
  <c r="J442" i="79"/>
  <c r="F442" i="79"/>
  <c r="D442" i="79"/>
  <c r="K444" i="79"/>
  <c r="I444" i="79"/>
  <c r="E444" i="79"/>
  <c r="J444" i="79"/>
  <c r="F444" i="79"/>
  <c r="D444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K450" i="79"/>
  <c r="I450" i="79"/>
  <c r="E450" i="79"/>
  <c r="J450" i="79"/>
  <c r="F450" i="79"/>
  <c r="D450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64" i="79"/>
  <c r="I464" i="79"/>
  <c r="E464" i="79"/>
  <c r="J464" i="79"/>
  <c r="F464" i="79"/>
  <c r="D464" i="79"/>
  <c r="K466" i="79"/>
  <c r="I466" i="79"/>
  <c r="E466" i="79"/>
  <c r="J466" i="79"/>
  <c r="F466" i="79"/>
  <c r="D466" i="79"/>
  <c r="K468" i="79"/>
  <c r="I468" i="79"/>
  <c r="E468" i="79"/>
  <c r="J468" i="79"/>
  <c r="F468" i="79"/>
  <c r="D468" i="79"/>
  <c r="K470" i="79"/>
  <c r="I470" i="79"/>
  <c r="E470" i="79"/>
  <c r="J470" i="79"/>
  <c r="F470" i="79"/>
  <c r="D470" i="79"/>
  <c r="K472" i="79"/>
  <c r="I472" i="79"/>
  <c r="E472" i="79"/>
  <c r="J472" i="79"/>
  <c r="F472" i="79"/>
  <c r="D472" i="79"/>
  <c r="K474" i="79"/>
  <c r="I474" i="79"/>
  <c r="E474" i="79"/>
  <c r="J474" i="79"/>
  <c r="F474" i="79"/>
  <c r="D474" i="79"/>
  <c r="K476" i="79"/>
  <c r="I476" i="79"/>
  <c r="E476" i="79"/>
  <c r="J476" i="79"/>
  <c r="F476" i="79"/>
  <c r="D476" i="79"/>
  <c r="K478" i="79"/>
  <c r="I478" i="79"/>
  <c r="E478" i="79"/>
  <c r="J478" i="79"/>
  <c r="F478" i="79"/>
  <c r="D478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488" i="79"/>
  <c r="I488" i="79"/>
  <c r="E488" i="79"/>
  <c r="J488" i="79"/>
  <c r="F488" i="79"/>
  <c r="D488" i="79"/>
  <c r="K490" i="79"/>
  <c r="I490" i="79"/>
  <c r="E490" i="79"/>
  <c r="J490" i="79"/>
  <c r="F490" i="79"/>
  <c r="D490" i="79"/>
  <c r="K492" i="79"/>
  <c r="I492" i="79"/>
  <c r="E492" i="79"/>
  <c r="J492" i="79"/>
  <c r="F492" i="79"/>
  <c r="D492" i="79"/>
  <c r="K494" i="79"/>
  <c r="I494" i="79"/>
  <c r="E494" i="79"/>
  <c r="J494" i="79"/>
  <c r="F494" i="79"/>
  <c r="D494" i="79"/>
  <c r="K496" i="79"/>
  <c r="I496" i="79"/>
  <c r="E496" i="79"/>
  <c r="J496" i="79"/>
  <c r="F496" i="79"/>
  <c r="D496" i="79"/>
  <c r="K498" i="79"/>
  <c r="I498" i="79"/>
  <c r="E498" i="79"/>
  <c r="J498" i="79"/>
  <c r="F498" i="79"/>
  <c r="D498" i="79"/>
  <c r="K500" i="79"/>
  <c r="I500" i="79"/>
  <c r="E500" i="79"/>
  <c r="J500" i="79"/>
  <c r="F500" i="79"/>
  <c r="D500" i="79"/>
  <c r="K502" i="79"/>
  <c r="I502" i="79"/>
  <c r="E502" i="79"/>
  <c r="J502" i="79"/>
  <c r="F502" i="79"/>
  <c r="D502" i="79"/>
  <c r="K504" i="79"/>
  <c r="I504" i="79"/>
  <c r="E504" i="79"/>
  <c r="J504" i="79"/>
  <c r="F504" i="79"/>
  <c r="D504" i="79"/>
  <c r="K506" i="79"/>
  <c r="I506" i="79"/>
  <c r="E506" i="79"/>
  <c r="J506" i="79"/>
  <c r="F506" i="79"/>
  <c r="D506" i="79"/>
  <c r="K508" i="79"/>
  <c r="I508" i="79"/>
  <c r="E508" i="79"/>
  <c r="J508" i="79"/>
  <c r="F508" i="79"/>
  <c r="D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L530" i="79" s="1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O552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O560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O584" i="79"/>
  <c r="K584" i="79"/>
  <c r="I584" i="79"/>
  <c r="E584" i="79"/>
  <c r="J584" i="79"/>
  <c r="F584" i="79"/>
  <c r="D584" i="79"/>
  <c r="K586" i="79"/>
  <c r="L586" i="79" s="1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L590" i="79" s="1"/>
  <c r="I590" i="79"/>
  <c r="E590" i="79"/>
  <c r="J590" i="79"/>
  <c r="F590" i="79"/>
  <c r="D590" i="79"/>
  <c r="O592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O600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L612" i="79" s="1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L620" i="79" s="1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L628" i="79" s="1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L636" i="79" s="1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L650" i="79" s="1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L654" i="79" s="1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L662" i="79" s="1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L670" i="79" s="1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L678" i="79" s="1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L694" i="79" s="1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L698" i="79" s="1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L717" i="79" s="1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31" i="79"/>
  <c r="I731" i="79"/>
  <c r="E731" i="79"/>
  <c r="J731" i="79"/>
  <c r="F731" i="79"/>
  <c r="D731" i="79"/>
  <c r="O733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O757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E889" i="79"/>
  <c r="J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K957" i="79"/>
  <c r="I957" i="79"/>
  <c r="E957" i="79"/>
  <c r="J957" i="79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5" i="79"/>
  <c r="I1035" i="79"/>
  <c r="E1035" i="79"/>
  <c r="J1035" i="79"/>
  <c r="F1035" i="79"/>
  <c r="D1035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O1181" i="79"/>
  <c r="K1181" i="79"/>
  <c r="I1181" i="79"/>
  <c r="E1181" i="79"/>
  <c r="J1181" i="79"/>
  <c r="F1181" i="79"/>
  <c r="D1181" i="79"/>
  <c r="K1183" i="79"/>
  <c r="I1183" i="79"/>
  <c r="E1183" i="79"/>
  <c r="J1183" i="79"/>
  <c r="F1183" i="79"/>
  <c r="D118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1" i="79"/>
  <c r="I1191" i="79"/>
  <c r="E1191" i="79"/>
  <c r="J1191" i="79"/>
  <c r="F1191" i="79"/>
  <c r="D1191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08" i="79"/>
  <c r="I1208" i="79"/>
  <c r="E1208" i="79"/>
  <c r="J1208" i="79"/>
  <c r="F1208" i="79"/>
  <c r="D1208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K1252" i="79"/>
  <c r="I1252" i="79"/>
  <c r="E1252" i="79"/>
  <c r="J1252" i="79"/>
  <c r="F1252" i="79"/>
  <c r="D1252" i="79"/>
  <c r="D29" i="78"/>
  <c r="C29" i="78"/>
  <c r="B27" i="78"/>
  <c r="D27" i="78"/>
  <c r="C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3" i="78"/>
  <c r="C43" i="78"/>
  <c r="B41" i="78"/>
  <c r="D41" i="78"/>
  <c r="C41" i="78"/>
  <c r="B39" i="78"/>
  <c r="D39" i="78"/>
  <c r="C39" i="78"/>
  <c r="B37" i="78"/>
  <c r="D37" i="78"/>
  <c r="C37" i="78"/>
  <c r="D35" i="78"/>
  <c r="C35" i="78"/>
  <c r="O33" i="78"/>
  <c r="D33" i="78"/>
  <c r="C33" i="78"/>
  <c r="D180" i="78"/>
  <c r="C180" i="78"/>
  <c r="D178" i="78"/>
  <c r="C178" i="78"/>
  <c r="D176" i="78"/>
  <c r="C176" i="78"/>
  <c r="B174" i="78"/>
  <c r="D174" i="78"/>
  <c r="C174" i="78"/>
  <c r="B172" i="78"/>
  <c r="D172" i="78"/>
  <c r="C172" i="78"/>
  <c r="D170" i="78"/>
  <c r="C170" i="78"/>
  <c r="B168" i="78"/>
  <c r="D168" i="78"/>
  <c r="C168" i="78"/>
  <c r="B166" i="78"/>
  <c r="D166" i="78"/>
  <c r="C166" i="78"/>
  <c r="B164" i="78"/>
  <c r="D164" i="78"/>
  <c r="C164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B211" i="78"/>
  <c r="D211" i="78"/>
  <c r="C211" i="78"/>
  <c r="D209" i="78"/>
  <c r="C209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9" i="78"/>
  <c r="C189" i="78"/>
  <c r="D187" i="78"/>
  <c r="C187" i="78"/>
  <c r="D185" i="78"/>
  <c r="C185" i="78"/>
  <c r="D247" i="78"/>
  <c r="C247" i="78"/>
  <c r="O245" i="78"/>
  <c r="D245" i="78"/>
  <c r="C245" i="78"/>
  <c r="B258" i="78"/>
  <c r="D258" i="78"/>
  <c r="C258" i="78"/>
  <c r="B256" i="78"/>
  <c r="D256" i="78"/>
  <c r="C256" i="78"/>
  <c r="B254" i="78"/>
  <c r="D254" i="78"/>
  <c r="C254" i="78"/>
  <c r="B252" i="78"/>
  <c r="D252" i="78"/>
  <c r="C252" i="78"/>
  <c r="C286" i="78"/>
  <c r="D286" i="78"/>
  <c r="C284" i="78"/>
  <c r="D284" i="78"/>
  <c r="C282" i="78"/>
  <c r="D282" i="78"/>
  <c r="C280" i="78"/>
  <c r="D280" i="78"/>
  <c r="C278" i="78"/>
  <c r="D278" i="78"/>
  <c r="C322" i="78"/>
  <c r="D322" i="78"/>
  <c r="C320" i="78"/>
  <c r="D320" i="78"/>
  <c r="C314" i="78"/>
  <c r="D314" i="78"/>
  <c r="C312" i="78"/>
  <c r="D312" i="78"/>
  <c r="B310" i="78"/>
  <c r="C310" i="78"/>
  <c r="D310" i="78"/>
  <c r="B306" i="78"/>
  <c r="C306" i="78"/>
  <c r="D306" i="78"/>
  <c r="C331" i="78"/>
  <c r="D331" i="78"/>
  <c r="C329" i="78"/>
  <c r="D329" i="78"/>
  <c r="B327" i="78"/>
  <c r="C327" i="78"/>
  <c r="D327" i="78"/>
  <c r="C368" i="78"/>
  <c r="D368" i="78"/>
  <c r="C366" i="78"/>
  <c r="D366" i="78"/>
  <c r="C364" i="78"/>
  <c r="D364" i="78"/>
  <c r="C362" i="78"/>
  <c r="D362" i="78"/>
  <c r="C360" i="78"/>
  <c r="D360" i="78"/>
  <c r="C358" i="78"/>
  <c r="D358" i="78"/>
  <c r="C356" i="78"/>
  <c r="D356" i="78"/>
  <c r="C354" i="78"/>
  <c r="D354" i="78"/>
  <c r="C352" i="78"/>
  <c r="D352" i="78"/>
  <c r="C350" i="78"/>
  <c r="D350" i="78"/>
  <c r="C348" i="78"/>
  <c r="D348" i="78"/>
  <c r="C346" i="78"/>
  <c r="D346" i="78"/>
  <c r="C344" i="78"/>
  <c r="D344" i="78"/>
  <c r="D157" i="78"/>
  <c r="C157" i="78"/>
  <c r="D155" i="78"/>
  <c r="C155" i="78"/>
  <c r="D153" i="78"/>
  <c r="C153" i="78"/>
  <c r="D151" i="78"/>
  <c r="C151" i="78"/>
  <c r="D149" i="78"/>
  <c r="C149" i="78"/>
  <c r="D147" i="78"/>
  <c r="C147" i="78"/>
  <c r="D145" i="78"/>
  <c r="C145" i="78"/>
  <c r="D143" i="78"/>
  <c r="C143" i="78"/>
  <c r="O260" i="78"/>
  <c r="D260" i="78"/>
  <c r="C260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O1036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K1064" i="79"/>
  <c r="I1064" i="79"/>
  <c r="E1064" i="79"/>
  <c r="J1064" i="79"/>
  <c r="F1064" i="79"/>
  <c r="D1064" i="79"/>
  <c r="K1066" i="79"/>
  <c r="L1066" i="79" s="1"/>
  <c r="I1066" i="79"/>
  <c r="E1066" i="79"/>
  <c r="J1066" i="79"/>
  <c r="F1066" i="79"/>
  <c r="D1066" i="79"/>
  <c r="K1068" i="79"/>
  <c r="I1068" i="79"/>
  <c r="E1068" i="79"/>
  <c r="J1068" i="79"/>
  <c r="F1068" i="79"/>
  <c r="D1068" i="79"/>
  <c r="K1070" i="79"/>
  <c r="I1070" i="79"/>
  <c r="E1070" i="79"/>
  <c r="J1070" i="79"/>
  <c r="F1070" i="79"/>
  <c r="D1070" i="79"/>
  <c r="K1072" i="79"/>
  <c r="I1072" i="79"/>
  <c r="E1072" i="79"/>
  <c r="J1072" i="79"/>
  <c r="F1072" i="79"/>
  <c r="D1072" i="79"/>
  <c r="K1074" i="79"/>
  <c r="I1074" i="79"/>
  <c r="E1074" i="79"/>
  <c r="J1074" i="79"/>
  <c r="F1074" i="79"/>
  <c r="D1074" i="79"/>
  <c r="K1076" i="79"/>
  <c r="I1076" i="79"/>
  <c r="E1076" i="79"/>
  <c r="J1076" i="79"/>
  <c r="F1076" i="79"/>
  <c r="D1076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4" i="79"/>
  <c r="I1084" i="79"/>
  <c r="E1084" i="79"/>
  <c r="J1084" i="79"/>
  <c r="F1084" i="79"/>
  <c r="D1084" i="79"/>
  <c r="K1086" i="79"/>
  <c r="I1086" i="79"/>
  <c r="E1086" i="79"/>
  <c r="J1086" i="79"/>
  <c r="F1086" i="79"/>
  <c r="D1086" i="79"/>
  <c r="K1088" i="79"/>
  <c r="I1088" i="79"/>
  <c r="E1088" i="79"/>
  <c r="J1088" i="79"/>
  <c r="F1088" i="79"/>
  <c r="D1088" i="79"/>
  <c r="K1090" i="79"/>
  <c r="I1090" i="79"/>
  <c r="E1090" i="79"/>
  <c r="J1090" i="79"/>
  <c r="F1090" i="79"/>
  <c r="D1090" i="79"/>
  <c r="K1092" i="79"/>
  <c r="I1092" i="79"/>
  <c r="E1092" i="79"/>
  <c r="J1092" i="79"/>
  <c r="F1092" i="79"/>
  <c r="D1092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0" i="79"/>
  <c r="I1120" i="79"/>
  <c r="E1120" i="79"/>
  <c r="J1120" i="79"/>
  <c r="F1120" i="79"/>
  <c r="D1120" i="79"/>
  <c r="K1122" i="79"/>
  <c r="I1122" i="79"/>
  <c r="E1122" i="79"/>
  <c r="J1122" i="79"/>
  <c r="F1122" i="79"/>
  <c r="D1122" i="79"/>
  <c r="K1124" i="79"/>
  <c r="I1124" i="79"/>
  <c r="E1124" i="79"/>
  <c r="J1124" i="79"/>
  <c r="F1124" i="79"/>
  <c r="D1124" i="79"/>
  <c r="K1126" i="79"/>
  <c r="I1126" i="79"/>
  <c r="E1126" i="79"/>
  <c r="J1126" i="79"/>
  <c r="F1126" i="79"/>
  <c r="D1126" i="79"/>
  <c r="K1128" i="79"/>
  <c r="I1128" i="79"/>
  <c r="E1128" i="79"/>
  <c r="J1128" i="79"/>
  <c r="F1128" i="79"/>
  <c r="D1128" i="79"/>
  <c r="K1130" i="79"/>
  <c r="I1130" i="79"/>
  <c r="E1130" i="79"/>
  <c r="J1130" i="79"/>
  <c r="F1130" i="79"/>
  <c r="D1130" i="79"/>
  <c r="K1132" i="79"/>
  <c r="I1132" i="79"/>
  <c r="E1132" i="79"/>
  <c r="J1132" i="79"/>
  <c r="F1132" i="79"/>
  <c r="D1132" i="79"/>
  <c r="K1134" i="79"/>
  <c r="I1134" i="79"/>
  <c r="E1134" i="79"/>
  <c r="J1134" i="79"/>
  <c r="F1134" i="79"/>
  <c r="D1134" i="79"/>
  <c r="K1136" i="79"/>
  <c r="I1136" i="79"/>
  <c r="E1136" i="79"/>
  <c r="J1136" i="79"/>
  <c r="F1136" i="79"/>
  <c r="D1136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82" i="79"/>
  <c r="I1182" i="79"/>
  <c r="E1182" i="79"/>
  <c r="J1182" i="79"/>
  <c r="F1182" i="79"/>
  <c r="D1182" i="79"/>
  <c r="K1184" i="79"/>
  <c r="I1184" i="79"/>
  <c r="E1184" i="79"/>
  <c r="J1184" i="79"/>
  <c r="F1184" i="79"/>
  <c r="D1184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7" i="79"/>
  <c r="I1197" i="79"/>
  <c r="E1197" i="79"/>
  <c r="J1197" i="79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2" i="79"/>
  <c r="I1222" i="79"/>
  <c r="E1222" i="79"/>
  <c r="J1222" i="79"/>
  <c r="F1222" i="79"/>
  <c r="D1222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K1251" i="79"/>
  <c r="I1251" i="79"/>
  <c r="E1251" i="79"/>
  <c r="J1251" i="79"/>
  <c r="F1251" i="79"/>
  <c r="D1251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D38" i="78"/>
  <c r="C38" i="78"/>
  <c r="O36" i="78"/>
  <c r="D36" i="78"/>
  <c r="C36" i="78"/>
  <c r="O34" i="78"/>
  <c r="D34" i="78"/>
  <c r="C34" i="78"/>
  <c r="D181" i="78"/>
  <c r="C181" i="78"/>
  <c r="D179" i="78"/>
  <c r="C179" i="78"/>
  <c r="D177" i="78"/>
  <c r="C177" i="78"/>
  <c r="D175" i="78"/>
  <c r="C175" i="78"/>
  <c r="O173" i="78"/>
  <c r="D173" i="78"/>
  <c r="C173" i="78"/>
  <c r="O171" i="78"/>
  <c r="D171" i="78"/>
  <c r="C171" i="78"/>
  <c r="O169" i="78"/>
  <c r="D169" i="78"/>
  <c r="C169" i="78"/>
  <c r="O167" i="78"/>
  <c r="D167" i="78"/>
  <c r="C167" i="78"/>
  <c r="O165" i="78"/>
  <c r="D165" i="78"/>
  <c r="C165" i="78"/>
  <c r="D163" i="78"/>
  <c r="C163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59" i="78"/>
  <c r="D259" i="78"/>
  <c r="C259" i="78"/>
  <c r="B257" i="78"/>
  <c r="D257" i="78"/>
  <c r="C257" i="78"/>
  <c r="B255" i="78"/>
  <c r="D255" i="78"/>
  <c r="C255" i="78"/>
  <c r="B253" i="78"/>
  <c r="D253" i="78"/>
  <c r="C253" i="78"/>
  <c r="O251" i="78"/>
  <c r="D251" i="78"/>
  <c r="C251" i="78"/>
  <c r="C285" i="78"/>
  <c r="D285" i="78"/>
  <c r="C283" i="78"/>
  <c r="D283" i="78"/>
  <c r="C281" i="78"/>
  <c r="D281" i="78"/>
  <c r="C279" i="78"/>
  <c r="D279" i="78"/>
  <c r="C323" i="78"/>
  <c r="D323" i="78"/>
  <c r="C321" i="78"/>
  <c r="D321" i="78"/>
  <c r="C319" i="78"/>
  <c r="D319" i="78"/>
  <c r="B317" i="78"/>
  <c r="C317" i="78"/>
  <c r="D317" i="78"/>
  <c r="B313" i="78"/>
  <c r="C313" i="78"/>
  <c r="D313" i="78"/>
  <c r="B309" i="78"/>
  <c r="C309" i="78"/>
  <c r="D309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C357" i="78"/>
  <c r="D357" i="78"/>
  <c r="C355" i="78"/>
  <c r="D355" i="78"/>
  <c r="C353" i="78"/>
  <c r="D353" i="78"/>
  <c r="C351" i="78"/>
  <c r="D351" i="78"/>
  <c r="C349" i="78"/>
  <c r="D349" i="78"/>
  <c r="C347" i="78"/>
  <c r="D347" i="78"/>
  <c r="C345" i="78"/>
  <c r="D345" i="78"/>
  <c r="C343" i="78"/>
  <c r="D343" i="78"/>
  <c r="D142" i="78"/>
  <c r="C142" i="78"/>
  <c r="D156" i="78"/>
  <c r="C156" i="78"/>
  <c r="D154" i="78"/>
  <c r="C154" i="78"/>
  <c r="D152" i="78"/>
  <c r="C152" i="78"/>
  <c r="D150" i="78"/>
  <c r="C150" i="78"/>
  <c r="D148" i="78"/>
  <c r="C148" i="78"/>
  <c r="D146" i="78"/>
  <c r="C146" i="78"/>
  <c r="D144" i="78"/>
  <c r="C144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16" i="4"/>
  <c r="T18" i="4"/>
  <c r="T20" i="4"/>
  <c r="T14" i="4"/>
  <c r="T15" i="4"/>
  <c r="T17" i="4"/>
  <c r="T19" i="4"/>
  <c r="T21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24" i="79"/>
  <c r="B156" i="78"/>
  <c r="O856" i="79"/>
  <c r="O303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40" i="79"/>
  <c r="O864" i="79"/>
  <c r="O848" i="79"/>
  <c r="O832" i="79"/>
  <c r="O816" i="79"/>
  <c r="O752" i="79"/>
  <c r="O738" i="79"/>
  <c r="O86" i="79"/>
  <c r="O295" i="79"/>
  <c r="O82" i="79"/>
  <c r="O1028" i="79"/>
  <c r="O1026" i="79"/>
  <c r="O1024" i="79"/>
  <c r="O1022" i="79"/>
  <c r="O1020" i="79"/>
  <c r="O1018" i="79"/>
  <c r="O1016" i="79"/>
  <c r="O1014" i="79"/>
  <c r="O1012" i="79"/>
  <c r="O1010" i="79"/>
  <c r="O1008" i="79"/>
  <c r="O1006" i="79"/>
  <c r="O1004" i="79"/>
  <c r="O1002" i="79"/>
  <c r="O1000" i="79"/>
  <c r="O998" i="79"/>
  <c r="O996" i="79"/>
  <c r="O994" i="79"/>
  <c r="O992" i="79"/>
  <c r="O990" i="79"/>
  <c r="O988" i="79"/>
  <c r="O986" i="79"/>
  <c r="O984" i="79"/>
  <c r="O982" i="79"/>
  <c r="O980" i="79"/>
  <c r="O978" i="79"/>
  <c r="O976" i="79"/>
  <c r="O974" i="79"/>
  <c r="O972" i="79"/>
  <c r="O970" i="79"/>
  <c r="O968" i="79"/>
  <c r="O966" i="79"/>
  <c r="O964" i="79"/>
  <c r="O962" i="79"/>
  <c r="O960" i="79"/>
  <c r="O958" i="79"/>
  <c r="O956" i="79"/>
  <c r="O954" i="79"/>
  <c r="O952" i="79"/>
  <c r="O950" i="79"/>
  <c r="O948" i="79"/>
  <c r="O946" i="79"/>
  <c r="O944" i="79"/>
  <c r="O942" i="79"/>
  <c r="O940" i="79"/>
  <c r="O938" i="79"/>
  <c r="O936" i="79"/>
  <c r="O934" i="79"/>
  <c r="O932" i="79"/>
  <c r="O930" i="79"/>
  <c r="O928" i="79"/>
  <c r="O926" i="79"/>
  <c r="O924" i="79"/>
  <c r="O922" i="79"/>
  <c r="O920" i="79"/>
  <c r="O918" i="79"/>
  <c r="O916" i="79"/>
  <c r="O914" i="79"/>
  <c r="O912" i="79"/>
  <c r="O910" i="79"/>
  <c r="O908" i="79"/>
  <c r="O906" i="79"/>
  <c r="O904" i="79"/>
  <c r="O902" i="79"/>
  <c r="O900" i="79"/>
  <c r="O898" i="79"/>
  <c r="O896" i="79"/>
  <c r="O894" i="79"/>
  <c r="O892" i="79"/>
  <c r="O890" i="79"/>
  <c r="O888" i="79"/>
  <c r="O886" i="79"/>
  <c r="O884" i="79"/>
  <c r="O882" i="79"/>
  <c r="O860" i="79"/>
  <c r="O852" i="79"/>
  <c r="O844" i="79"/>
  <c r="O836" i="79"/>
  <c r="O828" i="79"/>
  <c r="O820" i="79"/>
  <c r="O750" i="79"/>
  <c r="O748" i="79"/>
  <c r="O746" i="79"/>
  <c r="O744" i="79"/>
  <c r="O742" i="79"/>
  <c r="O287" i="79"/>
  <c r="O866" i="79"/>
  <c r="O862" i="79"/>
  <c r="O858" i="79"/>
  <c r="O854" i="79"/>
  <c r="O850" i="79"/>
  <c r="O846" i="79"/>
  <c r="O842" i="79"/>
  <c r="O838" i="79"/>
  <c r="O834" i="79"/>
  <c r="O830" i="79"/>
  <c r="O826" i="79"/>
  <c r="O822" i="79"/>
  <c r="O818" i="79"/>
  <c r="O740" i="79"/>
  <c r="O299" i="79"/>
  <c r="O291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48" i="79"/>
  <c r="O252" i="79"/>
  <c r="O256" i="79"/>
  <c r="O260" i="79"/>
  <c r="O312" i="79"/>
  <c r="O334" i="79"/>
  <c r="O338" i="79"/>
  <c r="O342" i="79"/>
  <c r="O346" i="79"/>
  <c r="O350" i="79"/>
  <c r="O354" i="79"/>
  <c r="O360" i="79"/>
  <c r="O364" i="79"/>
  <c r="O368" i="79"/>
  <c r="O372" i="79"/>
  <c r="O376" i="79"/>
  <c r="O382" i="79"/>
  <c r="O386" i="79"/>
  <c r="O388" i="79"/>
  <c r="O392" i="79"/>
  <c r="O396" i="79"/>
  <c r="O400" i="79"/>
  <c r="O404" i="79"/>
  <c r="O406" i="79"/>
  <c r="O410" i="79"/>
  <c r="O412" i="79"/>
  <c r="O416" i="79"/>
  <c r="O420" i="79"/>
  <c r="O424" i="79"/>
  <c r="O428" i="79"/>
  <c r="O432" i="79"/>
  <c r="O436" i="79"/>
  <c r="O440" i="79"/>
  <c r="O442" i="79"/>
  <c r="O448" i="79"/>
  <c r="O452" i="79"/>
  <c r="O454" i="79"/>
  <c r="O458" i="79"/>
  <c r="O462" i="79"/>
  <c r="O464" i="79"/>
  <c r="O468" i="79"/>
  <c r="O470" i="79"/>
  <c r="O474" i="79"/>
  <c r="O476" i="79"/>
  <c r="O480" i="79"/>
  <c r="O484" i="79"/>
  <c r="O488" i="79"/>
  <c r="O492" i="79"/>
  <c r="O494" i="79"/>
  <c r="O498" i="79"/>
  <c r="O500" i="79"/>
  <c r="O504" i="79"/>
  <c r="O508" i="79"/>
  <c r="O510" i="79"/>
  <c r="O514" i="79"/>
  <c r="O550" i="79"/>
  <c r="O554" i="79"/>
  <c r="O570" i="79"/>
  <c r="O594" i="79"/>
  <c r="O598" i="79"/>
  <c r="O602" i="79"/>
  <c r="O664" i="79"/>
  <c r="O668" i="79"/>
  <c r="O674" i="79"/>
  <c r="O735" i="79"/>
  <c r="O739" i="79"/>
  <c r="O761" i="79"/>
  <c r="O765" i="79"/>
  <c r="O767" i="79"/>
  <c r="O775" i="79"/>
  <c r="O791" i="79"/>
  <c r="O801" i="79"/>
  <c r="O805" i="79"/>
  <c r="O817" i="79"/>
  <c r="O831" i="79"/>
  <c r="O835" i="79"/>
  <c r="O839" i="79"/>
  <c r="O843" i="79"/>
  <c r="O847" i="79"/>
  <c r="O861" i="79"/>
  <c r="O865" i="79"/>
  <c r="O1038" i="79"/>
  <c r="O1040" i="79"/>
  <c r="O1044" i="79"/>
  <c r="O1052" i="79"/>
  <c r="C12" i="79"/>
  <c r="C14" i="79"/>
  <c r="C16" i="79"/>
  <c r="O18" i="79"/>
  <c r="O22" i="79"/>
  <c r="O28" i="79"/>
  <c r="O30" i="79"/>
  <c r="O32" i="79"/>
  <c r="L36" i="79"/>
  <c r="O40" i="79"/>
  <c r="O44" i="79"/>
  <c r="O48" i="79"/>
  <c r="O1251" i="79"/>
  <c r="O1249" i="79"/>
  <c r="O1247" i="79"/>
  <c r="O1245" i="79"/>
  <c r="O1243" i="79"/>
  <c r="O1222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90" i="79"/>
  <c r="O1088" i="79"/>
  <c r="O1086" i="79"/>
  <c r="O1084" i="79"/>
  <c r="O1082" i="79"/>
  <c r="O1080" i="79"/>
  <c r="O1078" i="79"/>
  <c r="O1076" i="79"/>
  <c r="O1074" i="79"/>
  <c r="O1072" i="79"/>
  <c r="O1070" i="79"/>
  <c r="O1068" i="79"/>
  <c r="O1066" i="79"/>
  <c r="O1064" i="79"/>
  <c r="O1062" i="79"/>
  <c r="O1060" i="79"/>
  <c r="O1058" i="79"/>
  <c r="O1056" i="79"/>
  <c r="O1054" i="79"/>
  <c r="O877" i="79"/>
  <c r="O869" i="79"/>
  <c r="O809" i="79"/>
  <c r="O795" i="79"/>
  <c r="O779" i="79"/>
  <c r="O727" i="79"/>
  <c r="O723" i="79"/>
  <c r="O719" i="79"/>
  <c r="O715" i="79"/>
  <c r="O707" i="79"/>
  <c r="O616" i="79"/>
  <c r="O608" i="79"/>
  <c r="O574" i="79"/>
  <c r="O544" i="79"/>
  <c r="O528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54" i="79"/>
  <c r="O258" i="79"/>
  <c r="O262" i="79"/>
  <c r="O332" i="79"/>
  <c r="O336" i="79"/>
  <c r="O340" i="79"/>
  <c r="O344" i="79"/>
  <c r="O348" i="79"/>
  <c r="O352" i="79"/>
  <c r="O356" i="79"/>
  <c r="O358" i="79"/>
  <c r="O362" i="79"/>
  <c r="O366" i="79"/>
  <c r="O370" i="79"/>
  <c r="O374" i="79"/>
  <c r="O378" i="79"/>
  <c r="O380" i="79"/>
  <c r="O384" i="79"/>
  <c r="O390" i="79"/>
  <c r="O394" i="79"/>
  <c r="O398" i="79"/>
  <c r="O402" i="79"/>
  <c r="O414" i="79"/>
  <c r="O418" i="79"/>
  <c r="O422" i="79"/>
  <c r="O426" i="79"/>
  <c r="O430" i="79"/>
  <c r="O434" i="79"/>
  <c r="O438" i="79"/>
  <c r="O444" i="79"/>
  <c r="O446" i="79"/>
  <c r="O450" i="79"/>
  <c r="O456" i="79"/>
  <c r="O460" i="79"/>
  <c r="O466" i="79"/>
  <c r="O472" i="79"/>
  <c r="O478" i="79"/>
  <c r="O482" i="79"/>
  <c r="O486" i="79"/>
  <c r="O490" i="79"/>
  <c r="O496" i="79"/>
  <c r="O502" i="79"/>
  <c r="O506" i="79"/>
  <c r="O512" i="79"/>
  <c r="O534" i="79"/>
  <c r="O546" i="79"/>
  <c r="O564" i="79"/>
  <c r="O676" i="79"/>
  <c r="O680" i="79"/>
  <c r="O759" i="79"/>
  <c r="O773" i="79"/>
  <c r="O777" i="79"/>
  <c r="O781" i="79"/>
  <c r="O785" i="79"/>
  <c r="O789" i="79"/>
  <c r="O793" i="79"/>
  <c r="O797" i="79"/>
  <c r="O807" i="79"/>
  <c r="O811" i="79"/>
  <c r="O819" i="79"/>
  <c r="O823" i="79"/>
  <c r="O833" i="79"/>
  <c r="O845" i="79"/>
  <c r="O849" i="79"/>
  <c r="O857" i="79"/>
  <c r="O859" i="79"/>
  <c r="O875" i="79"/>
  <c r="O87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49" i="79"/>
  <c r="O251" i="79"/>
  <c r="O253" i="79"/>
  <c r="O255" i="79"/>
  <c r="O257" i="79"/>
  <c r="O315" i="79"/>
  <c r="O325" i="79"/>
  <c r="O331" i="79"/>
  <c r="O333" i="79"/>
  <c r="O335" i="79"/>
  <c r="O339" i="79"/>
  <c r="O341" i="79"/>
  <c r="O343" i="79"/>
  <c r="O347" i="79"/>
  <c r="O349" i="79"/>
  <c r="O351" i="79"/>
  <c r="O355" i="79"/>
  <c r="O357" i="79"/>
  <c r="O359" i="79"/>
  <c r="O363" i="79"/>
  <c r="O365" i="79"/>
  <c r="O367" i="79"/>
  <c r="O371" i="79"/>
  <c r="O373" i="79"/>
  <c r="O375" i="79"/>
  <c r="O379" i="79"/>
  <c r="O381" i="79"/>
  <c r="O383" i="79"/>
  <c r="O387" i="79"/>
  <c r="O389" i="79"/>
  <c r="O391" i="79"/>
  <c r="O395" i="79"/>
  <c r="O397" i="79"/>
  <c r="O399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L649" i="79"/>
  <c r="L653" i="79"/>
  <c r="L655" i="79"/>
  <c r="O730" i="79"/>
  <c r="O736" i="79"/>
  <c r="O768" i="79"/>
  <c r="O772" i="79"/>
  <c r="O788" i="79"/>
  <c r="O792" i="79"/>
  <c r="O796" i="79"/>
  <c r="O800" i="79"/>
  <c r="O804" i="79"/>
  <c r="L814" i="79"/>
  <c r="L830" i="79"/>
  <c r="L842" i="79"/>
  <c r="O870" i="79"/>
  <c r="O872" i="79"/>
  <c r="O874" i="79"/>
  <c r="O876" i="79"/>
  <c r="O878" i="79"/>
  <c r="O880" i="79"/>
  <c r="L914" i="79"/>
  <c r="L926" i="79"/>
  <c r="L934" i="79"/>
  <c r="O871" i="79"/>
  <c r="O867" i="79"/>
  <c r="O863" i="79"/>
  <c r="O855" i="79"/>
  <c r="O853" i="79"/>
  <c r="O851" i="79"/>
  <c r="O841" i="79"/>
  <c r="O837" i="79"/>
  <c r="O829" i="79"/>
  <c r="O827" i="79"/>
  <c r="O825" i="79"/>
  <c r="O821" i="79"/>
  <c r="O815" i="79"/>
  <c r="O216" i="79"/>
  <c r="O179" i="79"/>
  <c r="O706" i="79"/>
  <c r="O212" i="79"/>
  <c r="O204" i="79"/>
  <c r="O191" i="79"/>
  <c r="O183" i="79"/>
  <c r="O175" i="79"/>
  <c r="O12" i="79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70" i="78"/>
  <c r="O726" i="79"/>
  <c r="O724" i="79"/>
  <c r="O722" i="79"/>
  <c r="O720" i="79"/>
  <c r="O718" i="79"/>
  <c r="O716" i="79"/>
  <c r="O714" i="79"/>
  <c r="O712" i="79"/>
  <c r="O710" i="79"/>
  <c r="O702" i="79"/>
  <c r="O700" i="79"/>
  <c r="O698" i="79"/>
  <c r="O696" i="79"/>
  <c r="O694" i="79"/>
  <c r="O692" i="79"/>
  <c r="O690" i="79"/>
  <c r="O688" i="79"/>
  <c r="O686" i="79"/>
  <c r="O684" i="79"/>
  <c r="O682" i="79"/>
  <c r="O678" i="79"/>
  <c r="O672" i="79"/>
  <c r="O670" i="79"/>
  <c r="O666" i="79"/>
  <c r="O662" i="79"/>
  <c r="O656" i="79"/>
  <c r="O654" i="79"/>
  <c r="O648" i="79"/>
  <c r="O624" i="79"/>
  <c r="O622" i="79"/>
  <c r="O620" i="79"/>
  <c r="O618" i="79"/>
  <c r="O614" i="79"/>
  <c r="O610" i="79"/>
  <c r="O606" i="79"/>
  <c r="O590" i="79"/>
  <c r="O586" i="79"/>
  <c r="O582" i="79"/>
  <c r="O576" i="79"/>
  <c r="O572" i="79"/>
  <c r="O558" i="79"/>
  <c r="O538" i="79"/>
  <c r="O530" i="79"/>
  <c r="O522" i="79"/>
  <c r="O280" i="79"/>
  <c r="O276" i="79"/>
  <c r="O272" i="79"/>
  <c r="O268" i="79"/>
  <c r="O89" i="79"/>
  <c r="O87" i="79"/>
  <c r="O85" i="79"/>
  <c r="O83" i="79"/>
  <c r="L90" i="79"/>
  <c r="O760" i="79"/>
  <c r="O281" i="79"/>
  <c r="O279" i="79"/>
  <c r="O277" i="79"/>
  <c r="O275" i="79"/>
  <c r="O273" i="79"/>
  <c r="O271" i="79"/>
  <c r="O269" i="79"/>
  <c r="C82" i="79"/>
  <c r="O644" i="79"/>
  <c r="O642" i="79"/>
  <c r="O638" i="79"/>
  <c r="O636" i="79"/>
  <c r="O634" i="79"/>
  <c r="O632" i="79"/>
  <c r="O630" i="79"/>
  <c r="O628" i="79"/>
  <c r="O626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8" i="79"/>
  <c r="O784" i="79"/>
  <c r="O780" i="79"/>
  <c r="O776" i="79"/>
  <c r="O764" i="79"/>
  <c r="C86" i="79"/>
  <c r="B359" i="78"/>
  <c r="B368" i="78"/>
  <c r="B367" i="78"/>
  <c r="B366" i="78"/>
  <c r="B365" i="78"/>
  <c r="B364" i="78"/>
  <c r="B363" i="78"/>
  <c r="B362" i="78"/>
  <c r="B361" i="78"/>
  <c r="B360" i="78"/>
  <c r="E364" i="78"/>
  <c r="O812" i="79"/>
  <c r="O799" i="79"/>
  <c r="O783" i="79"/>
  <c r="O769" i="79"/>
  <c r="O652" i="79"/>
  <c r="O650" i="79"/>
  <c r="O646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50" i="79"/>
  <c r="O1048" i="79"/>
  <c r="O1046" i="79"/>
  <c r="O1042" i="79"/>
  <c r="O763" i="79"/>
  <c r="O741" i="79"/>
  <c r="O737" i="79"/>
  <c r="O708" i="79"/>
  <c r="O647" i="79"/>
  <c r="O540" i="79"/>
  <c r="O536" i="79"/>
  <c r="O524" i="79"/>
  <c r="O520" i="79"/>
  <c r="O578" i="79"/>
  <c r="O566" i="79"/>
  <c r="O562" i="79"/>
  <c r="O542" i="79"/>
  <c r="O526" i="79"/>
  <c r="O518" i="79"/>
  <c r="O264" i="79"/>
  <c r="O14" i="79"/>
  <c r="I80" i="79"/>
  <c r="I82" i="79"/>
  <c r="I84" i="79"/>
  <c r="I86" i="79"/>
  <c r="I88" i="79"/>
  <c r="B278" i="78"/>
  <c r="B251" i="78"/>
  <c r="O814" i="79"/>
  <c r="O810" i="79"/>
  <c r="O806" i="79"/>
  <c r="O802" i="79"/>
  <c r="O798" i="79"/>
  <c r="O794" i="79"/>
  <c r="O790" i="79"/>
  <c r="O786" i="79"/>
  <c r="O782" i="79"/>
  <c r="O778" i="79"/>
  <c r="O774" i="79"/>
  <c r="O770" i="79"/>
  <c r="O766" i="79"/>
  <c r="O762" i="79"/>
  <c r="O758" i="79"/>
  <c r="O731" i="79"/>
  <c r="O661" i="79"/>
  <c r="O657" i="79"/>
  <c r="O653" i="79"/>
  <c r="O649" i="79"/>
  <c r="O645" i="79"/>
  <c r="O491" i="79"/>
  <c r="O493" i="79"/>
  <c r="O489" i="79"/>
  <c r="O495" i="79"/>
  <c r="O497" i="79"/>
  <c r="O499" i="79"/>
  <c r="O501" i="79"/>
  <c r="O503" i="79"/>
  <c r="O505" i="79"/>
  <c r="O507" i="79"/>
  <c r="O509" i="79"/>
  <c r="O511" i="79"/>
  <c r="O513" i="79"/>
  <c r="O515" i="79"/>
  <c r="O517" i="79"/>
  <c r="O519" i="79"/>
  <c r="O521" i="79"/>
  <c r="O523" i="79"/>
  <c r="O525" i="79"/>
  <c r="O527" i="79"/>
  <c r="O529" i="79"/>
  <c r="O531" i="79"/>
  <c r="O533" i="79"/>
  <c r="O535" i="79"/>
  <c r="O537" i="79"/>
  <c r="O539" i="79"/>
  <c r="O541" i="79"/>
  <c r="O543" i="79"/>
  <c r="O545" i="79"/>
  <c r="O547" i="79"/>
  <c r="O549" i="79"/>
  <c r="O551" i="79"/>
  <c r="O553" i="79"/>
  <c r="O555" i="79"/>
  <c r="O557" i="79"/>
  <c r="O559" i="79"/>
  <c r="O561" i="79"/>
  <c r="O563" i="79"/>
  <c r="O565" i="79"/>
  <c r="O567" i="79"/>
  <c r="O569" i="79"/>
  <c r="O571" i="79"/>
  <c r="O573" i="79"/>
  <c r="O575" i="79"/>
  <c r="O577" i="79"/>
  <c r="O579" i="79"/>
  <c r="O581" i="79"/>
  <c r="O583" i="79"/>
  <c r="O585" i="79"/>
  <c r="O587" i="79"/>
  <c r="O589" i="79"/>
  <c r="O591" i="79"/>
  <c r="O593" i="79"/>
  <c r="O595" i="79"/>
  <c r="O597" i="79"/>
  <c r="O599" i="79"/>
  <c r="O601" i="79"/>
  <c r="O603" i="79"/>
  <c r="O605" i="79"/>
  <c r="O607" i="79"/>
  <c r="O609" i="79"/>
  <c r="O611" i="79"/>
  <c r="O613" i="79"/>
  <c r="O615" i="79"/>
  <c r="O617" i="79"/>
  <c r="O263" i="79"/>
  <c r="O261" i="79"/>
  <c r="O259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1" i="79"/>
  <c r="L35" i="79"/>
  <c r="L39" i="79"/>
  <c r="L47" i="79"/>
  <c r="L51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L52" i="79"/>
  <c r="C53" i="79"/>
  <c r="C55" i="79"/>
  <c r="C57" i="79"/>
  <c r="C59" i="79"/>
  <c r="C61" i="79"/>
  <c r="L62" i="79"/>
  <c r="C63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259" i="79"/>
  <c r="C260" i="79"/>
  <c r="C261" i="79"/>
  <c r="C262" i="79"/>
  <c r="C263" i="79"/>
  <c r="L264" i="79"/>
  <c r="C264" i="79"/>
  <c r="C265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6" i="79"/>
  <c r="C287" i="79"/>
  <c r="C288" i="79"/>
  <c r="C289" i="79"/>
  <c r="C290" i="79"/>
  <c r="C291" i="79"/>
  <c r="C292" i="79"/>
  <c r="C293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C520" i="79"/>
  <c r="C521" i="79"/>
  <c r="C522" i="79"/>
  <c r="C523" i="79"/>
  <c r="C524" i="79"/>
  <c r="C525" i="79"/>
  <c r="C526" i="79"/>
  <c r="C527" i="79"/>
  <c r="C528" i="79"/>
  <c r="C529" i="79"/>
  <c r="C530" i="79"/>
  <c r="C531" i="79"/>
  <c r="L532" i="79"/>
  <c r="C532" i="79"/>
  <c r="C533" i="79"/>
  <c r="C534" i="79"/>
  <c r="L535" i="79"/>
  <c r="C535" i="79"/>
  <c r="C536" i="79"/>
  <c r="C537" i="79"/>
  <c r="C538" i="79"/>
  <c r="C539" i="79"/>
  <c r="C540" i="79"/>
  <c r="C541" i="79"/>
  <c r="C542" i="79"/>
  <c r="C543" i="79"/>
  <c r="L544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L559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C606" i="79"/>
  <c r="L607" i="79"/>
  <c r="C607" i="79"/>
  <c r="L608" i="79"/>
  <c r="C608" i="79"/>
  <c r="C609" i="79"/>
  <c r="C610" i="79"/>
  <c r="L611" i="79"/>
  <c r="C611" i="79"/>
  <c r="C612" i="79"/>
  <c r="C613" i="79"/>
  <c r="C614" i="79"/>
  <c r="L615" i="79"/>
  <c r="C615" i="79"/>
  <c r="L616" i="79"/>
  <c r="C616" i="79"/>
  <c r="C617" i="79"/>
  <c r="C618" i="79"/>
  <c r="L619" i="79"/>
  <c r="C619" i="79"/>
  <c r="C620" i="79"/>
  <c r="L621" i="79"/>
  <c r="C621" i="79"/>
  <c r="C622" i="79"/>
  <c r="C623" i="79"/>
  <c r="L624" i="79"/>
  <c r="C624" i="79"/>
  <c r="C625" i="79"/>
  <c r="C626" i="79"/>
  <c r="C627" i="79"/>
  <c r="C628" i="79"/>
  <c r="C629" i="79"/>
  <c r="C630" i="79"/>
  <c r="C631" i="79"/>
  <c r="L632" i="79"/>
  <c r="C632" i="79"/>
  <c r="C633" i="79"/>
  <c r="C634" i="79"/>
  <c r="L635" i="79"/>
  <c r="C635" i="79"/>
  <c r="C636" i="79"/>
  <c r="C637" i="79"/>
  <c r="C638" i="79"/>
  <c r="C639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C661" i="79"/>
  <c r="C662" i="79"/>
  <c r="C663" i="79"/>
  <c r="C664" i="79"/>
  <c r="L665" i="79"/>
  <c r="C665" i="79"/>
  <c r="L666" i="79"/>
  <c r="C666" i="79"/>
  <c r="C667" i="79"/>
  <c r="C668" i="79"/>
  <c r="C669" i="79"/>
  <c r="C670" i="79"/>
  <c r="C671" i="79"/>
  <c r="C672" i="79"/>
  <c r="L673" i="79"/>
  <c r="C673" i="79"/>
  <c r="C674" i="79"/>
  <c r="C675" i="79"/>
  <c r="C676" i="79"/>
  <c r="C677" i="79"/>
  <c r="C678" i="79"/>
  <c r="C679" i="79"/>
  <c r="C680" i="79"/>
  <c r="L681" i="79"/>
  <c r="C681" i="79"/>
  <c r="L682" i="79"/>
  <c r="C682" i="79"/>
  <c r="C683" i="79"/>
  <c r="C684" i="79"/>
  <c r="C685" i="79"/>
  <c r="L686" i="79"/>
  <c r="C686" i="79"/>
  <c r="C687" i="79"/>
  <c r="C688" i="79"/>
  <c r="C689" i="79"/>
  <c r="L690" i="79"/>
  <c r="C690" i="79"/>
  <c r="C691" i="79"/>
  <c r="C692" i="79"/>
  <c r="C693" i="79"/>
  <c r="C694" i="79"/>
  <c r="C695" i="79"/>
  <c r="C696" i="79"/>
  <c r="C697" i="79"/>
  <c r="C698" i="79"/>
  <c r="C699" i="79"/>
  <c r="C700" i="79"/>
  <c r="C701" i="79"/>
  <c r="L702" i="79"/>
  <c r="C702" i="79"/>
  <c r="C706" i="79"/>
  <c r="C707" i="79"/>
  <c r="C708" i="79"/>
  <c r="C709" i="79"/>
  <c r="C710" i="79"/>
  <c r="C711" i="79"/>
  <c r="C712" i="79"/>
  <c r="C713" i="79"/>
  <c r="C714" i="79"/>
  <c r="L715" i="79"/>
  <c r="C715" i="79"/>
  <c r="C716" i="79"/>
  <c r="C717" i="79"/>
  <c r="C718" i="79"/>
  <c r="L719" i="79"/>
  <c r="C719" i="79"/>
  <c r="C720" i="79"/>
  <c r="C721" i="79"/>
  <c r="C722" i="79"/>
  <c r="C723" i="79"/>
  <c r="C724" i="79"/>
  <c r="C725" i="79"/>
  <c r="L726" i="79"/>
  <c r="C726" i="79"/>
  <c r="C727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L746" i="79"/>
  <c r="C746" i="79"/>
  <c r="C747" i="79"/>
  <c r="C748" i="79"/>
  <c r="C749" i="79"/>
  <c r="L750" i="79"/>
  <c r="C750" i="79"/>
  <c r="C751" i="79"/>
  <c r="C752" i="79"/>
  <c r="C753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L782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L882" i="79"/>
  <c r="C882" i="79"/>
  <c r="C883" i="79"/>
  <c r="C884" i="79"/>
  <c r="C885" i="79"/>
  <c r="L886" i="79"/>
  <c r="C886" i="79"/>
  <c r="C887" i="79"/>
  <c r="C888" i="79"/>
  <c r="C889" i="79"/>
  <c r="L890" i="79"/>
  <c r="C890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L974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C1028" i="79"/>
  <c r="C1029" i="79"/>
  <c r="C1030" i="79"/>
  <c r="C1031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1" i="79"/>
  <c r="C1168" i="79"/>
  <c r="C1169" i="79"/>
  <c r="C1170" i="79"/>
  <c r="C1171" i="79"/>
  <c r="C1172" i="79"/>
  <c r="C1173" i="79"/>
  <c r="C1174" i="79"/>
  <c r="C1181" i="79"/>
  <c r="C1182" i="79"/>
  <c r="C1162" i="79"/>
  <c r="C1163" i="79"/>
  <c r="C1164" i="79"/>
  <c r="C1165" i="79"/>
  <c r="C1166" i="79"/>
  <c r="C1167" i="79"/>
  <c r="C1183" i="79"/>
  <c r="C1184" i="79"/>
  <c r="C1185" i="79"/>
  <c r="C1186" i="79"/>
  <c r="C1187" i="79"/>
  <c r="C1188" i="79"/>
  <c r="C1189" i="79"/>
  <c r="C1190" i="79"/>
  <c r="C1191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37" i="79"/>
  <c r="C1242" i="79"/>
  <c r="C1243" i="79"/>
  <c r="C1244" i="79"/>
  <c r="C1245" i="79"/>
  <c r="C1246" i="79"/>
  <c r="C1247" i="79"/>
  <c r="C1248" i="79"/>
  <c r="C1249" i="79"/>
  <c r="C1250" i="79"/>
  <c r="C1251" i="79"/>
  <c r="C1252" i="79"/>
  <c r="O868" i="79"/>
  <c r="O408" i="79"/>
  <c r="O143" i="79"/>
  <c r="L604" i="79" l="1"/>
  <c r="L1023" i="79"/>
  <c r="L997" i="79"/>
  <c r="L993" i="79"/>
  <c r="L989" i="79"/>
  <c r="L957" i="79"/>
  <c r="L953" i="79"/>
  <c r="L945" i="79"/>
  <c r="L941" i="79"/>
  <c r="L917" i="79"/>
  <c r="L913" i="79"/>
  <c r="L909" i="79"/>
  <c r="L905" i="79"/>
  <c r="L901" i="79"/>
  <c r="L893" i="79"/>
  <c r="L881" i="79"/>
  <c r="L873" i="79"/>
  <c r="L853" i="79"/>
  <c r="L825" i="79"/>
  <c r="L638" i="79"/>
  <c r="L626" i="79"/>
  <c r="L622" i="79"/>
  <c r="L618" i="79"/>
  <c r="L582" i="79"/>
  <c r="L578" i="79"/>
  <c r="L574" i="79"/>
  <c r="L566" i="79"/>
  <c r="L38" i="79"/>
  <c r="L669" i="79"/>
  <c r="L637" i="79"/>
  <c r="L661" i="79"/>
  <c r="L561" i="79"/>
  <c r="L557" i="79"/>
  <c r="L1251" i="79"/>
  <c r="L614" i="79"/>
  <c r="L610" i="79"/>
  <c r="E368" i="78"/>
  <c r="L584" i="79"/>
  <c r="L540" i="79"/>
  <c r="L536" i="79"/>
  <c r="L528" i="79"/>
  <c r="L524" i="79"/>
  <c r="L520" i="79"/>
  <c r="L1231" i="79"/>
  <c r="L1188" i="79"/>
  <c r="L1078" i="79"/>
  <c r="L1054" i="79"/>
  <c r="L1042" i="79"/>
  <c r="L1046" i="79"/>
  <c r="L987" i="79"/>
  <c r="L891" i="79"/>
  <c r="L883" i="79"/>
  <c r="L815" i="79"/>
  <c r="L576" i="79"/>
  <c r="L1102" i="79"/>
  <c r="L1050" i="79"/>
  <c r="L727" i="79"/>
  <c r="L723" i="79"/>
  <c r="L711" i="79"/>
  <c r="E360" i="78"/>
  <c r="L921" i="79"/>
  <c r="L897" i="79"/>
  <c r="L889" i="79"/>
  <c r="L885" i="79"/>
  <c r="L877" i="79"/>
  <c r="L841" i="79"/>
  <c r="L837" i="79"/>
  <c r="L829" i="79"/>
  <c r="L821" i="79"/>
  <c r="L769" i="79"/>
  <c r="L696" i="79"/>
  <c r="L634" i="79"/>
  <c r="L630" i="79"/>
  <c r="L606" i="79"/>
  <c r="L562" i="79"/>
  <c r="E199" i="79"/>
  <c r="L718" i="79"/>
  <c r="L911" i="79"/>
  <c r="L955" i="79"/>
  <c r="L887" i="79"/>
  <c r="L863" i="79"/>
  <c r="L725" i="79"/>
  <c r="L721" i="79"/>
  <c r="L973" i="79"/>
  <c r="L925" i="79"/>
  <c r="L854" i="79"/>
  <c r="L629" i="79"/>
  <c r="L753" i="79"/>
  <c r="L749" i="79"/>
  <c r="L741" i="79"/>
  <c r="L737" i="79"/>
  <c r="L722" i="79"/>
  <c r="L714" i="79"/>
  <c r="L1031" i="79"/>
  <c r="L1027" i="79"/>
  <c r="L1019" i="79"/>
  <c r="L1015" i="79"/>
  <c r="L1011" i="79"/>
  <c r="L1007" i="79"/>
  <c r="E284" i="78"/>
  <c r="E184" i="78"/>
  <c r="E190" i="78"/>
  <c r="L1021" i="79"/>
  <c r="E118" i="78"/>
  <c r="L1237" i="79"/>
  <c r="L1199" i="79"/>
  <c r="L1096" i="79"/>
  <c r="L1048" i="79"/>
  <c r="E267" i="78"/>
  <c r="E185" i="78"/>
  <c r="E246" i="78"/>
  <c r="E216" i="78"/>
  <c r="E220" i="78"/>
  <c r="E181" i="78"/>
  <c r="L1029" i="79"/>
  <c r="L1025" i="79"/>
  <c r="L1017" i="79"/>
  <c r="L1001" i="79"/>
  <c r="E312" i="78"/>
  <c r="E282" i="78"/>
  <c r="E286" i="78"/>
  <c r="E215" i="78"/>
  <c r="L983" i="79"/>
  <c r="L979" i="79"/>
  <c r="L975" i="79"/>
  <c r="L751" i="79"/>
  <c r="L747" i="79"/>
  <c r="L707" i="79"/>
  <c r="L700" i="79"/>
  <c r="L692" i="79"/>
  <c r="L688" i="79"/>
  <c r="L684" i="79"/>
  <c r="L672" i="79"/>
  <c r="L656" i="79"/>
  <c r="L588" i="79"/>
  <c r="L558" i="79"/>
  <c r="L60" i="79"/>
  <c r="L50" i="79"/>
  <c r="L752" i="79"/>
  <c r="L748" i="79"/>
  <c r="L724" i="79"/>
  <c r="L720" i="79"/>
  <c r="L716" i="79"/>
  <c r="L639" i="79"/>
  <c r="L631" i="79"/>
  <c r="L623" i="79"/>
  <c r="L1249" i="79"/>
  <c r="L1229" i="79"/>
  <c r="L1218" i="79"/>
  <c r="L1207" i="79"/>
  <c r="L1186" i="79"/>
  <c r="L1144" i="79"/>
  <c r="L1108" i="79"/>
  <c r="L1104" i="79"/>
  <c r="L1100" i="79"/>
  <c r="L1092" i="79"/>
  <c r="L1088" i="79"/>
  <c r="L1084" i="79"/>
  <c r="L1064" i="79"/>
  <c r="L1060" i="79"/>
  <c r="E362" i="78"/>
  <c r="E366" i="78"/>
  <c r="L951" i="79"/>
  <c r="L947" i="79"/>
  <c r="L935" i="79"/>
  <c r="L931" i="79"/>
  <c r="L927" i="79"/>
  <c r="L915" i="79"/>
  <c r="L899" i="79"/>
  <c r="L895" i="79"/>
  <c r="L871" i="79"/>
  <c r="L867" i="79"/>
  <c r="L855" i="79"/>
  <c r="L851" i="79"/>
  <c r="L827" i="79"/>
  <c r="L580" i="79"/>
  <c r="L572" i="79"/>
  <c r="L77" i="79"/>
  <c r="L73" i="79"/>
  <c r="L37" i="79"/>
  <c r="L799" i="79"/>
  <c r="L783" i="79"/>
  <c r="L779" i="79"/>
  <c r="L771" i="79"/>
  <c r="L763" i="79"/>
  <c r="L560" i="79"/>
  <c r="L542" i="79"/>
  <c r="L526" i="79"/>
  <c r="L522" i="79"/>
  <c r="L518" i="79"/>
  <c r="L26" i="79"/>
  <c r="L972" i="79"/>
  <c r="L928" i="79"/>
  <c r="L924" i="79"/>
  <c r="L912" i="79"/>
  <c r="L892" i="79"/>
  <c r="L888" i="79"/>
  <c r="L884" i="79"/>
  <c r="L840" i="79"/>
  <c r="L828" i="79"/>
  <c r="L816" i="79"/>
  <c r="L808" i="79"/>
  <c r="L784" i="79"/>
  <c r="L764" i="79"/>
  <c r="L760" i="79"/>
  <c r="L657" i="79"/>
  <c r="L633" i="79"/>
  <c r="L625" i="79"/>
  <c r="L617" i="79"/>
  <c r="L613" i="79"/>
  <c r="L609" i="79"/>
  <c r="L605" i="79"/>
  <c r="L537" i="79"/>
  <c r="L199" i="79"/>
  <c r="E217" i="79"/>
  <c r="E363" i="78"/>
  <c r="L1212" i="79"/>
  <c r="E138" i="78"/>
  <c r="E214" i="78"/>
  <c r="E226" i="78"/>
  <c r="E177" i="78"/>
  <c r="E194" i="78"/>
  <c r="E361" i="78"/>
  <c r="E330" i="78"/>
  <c r="L1247" i="79"/>
  <c r="L1243" i="79"/>
  <c r="L1235" i="79"/>
  <c r="L1227" i="79"/>
  <c r="L1220" i="79"/>
  <c r="L1216" i="79"/>
  <c r="L1205" i="79"/>
  <c r="L1201" i="79"/>
  <c r="L1197" i="79"/>
  <c r="L1166" i="79"/>
  <c r="L1146" i="79"/>
  <c r="L1094" i="79"/>
  <c r="L1086" i="79"/>
  <c r="L1074" i="79"/>
  <c r="L1058" i="79"/>
  <c r="E230" i="78"/>
  <c r="E234" i="78"/>
  <c r="E238" i="78"/>
  <c r="E114" i="78"/>
  <c r="E126" i="78"/>
  <c r="E130" i="78"/>
  <c r="E134" i="78"/>
  <c r="E30" i="78"/>
  <c r="E328" i="78"/>
  <c r="E365" i="78"/>
  <c r="E186" i="78"/>
  <c r="E224" i="78"/>
  <c r="E228" i="78"/>
  <c r="E232" i="78"/>
  <c r="E236" i="78"/>
  <c r="E240" i="78"/>
  <c r="E116" i="78"/>
  <c r="E124" i="78"/>
  <c r="E128" i="78"/>
  <c r="E132" i="78"/>
  <c r="E136" i="78"/>
  <c r="E28" i="78"/>
  <c r="L1106" i="79"/>
  <c r="L1098" i="79"/>
  <c r="L1090" i="79"/>
  <c r="E367" i="78"/>
  <c r="E248" i="78"/>
  <c r="E192" i="78"/>
  <c r="E196" i="78"/>
  <c r="E218" i="78"/>
  <c r="E110" i="78"/>
  <c r="L1245" i="79"/>
  <c r="L1233" i="79"/>
  <c r="L1222" i="79"/>
  <c r="L1214" i="79"/>
  <c r="L1203" i="79"/>
  <c r="L1190" i="79"/>
  <c r="L1164" i="79"/>
  <c r="L1082" i="79"/>
  <c r="E175" i="78"/>
  <c r="E179" i="78"/>
  <c r="E263" i="78"/>
  <c r="E271" i="78"/>
  <c r="L982" i="79"/>
  <c r="L950" i="79"/>
  <c r="L1091" i="79"/>
  <c r="L998" i="79"/>
  <c r="L996" i="79"/>
  <c r="L980" i="79"/>
  <c r="L958" i="79"/>
  <c r="L956" i="79"/>
  <c r="L954" i="79"/>
  <c r="L942" i="79"/>
  <c r="L922" i="79"/>
  <c r="L918" i="79"/>
  <c r="L908" i="79"/>
  <c r="L902" i="79"/>
  <c r="L900" i="79"/>
  <c r="L898" i="79"/>
  <c r="L896" i="79"/>
  <c r="L712" i="79"/>
  <c r="L701" i="79"/>
  <c r="L699" i="79"/>
  <c r="L697" i="79"/>
  <c r="L695" i="79"/>
  <c r="L693" i="79"/>
  <c r="L691" i="79"/>
  <c r="L689" i="79"/>
  <c r="L687" i="79"/>
  <c r="L685" i="79"/>
  <c r="L659" i="79"/>
  <c r="L647" i="79"/>
  <c r="L545" i="79"/>
  <c r="L543" i="79"/>
  <c r="L541" i="79"/>
  <c r="L539" i="79"/>
  <c r="L533" i="79"/>
  <c r="L531" i="79"/>
  <c r="L529" i="79"/>
  <c r="L527" i="79"/>
  <c r="L525" i="79"/>
  <c r="L523" i="79"/>
  <c r="L521" i="79"/>
  <c r="L519" i="79"/>
  <c r="L517" i="79"/>
  <c r="L265" i="79"/>
  <c r="L868" i="79"/>
  <c r="L866" i="79"/>
  <c r="L850" i="79"/>
  <c r="L838" i="79"/>
  <c r="L834" i="79"/>
  <c r="L824" i="79"/>
  <c r="L818" i="79"/>
  <c r="L812" i="79"/>
  <c r="L780" i="79"/>
  <c r="L776" i="79"/>
  <c r="L770" i="79"/>
  <c r="L766" i="79"/>
  <c r="L742" i="79"/>
  <c r="L740" i="79"/>
  <c r="K217" i="79"/>
  <c r="K199" i="79"/>
  <c r="L820" i="79"/>
  <c r="L538" i="79"/>
  <c r="L24" i="79"/>
  <c r="E152" i="78"/>
  <c r="E264" i="78"/>
  <c r="E268" i="78"/>
  <c r="E272" i="78"/>
  <c r="E156" i="78"/>
  <c r="E155" i="78"/>
  <c r="E157" i="78"/>
  <c r="L930" i="79"/>
  <c r="L652" i="79"/>
  <c r="L940" i="79"/>
  <c r="L651" i="79"/>
  <c r="L1083" i="79"/>
  <c r="L1081" i="79"/>
  <c r="L1059" i="79"/>
  <c r="L1049" i="79"/>
  <c r="L1047" i="79"/>
  <c r="L1045" i="79"/>
  <c r="L1012" i="79"/>
  <c r="L1010" i="79"/>
  <c r="L994" i="79"/>
  <c r="L992" i="79"/>
  <c r="L988" i="79"/>
  <c r="L986" i="79"/>
  <c r="L1230" i="79"/>
  <c r="L1228" i="79"/>
  <c r="L1226" i="79"/>
  <c r="L1221" i="79"/>
  <c r="L1219" i="79"/>
  <c r="L1217" i="79"/>
  <c r="L1215" i="79"/>
  <c r="L1213" i="79"/>
  <c r="L1208" i="79"/>
  <c r="L1206" i="79"/>
  <c r="L1204" i="79"/>
  <c r="L1202" i="79"/>
  <c r="L1200" i="79"/>
  <c r="L1198" i="79"/>
  <c r="L1191" i="79"/>
  <c r="L1189" i="79"/>
  <c r="L1187" i="79"/>
  <c r="L1183" i="79"/>
  <c r="L1167" i="79"/>
  <c r="L1165" i="79"/>
  <c r="L1163" i="79"/>
  <c r="L1145" i="79"/>
  <c r="L1107" i="79"/>
  <c r="L1105" i="79"/>
  <c r="L1103" i="79"/>
  <c r="L1101" i="79"/>
  <c r="L1099" i="79"/>
  <c r="L1097" i="79"/>
  <c r="L1095" i="79"/>
  <c r="L1087" i="79"/>
  <c r="L1079" i="79"/>
  <c r="L1065" i="79"/>
  <c r="L1030" i="79"/>
  <c r="L1028" i="79"/>
  <c r="L1026" i="79"/>
  <c r="L1022" i="79"/>
  <c r="L1020" i="79"/>
  <c r="L1018" i="79"/>
  <c r="L1016" i="79"/>
  <c r="L1014" i="79"/>
  <c r="L1008" i="79"/>
  <c r="L1002" i="79"/>
  <c r="L1000" i="79"/>
  <c r="E270" i="78"/>
  <c r="E265" i="78"/>
  <c r="E269" i="78"/>
  <c r="E273" i="78"/>
  <c r="L78" i="79"/>
  <c r="L76" i="79"/>
  <c r="L33" i="79"/>
  <c r="L1024" i="79"/>
  <c r="L589" i="79"/>
  <c r="L587" i="79"/>
  <c r="L585" i="79"/>
  <c r="L583" i="79"/>
  <c r="L581" i="79"/>
  <c r="L579" i="79"/>
  <c r="L577" i="79"/>
  <c r="L575" i="79"/>
  <c r="L573" i="79"/>
  <c r="L571" i="79"/>
  <c r="L283" i="79"/>
  <c r="L271" i="79"/>
  <c r="L282" i="79"/>
  <c r="D287" i="78"/>
  <c r="D23" i="81" s="1"/>
  <c r="L1252" i="79"/>
  <c r="L1250" i="79"/>
  <c r="L1248" i="79"/>
  <c r="L1246" i="79"/>
  <c r="L1244" i="79"/>
  <c r="L1242" i="79"/>
  <c r="L1236" i="79"/>
  <c r="L1234" i="79"/>
  <c r="L1232" i="79"/>
  <c r="E262" i="78"/>
  <c r="E266" i="78"/>
  <c r="E274" i="78"/>
  <c r="J1224" i="79"/>
  <c r="E261" i="78"/>
  <c r="J1210" i="79"/>
  <c r="E283" i="78"/>
  <c r="J1254" i="79"/>
  <c r="E227" i="78"/>
  <c r="E235" i="78"/>
  <c r="E193" i="78"/>
  <c r="E322" i="78"/>
  <c r="E321" i="78"/>
  <c r="E111" i="78"/>
  <c r="E239" i="78"/>
  <c r="E231" i="78"/>
  <c r="E225" i="78"/>
  <c r="E195" i="78"/>
  <c r="E191" i="78"/>
  <c r="E314" i="78"/>
  <c r="J1239" i="79"/>
  <c r="E115" i="78"/>
  <c r="E135" i="78"/>
  <c r="E233" i="78"/>
  <c r="E217" i="78"/>
  <c r="E187" i="78"/>
  <c r="L217" i="79"/>
  <c r="R12" i="4"/>
  <c r="S12" i="4"/>
  <c r="S11" i="4"/>
  <c r="R11" i="4"/>
  <c r="L1174" i="79"/>
  <c r="L1173" i="79"/>
  <c r="L1172" i="79"/>
  <c r="L1171" i="79"/>
  <c r="L1170" i="79"/>
  <c r="L1169" i="79"/>
  <c r="L1168" i="79"/>
  <c r="L471" i="79"/>
  <c r="L470" i="79"/>
  <c r="L469" i="79"/>
  <c r="L468" i="79"/>
  <c r="L450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15" i="79"/>
  <c r="L306" i="79"/>
  <c r="L305" i="79"/>
  <c r="L304" i="79"/>
  <c r="L303" i="79"/>
  <c r="L302" i="79"/>
  <c r="L301" i="79"/>
  <c r="L294" i="79"/>
  <c r="L487" i="79"/>
  <c r="L486" i="79"/>
  <c r="L485" i="79"/>
  <c r="L454" i="79"/>
  <c r="L453" i="79"/>
  <c r="L452" i="79"/>
  <c r="L398" i="79"/>
  <c r="L393" i="79"/>
  <c r="L390" i="79"/>
  <c r="L389" i="79"/>
  <c r="L372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25" i="79"/>
  <c r="L235" i="79"/>
  <c r="L234" i="79"/>
  <c r="L233" i="79"/>
  <c r="L232" i="79"/>
  <c r="L231" i="79"/>
  <c r="L230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210" i="79"/>
  <c r="K1224" i="79"/>
  <c r="E331" i="78"/>
  <c r="K1239" i="79"/>
  <c r="E29" i="78"/>
  <c r="E285" i="78"/>
  <c r="I1254" i="79"/>
  <c r="I199" i="79"/>
  <c r="E125" i="78"/>
  <c r="E129" i="78"/>
  <c r="E133" i="78"/>
  <c r="E137" i="78"/>
  <c r="E176" i="78"/>
  <c r="E180" i="78"/>
  <c r="E213" i="78"/>
  <c r="E221" i="78"/>
  <c r="E229" i="78"/>
  <c r="E237" i="78"/>
  <c r="E117" i="78"/>
  <c r="K1254" i="79"/>
  <c r="E1254" i="79"/>
  <c r="E1239" i="79"/>
  <c r="E1224" i="79"/>
  <c r="E1210" i="79"/>
  <c r="E247" i="78"/>
  <c r="E127" i="78"/>
  <c r="E131" i="78"/>
  <c r="E170" i="78"/>
  <c r="E178" i="78"/>
  <c r="F1254" i="79"/>
  <c r="F1239" i="79"/>
  <c r="F1210" i="79"/>
  <c r="J217" i="79"/>
  <c r="J199" i="79"/>
  <c r="F217" i="79"/>
  <c r="F199" i="79"/>
  <c r="F1224" i="79"/>
  <c r="D1254" i="79"/>
  <c r="D1239" i="79"/>
  <c r="D1224" i="79"/>
  <c r="D1210" i="79"/>
  <c r="D217" i="79"/>
  <c r="D199" i="79"/>
  <c r="I217" i="79"/>
  <c r="I1210" i="79"/>
  <c r="I1224" i="79"/>
  <c r="I1239" i="79"/>
  <c r="L1224" i="79" l="1"/>
  <c r="L1254" i="79"/>
  <c r="L1210" i="79"/>
  <c r="L1239" i="79"/>
  <c r="T12" i="4"/>
  <c r="T11" i="4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2" i="78" l="1"/>
  <c r="C22" i="78"/>
  <c r="D20" i="78"/>
  <c r="C20" i="78"/>
  <c r="D18" i="78"/>
  <c r="C18" i="78"/>
  <c r="D16" i="78"/>
  <c r="C16" i="78"/>
  <c r="D24" i="78"/>
  <c r="C24" i="78"/>
  <c r="D21" i="78"/>
  <c r="C21" i="78"/>
  <c r="D19" i="78"/>
  <c r="C19" i="78"/>
  <c r="D17" i="78"/>
  <c r="C17" i="78"/>
  <c r="D15" i="78"/>
  <c r="C15" i="78"/>
  <c r="D23" i="78"/>
  <c r="C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D9" i="4"/>
  <c r="F9" i="4"/>
  <c r="H9" i="4"/>
  <c r="J9" i="4"/>
  <c r="L9" i="4"/>
  <c r="N9" i="4"/>
  <c r="P9" i="4"/>
  <c r="E9" i="4"/>
  <c r="G9" i="4"/>
  <c r="I9" i="4"/>
  <c r="K9" i="4"/>
  <c r="M9" i="4"/>
  <c r="O9" i="4"/>
  <c r="Q9" i="4"/>
  <c r="D10" i="4"/>
  <c r="F10" i="4"/>
  <c r="H10" i="4"/>
  <c r="J10" i="4"/>
  <c r="L10" i="4"/>
  <c r="N10" i="4"/>
  <c r="P10" i="4"/>
  <c r="E10" i="4"/>
  <c r="G10" i="4"/>
  <c r="I10" i="4"/>
  <c r="K10" i="4"/>
  <c r="M10" i="4"/>
  <c r="O10" i="4"/>
  <c r="Q10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BP13" i="4" s="1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6" i="4" l="1"/>
  <c r="BP18" i="4"/>
  <c r="BP17" i="4"/>
  <c r="BP21" i="4"/>
  <c r="BP20" i="4"/>
  <c r="BP14" i="4"/>
  <c r="BP15" i="4"/>
  <c r="BP19" i="4"/>
  <c r="BP12" i="4"/>
  <c r="BP11" i="4"/>
  <c r="E21" i="78"/>
  <c r="E24" i="78"/>
  <c r="E20" i="78"/>
  <c r="E22" i="78"/>
  <c r="E23" i="78"/>
  <c r="S9" i="4"/>
  <c r="R9" i="4"/>
  <c r="S10" i="4"/>
  <c r="R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K13" i="4" s="1"/>
  <c r="BL5" i="4"/>
  <c r="BL13" i="4" s="1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K16" i="4"/>
  <c r="BK20" i="4"/>
  <c r="BK14" i="4"/>
  <c r="BK15" i="4"/>
  <c r="BK19" i="4"/>
  <c r="BK18" i="4"/>
  <c r="BK17" i="4"/>
  <c r="BK21" i="4"/>
  <c r="BL20" i="4"/>
  <c r="BL14" i="4"/>
  <c r="BL17" i="4"/>
  <c r="BL21" i="4"/>
  <c r="BL16" i="4"/>
  <c r="BL18" i="4"/>
  <c r="BL15" i="4"/>
  <c r="BL19" i="4"/>
  <c r="BM5" i="4"/>
  <c r="BM13" i="4" s="1"/>
  <c r="BL12" i="4"/>
  <c r="BL11" i="4"/>
  <c r="BK12" i="4"/>
  <c r="BK11" i="4"/>
  <c r="BK10" i="4"/>
  <c r="T10" i="4"/>
  <c r="BL10" i="4"/>
  <c r="BP10" i="4"/>
  <c r="BM10" i="4"/>
  <c r="T9" i="4"/>
  <c r="BL9" i="4"/>
  <c r="BP9" i="4"/>
  <c r="BM9" i="4"/>
  <c r="BK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3" i="4" l="1"/>
  <c r="BA24" i="4"/>
  <c r="BM18" i="4"/>
  <c r="BM14" i="4"/>
  <c r="BM15" i="4"/>
  <c r="BM19" i="4"/>
  <c r="BM16" i="4"/>
  <c r="BM20" i="4"/>
  <c r="BM17" i="4"/>
  <c r="BM21" i="4"/>
  <c r="BA21" i="4"/>
  <c r="BA18" i="4"/>
  <c r="BA17" i="4"/>
  <c r="BA14" i="4"/>
  <c r="BA20" i="4"/>
  <c r="BA19" i="4"/>
  <c r="BA16" i="4"/>
  <c r="BA15" i="4"/>
  <c r="BN5" i="4"/>
  <c r="BN13" i="4" s="1"/>
  <c r="BM12" i="4"/>
  <c r="BM11" i="4"/>
  <c r="BA11" i="4"/>
  <c r="BA12" i="4"/>
  <c r="BA9" i="4"/>
  <c r="BA10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BB13" i="4" l="1"/>
  <c r="BB24" i="4"/>
  <c r="AY13" i="4"/>
  <c r="AY24" i="4"/>
  <c r="AH13" i="4"/>
  <c r="AH24" i="4"/>
  <c r="AN13" i="4"/>
  <c r="AN24" i="4"/>
  <c r="Z13" i="4"/>
  <c r="Z24" i="4"/>
  <c r="AF13" i="4"/>
  <c r="AF24" i="4"/>
  <c r="AX13" i="4"/>
  <c r="AX24" i="4"/>
  <c r="Y13" i="4"/>
  <c r="Y24" i="4"/>
  <c r="AK13" i="4"/>
  <c r="AK24" i="4"/>
  <c r="AD13" i="4"/>
  <c r="AD24" i="4"/>
  <c r="AU13" i="4"/>
  <c r="AU24" i="4"/>
  <c r="AZ13" i="4"/>
  <c r="AZ24" i="4"/>
  <c r="AV13" i="4"/>
  <c r="AV24" i="4"/>
  <c r="AL13" i="4"/>
  <c r="AL24" i="4"/>
  <c r="AC13" i="4"/>
  <c r="AC24" i="4"/>
  <c r="AI13" i="4"/>
  <c r="AI24" i="4"/>
  <c r="U13" i="4"/>
  <c r="U24" i="4"/>
  <c r="AJ13" i="4"/>
  <c r="AJ24" i="4"/>
  <c r="AQ13" i="4"/>
  <c r="AQ24" i="4"/>
  <c r="AR13" i="4"/>
  <c r="AR24" i="4"/>
  <c r="AB13" i="4"/>
  <c r="AB24" i="4"/>
  <c r="BC13" i="4"/>
  <c r="BC24" i="4"/>
  <c r="X13" i="4"/>
  <c r="X24" i="4"/>
  <c r="AS13" i="4"/>
  <c r="AS24" i="4"/>
  <c r="AO13" i="4"/>
  <c r="AO24" i="4"/>
  <c r="AA13" i="4"/>
  <c r="AA24" i="4"/>
  <c r="AP13" i="4"/>
  <c r="AP24" i="4"/>
  <c r="AE13" i="4"/>
  <c r="AE24" i="4"/>
  <c r="AW13" i="4"/>
  <c r="AW24" i="4"/>
  <c r="AM13" i="4"/>
  <c r="AM24" i="4"/>
  <c r="AT13" i="4"/>
  <c r="AT24" i="4"/>
  <c r="V13" i="4"/>
  <c r="BI13" i="4" s="1"/>
  <c r="V24" i="4"/>
  <c r="BE13" i="4"/>
  <c r="BE24" i="4"/>
  <c r="AG13" i="4"/>
  <c r="AG24" i="4"/>
  <c r="W13" i="4"/>
  <c r="BJ13" i="4" s="1"/>
  <c r="D308" i="78" s="1"/>
  <c r="W24" i="4"/>
  <c r="BD13" i="4"/>
  <c r="BD24" i="4"/>
  <c r="BN18" i="4"/>
  <c r="BN14" i="4"/>
  <c r="BN17" i="4"/>
  <c r="BN21" i="4"/>
  <c r="BN16" i="4"/>
  <c r="BN20" i="4"/>
  <c r="BN15" i="4"/>
  <c r="BN19" i="4"/>
  <c r="Y16" i="4"/>
  <c r="Y18" i="4"/>
  <c r="Y20" i="4"/>
  <c r="Y14" i="4"/>
  <c r="Y15" i="4"/>
  <c r="Y19" i="4"/>
  <c r="Y21" i="4"/>
  <c r="Y17" i="4"/>
  <c r="AJ14" i="4"/>
  <c r="AJ17" i="4"/>
  <c r="AJ19" i="4"/>
  <c r="AJ21" i="4"/>
  <c r="AJ16" i="4"/>
  <c r="AJ18" i="4"/>
  <c r="AJ20" i="4"/>
  <c r="AJ15" i="4"/>
  <c r="AZ20" i="4"/>
  <c r="AZ19" i="4"/>
  <c r="AZ16" i="4"/>
  <c r="AZ15" i="4"/>
  <c r="AZ21" i="4"/>
  <c r="AZ18" i="4"/>
  <c r="AZ17" i="4"/>
  <c r="AZ14" i="4"/>
  <c r="AB14" i="4"/>
  <c r="AB17" i="4"/>
  <c r="AB19" i="4"/>
  <c r="AB21" i="4"/>
  <c r="AB16" i="4"/>
  <c r="AB18" i="4"/>
  <c r="AB20" i="4"/>
  <c r="AB15" i="4"/>
  <c r="BE18" i="4"/>
  <c r="BE16" i="4"/>
  <c r="BE20" i="4"/>
  <c r="BE14" i="4"/>
  <c r="F309" i="79" s="1"/>
  <c r="BE15" i="4"/>
  <c r="BE17" i="4"/>
  <c r="BE19" i="4"/>
  <c r="BE21" i="4"/>
  <c r="AI18" i="4"/>
  <c r="AI20" i="4"/>
  <c r="AI16" i="4"/>
  <c r="AI14" i="4"/>
  <c r="AI15" i="4"/>
  <c r="AI17" i="4"/>
  <c r="AI19" i="4"/>
  <c r="AI21" i="4"/>
  <c r="AN16" i="4"/>
  <c r="AN18" i="4"/>
  <c r="AN20" i="4"/>
  <c r="AN14" i="4"/>
  <c r="AN15" i="4"/>
  <c r="AN17" i="4"/>
  <c r="AN19" i="4"/>
  <c r="AN21" i="4"/>
  <c r="AF16" i="4"/>
  <c r="AF18" i="4"/>
  <c r="AF20" i="4"/>
  <c r="AF15" i="4"/>
  <c r="AF14" i="4"/>
  <c r="AF17" i="4"/>
  <c r="AF19" i="4"/>
  <c r="AF21" i="4"/>
  <c r="AE16" i="4"/>
  <c r="AE15" i="4"/>
  <c r="AE17" i="4"/>
  <c r="AE19" i="4"/>
  <c r="AE21" i="4"/>
  <c r="AE18" i="4"/>
  <c r="AE20" i="4"/>
  <c r="AE14" i="4"/>
  <c r="V16" i="4"/>
  <c r="V20" i="4"/>
  <c r="V17" i="4"/>
  <c r="V18" i="4"/>
  <c r="V14" i="4"/>
  <c r="V15" i="4"/>
  <c r="V19" i="4"/>
  <c r="V21" i="4"/>
  <c r="AA16" i="4"/>
  <c r="AA18" i="4"/>
  <c r="AA14" i="4"/>
  <c r="AA20" i="4"/>
  <c r="AA15" i="4"/>
  <c r="AA17" i="4"/>
  <c r="AA19" i="4"/>
  <c r="AA21" i="4"/>
  <c r="AQ16" i="4"/>
  <c r="AQ20" i="4"/>
  <c r="AQ14" i="4"/>
  <c r="AQ18" i="4"/>
  <c r="AQ15" i="4"/>
  <c r="AQ17" i="4"/>
  <c r="AQ19" i="4"/>
  <c r="AQ21" i="4"/>
  <c r="U15" i="4"/>
  <c r="U19" i="4"/>
  <c r="U16" i="4"/>
  <c r="U18" i="4"/>
  <c r="U20" i="4"/>
  <c r="U14" i="4"/>
  <c r="U17" i="4"/>
  <c r="U21" i="4"/>
  <c r="AX18" i="4"/>
  <c r="AX17" i="4"/>
  <c r="AX19" i="4"/>
  <c r="AX21" i="4"/>
  <c r="AX16" i="4"/>
  <c r="AX20" i="4"/>
  <c r="AX14" i="4"/>
  <c r="AX15" i="4"/>
  <c r="AW20" i="4"/>
  <c r="AW14" i="4"/>
  <c r="AW17" i="4"/>
  <c r="AW16" i="4"/>
  <c r="AW18" i="4"/>
  <c r="AW15" i="4"/>
  <c r="AW19" i="4"/>
  <c r="AW21" i="4"/>
  <c r="BC21" i="4"/>
  <c r="BC18" i="4"/>
  <c r="BC17" i="4"/>
  <c r="BC14" i="4"/>
  <c r="BC20" i="4"/>
  <c r="BC19" i="4"/>
  <c r="BC16" i="4"/>
  <c r="BC15" i="4"/>
  <c r="AG18" i="4"/>
  <c r="AG20" i="4"/>
  <c r="AG17" i="4"/>
  <c r="AG16" i="4"/>
  <c r="AG14" i="4"/>
  <c r="AG15" i="4"/>
  <c r="AG19" i="4"/>
  <c r="AG21" i="4"/>
  <c r="BB20" i="4"/>
  <c r="BB19" i="4"/>
  <c r="BB16" i="4"/>
  <c r="BB15" i="4"/>
  <c r="BB21" i="4"/>
  <c r="BB18" i="4"/>
  <c r="BB17" i="4"/>
  <c r="BB14" i="4"/>
  <c r="BD20" i="4"/>
  <c r="BD19" i="4"/>
  <c r="BD16" i="4"/>
  <c r="BD15" i="4"/>
  <c r="BD21" i="4"/>
  <c r="BD18" i="4"/>
  <c r="BD17" i="4"/>
  <c r="BD14" i="4"/>
  <c r="AK15" i="4"/>
  <c r="AK19" i="4"/>
  <c r="AK16" i="4"/>
  <c r="AK18" i="4"/>
  <c r="AK20" i="4"/>
  <c r="AK14" i="4"/>
  <c r="AK7" i="4" s="1"/>
  <c r="AK17" i="4"/>
  <c r="AK21" i="4"/>
  <c r="Z16" i="4"/>
  <c r="Z18" i="4"/>
  <c r="Z20" i="4"/>
  <c r="Z14" i="4"/>
  <c r="Z15" i="4"/>
  <c r="Z17" i="4"/>
  <c r="Z19" i="4"/>
  <c r="Z21" i="4"/>
  <c r="AV16" i="4"/>
  <c r="AV18" i="4"/>
  <c r="AV20" i="4"/>
  <c r="AV15" i="4"/>
  <c r="AV14" i="4"/>
  <c r="AV17" i="4"/>
  <c r="AV19" i="4"/>
  <c r="AV21" i="4"/>
  <c r="AM18" i="4"/>
  <c r="AM20" i="4"/>
  <c r="AM15" i="4"/>
  <c r="AM17" i="4"/>
  <c r="AM19" i="4"/>
  <c r="AM21" i="4"/>
  <c r="AM16" i="4"/>
  <c r="AM14" i="4"/>
  <c r="X16" i="4"/>
  <c r="X18" i="4"/>
  <c r="X20" i="4"/>
  <c r="X15" i="4"/>
  <c r="X14" i="4"/>
  <c r="X17" i="4"/>
  <c r="X19" i="4"/>
  <c r="X21" i="4"/>
  <c r="AY21" i="4"/>
  <c r="AY18" i="4"/>
  <c r="AY17" i="4"/>
  <c r="AY14" i="4"/>
  <c r="AY20" i="4"/>
  <c r="AY19" i="4"/>
  <c r="AY16" i="4"/>
  <c r="AY15" i="4"/>
  <c r="AP16" i="4"/>
  <c r="AP20" i="4"/>
  <c r="AP15" i="4"/>
  <c r="AP18" i="4"/>
  <c r="AP14" i="4"/>
  <c r="AP17" i="4"/>
  <c r="AP19" i="4"/>
  <c r="AP21" i="4"/>
  <c r="AL16" i="4"/>
  <c r="AL14" i="4"/>
  <c r="AL17" i="4"/>
  <c r="AL18" i="4"/>
  <c r="AL20" i="4"/>
  <c r="AL15" i="4"/>
  <c r="AL19" i="4"/>
  <c r="AL21" i="4"/>
  <c r="AR14" i="4"/>
  <c r="AR15" i="4"/>
  <c r="AR17" i="4"/>
  <c r="AR19" i="4"/>
  <c r="AR21" i="4"/>
  <c r="AR16" i="4"/>
  <c r="AR18" i="4"/>
  <c r="AR20" i="4"/>
  <c r="AS16" i="4"/>
  <c r="AS14" i="4"/>
  <c r="AS7" i="4" s="1"/>
  <c r="AS17" i="4"/>
  <c r="AS21" i="4"/>
  <c r="AS18" i="4"/>
  <c r="AS20" i="4"/>
  <c r="AS15" i="4"/>
  <c r="AS19" i="4"/>
  <c r="W18" i="4"/>
  <c r="W20" i="4"/>
  <c r="W14" i="4"/>
  <c r="W15" i="4"/>
  <c r="W17" i="4"/>
  <c r="W19" i="4"/>
  <c r="W21" i="4"/>
  <c r="W16" i="4"/>
  <c r="AH18" i="4"/>
  <c r="AH20" i="4"/>
  <c r="AH17" i="4"/>
  <c r="AH19" i="4"/>
  <c r="AH21" i="4"/>
  <c r="AH16" i="4"/>
  <c r="AH14" i="4"/>
  <c r="AH15" i="4"/>
  <c r="AU14" i="4"/>
  <c r="AU15" i="4"/>
  <c r="AU17" i="4"/>
  <c r="AU19" i="4"/>
  <c r="AU21" i="4"/>
  <c r="AU16" i="4"/>
  <c r="AU18" i="4"/>
  <c r="AU20" i="4"/>
  <c r="AC16" i="4"/>
  <c r="AC14" i="4"/>
  <c r="AC17" i="4"/>
  <c r="AC21" i="4"/>
  <c r="AC18" i="4"/>
  <c r="AC20" i="4"/>
  <c r="AC15" i="4"/>
  <c r="AC19" i="4"/>
  <c r="AT18" i="4"/>
  <c r="AT20" i="4"/>
  <c r="AT14" i="4"/>
  <c r="AT15" i="4"/>
  <c r="AT17" i="4"/>
  <c r="AT21" i="4"/>
  <c r="AT16" i="4"/>
  <c r="AT19" i="4"/>
  <c r="AO16" i="4"/>
  <c r="AO18" i="4"/>
  <c r="AO20" i="4"/>
  <c r="AO14" i="4"/>
  <c r="AO15" i="4"/>
  <c r="AO19" i="4"/>
  <c r="AO21" i="4"/>
  <c r="AO17" i="4"/>
  <c r="AD18" i="4"/>
  <c r="AD14" i="4"/>
  <c r="AD15" i="4"/>
  <c r="AD19" i="4"/>
  <c r="AD21" i="4"/>
  <c r="AD16" i="4"/>
  <c r="AD20" i="4"/>
  <c r="AD17" i="4"/>
  <c r="BO5" i="4"/>
  <c r="BO13" i="4" s="1"/>
  <c r="BN12" i="4"/>
  <c r="BN11" i="4"/>
  <c r="BN10" i="4"/>
  <c r="BN9" i="4"/>
  <c r="AK11" i="4"/>
  <c r="AK12" i="4"/>
  <c r="Z11" i="4"/>
  <c r="Z12" i="4"/>
  <c r="AV12" i="4"/>
  <c r="AV11" i="4"/>
  <c r="AM11" i="4"/>
  <c r="AM12" i="4"/>
  <c r="X11" i="4"/>
  <c r="X12" i="4"/>
  <c r="Y12" i="4"/>
  <c r="Y11" i="4"/>
  <c r="AJ12" i="4"/>
  <c r="AJ11" i="4"/>
  <c r="AZ12" i="4"/>
  <c r="AZ11" i="4"/>
  <c r="AB12" i="4"/>
  <c r="AB11" i="4"/>
  <c r="BE11" i="4"/>
  <c r="BE12" i="4"/>
  <c r="AI12" i="4"/>
  <c r="AI11" i="4"/>
  <c r="AN12" i="4"/>
  <c r="AN11" i="4"/>
  <c r="AF11" i="4"/>
  <c r="AF12" i="4"/>
  <c r="AE11" i="4"/>
  <c r="AE12" i="4"/>
  <c r="V12" i="4"/>
  <c r="V11" i="4"/>
  <c r="AA12" i="4"/>
  <c r="AA11" i="4"/>
  <c r="AQ11" i="4"/>
  <c r="AQ12" i="4"/>
  <c r="U11" i="4"/>
  <c r="U12" i="4"/>
  <c r="AX12" i="4"/>
  <c r="AX11" i="4"/>
  <c r="AW11" i="4"/>
  <c r="AW12" i="4"/>
  <c r="BC11" i="4"/>
  <c r="BC12" i="4"/>
  <c r="AG12" i="4"/>
  <c r="AG11" i="4"/>
  <c r="BB12" i="4"/>
  <c r="BB11" i="4"/>
  <c r="BD12" i="4"/>
  <c r="BD11" i="4"/>
  <c r="AY11" i="4"/>
  <c r="AY12" i="4"/>
  <c r="AP12" i="4"/>
  <c r="AP11" i="4"/>
  <c r="AL12" i="4"/>
  <c r="AL11" i="4"/>
  <c r="AR12" i="4"/>
  <c r="AR11" i="4"/>
  <c r="AS11" i="4"/>
  <c r="AS12" i="4"/>
  <c r="W11" i="4"/>
  <c r="W12" i="4"/>
  <c r="AH11" i="4"/>
  <c r="AH12" i="4"/>
  <c r="AU11" i="4"/>
  <c r="AU12" i="4"/>
  <c r="AC11" i="4"/>
  <c r="AC12" i="4"/>
  <c r="AT12" i="4"/>
  <c r="AT11" i="4"/>
  <c r="AO11" i="4"/>
  <c r="AO12" i="4"/>
  <c r="AD12" i="4"/>
  <c r="AD11" i="4"/>
  <c r="AP10" i="4"/>
  <c r="AP9" i="4"/>
  <c r="AL10" i="4"/>
  <c r="AL9" i="4"/>
  <c r="AR10" i="4"/>
  <c r="AR9" i="4"/>
  <c r="AS10" i="4"/>
  <c r="AS9" i="4"/>
  <c r="AH10" i="4"/>
  <c r="AH9" i="4"/>
  <c r="AU10" i="4"/>
  <c r="AU9" i="4"/>
  <c r="AC10" i="4"/>
  <c r="AC9" i="4"/>
  <c r="AT10" i="4"/>
  <c r="AT9" i="4"/>
  <c r="AO10" i="4"/>
  <c r="AO9" i="4"/>
  <c r="AD10" i="4"/>
  <c r="AD9" i="4"/>
  <c r="Y10" i="4"/>
  <c r="Y9" i="4"/>
  <c r="AJ10" i="4"/>
  <c r="AJ9" i="4"/>
  <c r="AZ10" i="4"/>
  <c r="AZ9" i="4"/>
  <c r="AB10" i="4"/>
  <c r="AB9" i="4"/>
  <c r="BE10" i="4"/>
  <c r="BE9" i="4"/>
  <c r="AI10" i="4"/>
  <c r="AI9" i="4"/>
  <c r="AN10" i="4"/>
  <c r="AN9" i="4"/>
  <c r="AF10" i="4"/>
  <c r="AF9" i="4"/>
  <c r="AE10" i="4"/>
  <c r="AE9" i="4"/>
  <c r="V10" i="4"/>
  <c r="V9" i="4"/>
  <c r="AA10" i="4"/>
  <c r="AA9" i="4"/>
  <c r="AQ10" i="4"/>
  <c r="AQ9" i="4"/>
  <c r="U10" i="4"/>
  <c r="U9" i="4"/>
  <c r="AX10" i="4"/>
  <c r="AX9" i="4"/>
  <c r="AW10" i="4"/>
  <c r="AW9" i="4"/>
  <c r="BC10" i="4"/>
  <c r="BC9" i="4"/>
  <c r="AG10" i="4"/>
  <c r="AG9" i="4"/>
  <c r="BB10" i="4"/>
  <c r="BB9" i="4"/>
  <c r="BD10" i="4"/>
  <c r="BD9" i="4"/>
  <c r="AK10" i="4"/>
  <c r="AK9" i="4"/>
  <c r="Z10" i="4"/>
  <c r="Z9" i="4"/>
  <c r="AV10" i="4"/>
  <c r="AV9" i="4"/>
  <c r="AM10" i="4"/>
  <c r="AM9" i="4"/>
  <c r="X10" i="4"/>
  <c r="X9" i="4"/>
  <c r="AY10" i="4"/>
  <c r="AY9" i="4"/>
  <c r="W10" i="4"/>
  <c r="W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AF7" i="4"/>
  <c r="BE7" i="4"/>
  <c r="BP7" i="4"/>
  <c r="AP7" i="4"/>
  <c r="BM7" i="4"/>
  <c r="T7" i="4"/>
  <c r="V7" i="4"/>
  <c r="BL7" i="4"/>
  <c r="AZ7" i="4"/>
  <c r="AJ7" i="4"/>
  <c r="AB7" i="4"/>
  <c r="BK7" i="4"/>
  <c r="BA7" i="4"/>
  <c r="AC7" i="4"/>
  <c r="BN7" i="4"/>
  <c r="BB7" i="4"/>
  <c r="AT7" i="4"/>
  <c r="AL7" i="4"/>
  <c r="AY7" i="4"/>
  <c r="AQ7" i="4"/>
  <c r="AI7" i="4"/>
  <c r="AA7" i="4"/>
  <c r="BJ24" i="4" l="1"/>
  <c r="BI24" i="4"/>
  <c r="BH13" i="4"/>
  <c r="C308" i="78" s="1"/>
  <c r="BQ13" i="4"/>
  <c r="BR13" i="4" s="1"/>
  <c r="BS13" i="4" s="1"/>
  <c r="BT13" i="4" s="1"/>
  <c r="BF13" i="4"/>
  <c r="BF24" i="4"/>
  <c r="BH24" i="4"/>
  <c r="BQ24" i="4"/>
  <c r="BR24" i="4"/>
  <c r="BS24" i="4" s="1"/>
  <c r="BT24" i="4" s="1"/>
  <c r="BG13" i="4"/>
  <c r="BG24" i="4"/>
  <c r="BG6" i="4"/>
  <c r="BO18" i="4"/>
  <c r="BO17" i="4"/>
  <c r="BO21" i="4"/>
  <c r="BO16" i="4"/>
  <c r="BO20" i="4"/>
  <c r="BO14" i="4"/>
  <c r="BO15" i="4"/>
  <c r="BO19" i="4"/>
  <c r="BH17" i="4"/>
  <c r="C307" i="78" s="1"/>
  <c r="BQ17" i="4"/>
  <c r="BR17" i="4" s="1"/>
  <c r="BS17" i="4" s="1"/>
  <c r="BT17" i="4" s="1"/>
  <c r="BQ20" i="4"/>
  <c r="BR20" i="4" s="1"/>
  <c r="BS20" i="4" s="1"/>
  <c r="BT20" i="4" s="1"/>
  <c r="BH20" i="4"/>
  <c r="C341" i="78" s="1"/>
  <c r="BQ16" i="4"/>
  <c r="BH16" i="4"/>
  <c r="C210" i="78" s="1"/>
  <c r="BH15" i="4"/>
  <c r="C207" i="78" s="1"/>
  <c r="BQ15" i="4"/>
  <c r="BR15" i="4" s="1"/>
  <c r="BS15" i="4" s="1"/>
  <c r="BT15" i="4" s="1"/>
  <c r="BJ21" i="4"/>
  <c r="BJ17" i="4"/>
  <c r="D307" i="78" s="1"/>
  <c r="BJ14" i="4"/>
  <c r="I309" i="79" s="1"/>
  <c r="F15" i="58" s="1"/>
  <c r="F18" i="58" s="1"/>
  <c r="BJ18" i="4"/>
  <c r="D318" i="78" s="1"/>
  <c r="BI19" i="4"/>
  <c r="BI14" i="4"/>
  <c r="J309" i="79" s="1"/>
  <c r="BI17" i="4"/>
  <c r="BI16" i="4"/>
  <c r="BG18" i="4"/>
  <c r="BG15" i="4"/>
  <c r="BG19" i="4"/>
  <c r="BG16" i="4"/>
  <c r="BG20" i="4"/>
  <c r="BG14" i="4"/>
  <c r="D309" i="79" s="1"/>
  <c r="BG17" i="4"/>
  <c r="BG21" i="4"/>
  <c r="BF14" i="4"/>
  <c r="E309" i="79" s="1"/>
  <c r="BF17" i="4"/>
  <c r="BF19" i="4"/>
  <c r="BF21" i="4"/>
  <c r="BF16" i="4"/>
  <c r="BF18" i="4"/>
  <c r="BF20" i="4"/>
  <c r="BF15" i="4"/>
  <c r="BH21" i="4"/>
  <c r="BQ21" i="4"/>
  <c r="BR21" i="4" s="1"/>
  <c r="BS21" i="4" s="1"/>
  <c r="BT21" i="4" s="1"/>
  <c r="BQ14" i="4"/>
  <c r="BR14" i="4" s="1"/>
  <c r="BS14" i="4" s="1"/>
  <c r="BT14" i="4" s="1"/>
  <c r="BH14" i="4"/>
  <c r="K309" i="79" s="1"/>
  <c r="E15" i="58" s="1"/>
  <c r="E18" i="58" s="1"/>
  <c r="BQ18" i="4"/>
  <c r="BR18" i="4" s="1"/>
  <c r="BS18" i="4" s="1"/>
  <c r="BT18" i="4" s="1"/>
  <c r="BH18" i="4"/>
  <c r="BH19" i="4"/>
  <c r="C340" i="78" s="1"/>
  <c r="C34" i="81" s="1"/>
  <c r="BQ19" i="4"/>
  <c r="BR19" i="4" s="1"/>
  <c r="BS19" i="4" s="1"/>
  <c r="BT19" i="4" s="1"/>
  <c r="BR16" i="4"/>
  <c r="BS16" i="4" s="1"/>
  <c r="BT16" i="4" s="1"/>
  <c r="BJ16" i="4"/>
  <c r="D210" i="78" s="1"/>
  <c r="BJ19" i="4"/>
  <c r="D340" i="78" s="1"/>
  <c r="D34" i="81" s="1"/>
  <c r="BJ15" i="4"/>
  <c r="D207" i="78" s="1"/>
  <c r="BJ20" i="4"/>
  <c r="D341" i="78" s="1"/>
  <c r="BI21" i="4"/>
  <c r="BI15" i="4"/>
  <c r="BI18" i="4"/>
  <c r="BI20" i="4"/>
  <c r="E204" i="78"/>
  <c r="E199" i="78"/>
  <c r="L227" i="79"/>
  <c r="BO12" i="4"/>
  <c r="BO11" i="4"/>
  <c r="BO9" i="4"/>
  <c r="BO10" i="4"/>
  <c r="BO6" i="4"/>
  <c r="F728" i="79"/>
  <c r="F284" i="79"/>
  <c r="F1193" i="79"/>
  <c r="BG12" i="4"/>
  <c r="BG11" i="4"/>
  <c r="BF6" i="4"/>
  <c r="BF11" i="4"/>
  <c r="BF12" i="4"/>
  <c r="BH12" i="4"/>
  <c r="C315" i="78" s="1"/>
  <c r="BQ12" i="4"/>
  <c r="BR12" i="4" s="1"/>
  <c r="BS12" i="4" s="1"/>
  <c r="BT12" i="4" s="1"/>
  <c r="L1184" i="79"/>
  <c r="BH11" i="4"/>
  <c r="C311" i="78" s="1"/>
  <c r="BQ11" i="4"/>
  <c r="BR11" i="4" s="1"/>
  <c r="BS11" i="4" s="1"/>
  <c r="BT11" i="4" s="1"/>
  <c r="L277" i="79"/>
  <c r="L326" i="79"/>
  <c r="L278" i="79"/>
  <c r="BJ12" i="4"/>
  <c r="D315" i="78" s="1"/>
  <c r="BJ11" i="4"/>
  <c r="D311" i="78" s="1"/>
  <c r="BI11" i="4"/>
  <c r="BI12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0" i="81" s="1"/>
  <c r="BJ9" i="4"/>
  <c r="D162" i="78" s="1"/>
  <c r="BJ10" i="4"/>
  <c r="D316" i="78" s="1"/>
  <c r="F307" i="79"/>
  <c r="F640" i="79"/>
  <c r="F266" i="79"/>
  <c r="F168" i="79"/>
  <c r="F1033" i="79"/>
  <c r="F704" i="79"/>
  <c r="F92" i="79"/>
  <c r="F754" i="79"/>
  <c r="F1176" i="79"/>
  <c r="BF10" i="4"/>
  <c r="BF9" i="4"/>
  <c r="BH9" i="4"/>
  <c r="C162" i="78" s="1"/>
  <c r="BQ9" i="4"/>
  <c r="BR9" i="4" s="1"/>
  <c r="BG10" i="4"/>
  <c r="BG9" i="4"/>
  <c r="BI6" i="4"/>
  <c r="BI10" i="4"/>
  <c r="L386" i="79"/>
  <c r="L286" i="79"/>
  <c r="L125" i="79"/>
  <c r="L30" i="79"/>
  <c r="L765" i="79"/>
  <c r="L744" i="79"/>
  <c r="L683" i="79"/>
  <c r="L600" i="79"/>
  <c r="L570" i="79"/>
  <c r="L547" i="79"/>
  <c r="L503" i="79"/>
  <c r="L484" i="79"/>
  <c r="L464" i="79"/>
  <c r="L287" i="79"/>
  <c r="L249" i="79"/>
  <c r="L155" i="79"/>
  <c r="L121" i="79"/>
  <c r="L54" i="79"/>
  <c r="L23" i="79"/>
  <c r="L862" i="79"/>
  <c r="L849" i="79"/>
  <c r="L836" i="79"/>
  <c r="L819" i="79"/>
  <c r="L805" i="79"/>
  <c r="L796" i="79"/>
  <c r="L788" i="79"/>
  <c r="L774" i="79"/>
  <c r="L759" i="79"/>
  <c r="L738" i="79"/>
  <c r="L591" i="79"/>
  <c r="BQ10" i="4"/>
  <c r="BH10" i="4"/>
  <c r="C316" i="78" s="1"/>
  <c r="L1159" i="79"/>
  <c r="L802" i="79"/>
  <c r="L793" i="79"/>
  <c r="L785" i="79"/>
  <c r="L677" i="79"/>
  <c r="L597" i="79"/>
  <c r="L548" i="79"/>
  <c r="L504" i="79"/>
  <c r="L488" i="79"/>
  <c r="L473" i="79"/>
  <c r="L981" i="79"/>
  <c r="L16" i="79"/>
  <c r="L513" i="79"/>
  <c r="L497" i="79"/>
  <c r="L478" i="79"/>
  <c r="BI9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E207" i="78" l="1"/>
  <c r="C372" i="78"/>
  <c r="C342" i="78"/>
  <c r="C36" i="81" s="1"/>
  <c r="D372" i="78"/>
  <c r="D342" i="78"/>
  <c r="D36" i="81" s="1"/>
  <c r="C318" i="78"/>
  <c r="E318" i="78" s="1"/>
  <c r="L237" i="79"/>
  <c r="E320" i="78"/>
  <c r="E198" i="78"/>
  <c r="E205" i="78"/>
  <c r="E200" i="78"/>
  <c r="E212" i="78"/>
  <c r="E219" i="78"/>
  <c r="E201" i="78"/>
  <c r="E16" i="78"/>
  <c r="E17" i="78"/>
  <c r="E266" i="79"/>
  <c r="L236" i="79"/>
  <c r="E222" i="78"/>
  <c r="E197" i="78"/>
  <c r="E163" i="78"/>
  <c r="E308" i="78"/>
  <c r="E208" i="78"/>
  <c r="E203" i="78"/>
  <c r="E202" i="78"/>
  <c r="E326" i="78"/>
  <c r="L238" i="79"/>
  <c r="E206" i="78"/>
  <c r="E307" i="78"/>
  <c r="E149" i="78"/>
  <c r="D249" i="78"/>
  <c r="D21" i="81" s="1"/>
  <c r="L709" i="79"/>
  <c r="BO7" i="4"/>
  <c r="D1193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8" i="78"/>
  <c r="E256" i="78"/>
  <c r="E259" i="78"/>
  <c r="E315" i="78"/>
  <c r="E147" i="78"/>
  <c r="E145" i="78"/>
  <c r="E728" i="79"/>
  <c r="L317" i="79"/>
  <c r="L706" i="79"/>
  <c r="K728" i="79"/>
  <c r="J728" i="79"/>
  <c r="J1193" i="79"/>
  <c r="I728" i="79"/>
  <c r="L269" i="79"/>
  <c r="L313" i="79"/>
  <c r="L318" i="79"/>
  <c r="L322" i="79"/>
  <c r="L327" i="79"/>
  <c r="L642" i="79"/>
  <c r="L708" i="79"/>
  <c r="L645" i="79"/>
  <c r="L646" i="79"/>
  <c r="L272" i="79"/>
  <c r="L280" i="79"/>
  <c r="L1035" i="79"/>
  <c r="L274" i="79"/>
  <c r="L314" i="79"/>
  <c r="L323" i="79"/>
  <c r="L643" i="79"/>
  <c r="L273" i="79"/>
  <c r="I284" i="79"/>
  <c r="L275" i="79"/>
  <c r="L276" i="79"/>
  <c r="L648" i="79"/>
  <c r="L281" i="79"/>
  <c r="L268" i="79"/>
  <c r="K284" i="79"/>
  <c r="K1193" i="79"/>
  <c r="L1181" i="79"/>
  <c r="L1185" i="79"/>
  <c r="L279" i="79"/>
  <c r="L1182" i="79"/>
  <c r="J284" i="79"/>
  <c r="I1193" i="79"/>
  <c r="L270" i="79"/>
  <c r="L316" i="79"/>
  <c r="L320" i="79"/>
  <c r="L324" i="79"/>
  <c r="L329" i="79"/>
  <c r="L644" i="79"/>
  <c r="L710" i="79"/>
  <c r="L321" i="79"/>
  <c r="L330" i="79"/>
  <c r="L713" i="79"/>
  <c r="L734" i="79"/>
  <c r="L328" i="79"/>
  <c r="E1193" i="79"/>
  <c r="E284" i="79"/>
  <c r="D728" i="79"/>
  <c r="D284" i="79"/>
  <c r="L466" i="79"/>
  <c r="L477" i="79"/>
  <c r="L595" i="79"/>
  <c r="L745" i="79"/>
  <c r="L767" i="79"/>
  <c r="L792" i="79"/>
  <c r="L801" i="79"/>
  <c r="L810" i="79"/>
  <c r="L831" i="79"/>
  <c r="L845" i="79"/>
  <c r="L858" i="79"/>
  <c r="L870" i="79"/>
  <c r="L476" i="79"/>
  <c r="L495" i="79"/>
  <c r="L511" i="79"/>
  <c r="L555" i="79"/>
  <c r="L594" i="79"/>
  <c r="L667" i="79"/>
  <c r="L736" i="79"/>
  <c r="L758" i="79"/>
  <c r="L773" i="79"/>
  <c r="E189" i="78"/>
  <c r="E188" i="78"/>
  <c r="L1051" i="79"/>
  <c r="L1075" i="79"/>
  <c r="L1118" i="79"/>
  <c r="L1135" i="79"/>
  <c r="L1143" i="79"/>
  <c r="L1154" i="79"/>
  <c r="L1162" i="79"/>
  <c r="L1052" i="79"/>
  <c r="L1119" i="79"/>
  <c r="L1140" i="79"/>
  <c r="L1151" i="79"/>
  <c r="L1073" i="79"/>
  <c r="L1133" i="79"/>
  <c r="L489" i="79"/>
  <c r="L505" i="79"/>
  <c r="L43" i="79"/>
  <c r="L971" i="79"/>
  <c r="L1036" i="79"/>
  <c r="L1063" i="79"/>
  <c r="L1110" i="79"/>
  <c r="L1126" i="79"/>
  <c r="L1139" i="79"/>
  <c r="L1150" i="79"/>
  <c r="L1158" i="79"/>
  <c r="L1076" i="79"/>
  <c r="L496" i="79"/>
  <c r="L512" i="79"/>
  <c r="L556" i="79"/>
  <c r="L660" i="79"/>
  <c r="L775" i="79"/>
  <c r="L789" i="79"/>
  <c r="L797" i="79"/>
  <c r="L1136" i="79"/>
  <c r="L1147" i="79"/>
  <c r="L1155" i="79"/>
  <c r="L1044" i="79"/>
  <c r="L1117" i="79"/>
  <c r="L781" i="79"/>
  <c r="L15" i="79"/>
  <c r="L42" i="79"/>
  <c r="L68" i="79"/>
  <c r="L147" i="79"/>
  <c r="L223" i="79"/>
  <c r="L257" i="79"/>
  <c r="L296" i="79"/>
  <c r="L58" i="79"/>
  <c r="L248" i="79"/>
  <c r="L311" i="79"/>
  <c r="L553" i="79"/>
  <c r="L602" i="79"/>
  <c r="L674" i="79"/>
  <c r="L731" i="79"/>
  <c r="L943" i="79"/>
  <c r="L949" i="79"/>
  <c r="L961" i="79"/>
  <c r="L965" i="79"/>
  <c r="L969" i="79"/>
  <c r="L465" i="79"/>
  <c r="L919" i="79"/>
  <c r="L932" i="79"/>
  <c r="L999" i="79"/>
  <c r="L297" i="79"/>
  <c r="L380" i="79"/>
  <c r="L451" i="79"/>
  <c r="L916" i="79"/>
  <c r="L929" i="79"/>
  <c r="L937" i="79"/>
  <c r="L462" i="79"/>
  <c r="L474" i="79"/>
  <c r="L534" i="79"/>
  <c r="L299" i="79"/>
  <c r="L382" i="79"/>
  <c r="L456" i="79"/>
  <c r="L946" i="79"/>
  <c r="L959" i="79"/>
  <c r="L963" i="79"/>
  <c r="L967" i="79"/>
  <c r="L461" i="79"/>
  <c r="L1006" i="79"/>
  <c r="L463" i="79"/>
  <c r="L467" i="79"/>
  <c r="L475" i="79"/>
  <c r="L479" i="79"/>
  <c r="L483" i="79"/>
  <c r="L490" i="79"/>
  <c r="L494" i="79"/>
  <c r="L498" i="79"/>
  <c r="L502" i="79"/>
  <c r="L506" i="79"/>
  <c r="L510" i="79"/>
  <c r="L514" i="79"/>
  <c r="L546" i="79"/>
  <c r="L550" i="79"/>
  <c r="L554" i="79"/>
  <c r="L564" i="79"/>
  <c r="L569" i="79"/>
  <c r="L599" i="79"/>
  <c r="L603" i="79"/>
  <c r="L664" i="79"/>
  <c r="L675" i="79"/>
  <c r="L680" i="79"/>
  <c r="L732" i="79"/>
  <c r="L778" i="79"/>
  <c r="L787" i="79"/>
  <c r="L791" i="79"/>
  <c r="L795" i="79"/>
  <c r="L800" i="79"/>
  <c r="L806" i="79"/>
  <c r="L811" i="79"/>
  <c r="L822" i="79"/>
  <c r="L832" i="79"/>
  <c r="L839" i="79"/>
  <c r="L846" i="79"/>
  <c r="L852" i="79"/>
  <c r="L859" i="79"/>
  <c r="L864" i="79"/>
  <c r="L872" i="79"/>
  <c r="L878" i="79"/>
  <c r="L903" i="79"/>
  <c r="L1138" i="79"/>
  <c r="L1142" i="79"/>
  <c r="L1149" i="79"/>
  <c r="L1013" i="79"/>
  <c r="L1062" i="79"/>
  <c r="L1109" i="79"/>
  <c r="L1125" i="79"/>
  <c r="L288" i="79"/>
  <c r="L319" i="79"/>
  <c r="L388" i="79"/>
  <c r="L777" i="79"/>
  <c r="L786" i="79"/>
  <c r="L865" i="79"/>
  <c r="L874" i="79"/>
  <c r="L291" i="79"/>
  <c r="L460" i="79"/>
  <c r="L312" i="79"/>
  <c r="L379" i="79"/>
  <c r="L387" i="79"/>
  <c r="L399" i="79"/>
  <c r="L293" i="79"/>
  <c r="L310" i="79"/>
  <c r="L377" i="79"/>
  <c r="L385" i="79"/>
  <c r="L396" i="79"/>
  <c r="L459" i="79"/>
  <c r="L295" i="79"/>
  <c r="L378" i="79"/>
  <c r="L397" i="79"/>
  <c r="L894" i="79"/>
  <c r="L907" i="79"/>
  <c r="L920" i="79"/>
  <c r="L933" i="79"/>
  <c r="L976" i="79"/>
  <c r="L984" i="79"/>
  <c r="L995" i="79"/>
  <c r="L1005" i="79"/>
  <c r="L944" i="79"/>
  <c r="L952" i="79"/>
  <c r="L962" i="79"/>
  <c r="L966" i="79"/>
  <c r="L970" i="79"/>
  <c r="L1038" i="79"/>
  <c r="L1053" i="79"/>
  <c r="L1068" i="79"/>
  <c r="L1077" i="79"/>
  <c r="L1112" i="79"/>
  <c r="L1120" i="79"/>
  <c r="L1128" i="79"/>
  <c r="L1039" i="79"/>
  <c r="L1069" i="79"/>
  <c r="L1113" i="79"/>
  <c r="L1129" i="79"/>
  <c r="L568" i="79"/>
  <c r="L292" i="79"/>
  <c r="L376" i="79"/>
  <c r="L395" i="79"/>
  <c r="L290" i="79"/>
  <c r="L374" i="79"/>
  <c r="L392" i="79"/>
  <c r="L1134" i="79"/>
  <c r="L481" i="79"/>
  <c r="L492" i="79"/>
  <c r="L500" i="79"/>
  <c r="L508" i="79"/>
  <c r="L516" i="79"/>
  <c r="L552" i="79"/>
  <c r="L567" i="79"/>
  <c r="L601" i="79"/>
  <c r="L668" i="79"/>
  <c r="L730" i="79"/>
  <c r="L804" i="79"/>
  <c r="L809" i="79"/>
  <c r="L817" i="79"/>
  <c r="L826" i="79"/>
  <c r="L835" i="79"/>
  <c r="L844" i="79"/>
  <c r="L848" i="79"/>
  <c r="L857" i="79"/>
  <c r="L861" i="79"/>
  <c r="L869" i="79"/>
  <c r="L875" i="79"/>
  <c r="L880" i="79"/>
  <c r="L906" i="79"/>
  <c r="L876" i="79"/>
  <c r="L1041" i="79"/>
  <c r="L1071" i="79"/>
  <c r="L1115" i="79"/>
  <c r="L1131" i="79"/>
  <c r="L300" i="79"/>
  <c r="L375" i="79"/>
  <c r="L383" i="79"/>
  <c r="L394" i="79"/>
  <c r="L457" i="79"/>
  <c r="L289" i="79"/>
  <c r="L298" i="79"/>
  <c r="L373" i="79"/>
  <c r="L381" i="79"/>
  <c r="L391" i="79"/>
  <c r="L455" i="79"/>
  <c r="L879" i="79"/>
  <c r="L904" i="79"/>
  <c r="L482" i="79"/>
  <c r="L493" i="79"/>
  <c r="L501" i="79"/>
  <c r="L509" i="79"/>
  <c r="L549" i="79"/>
  <c r="L563" i="79"/>
  <c r="L598" i="79"/>
  <c r="L663" i="79"/>
  <c r="L679" i="79"/>
  <c r="L309" i="79"/>
  <c r="L384" i="79"/>
  <c r="L458" i="79"/>
  <c r="L977" i="79"/>
  <c r="L985" i="79"/>
  <c r="L1040" i="79"/>
  <c r="L1056" i="79"/>
  <c r="L1070" i="79"/>
  <c r="L1085" i="79"/>
  <c r="L1114" i="79"/>
  <c r="L1122" i="79"/>
  <c r="L1130" i="79"/>
  <c r="L1137" i="79"/>
  <c r="L1141" i="79"/>
  <c r="L1148" i="79"/>
  <c r="L1152" i="79"/>
  <c r="L1156" i="79"/>
  <c r="L1160" i="79"/>
  <c r="L1037" i="79"/>
  <c r="L1067" i="79"/>
  <c r="L1111" i="79"/>
  <c r="L1127" i="79"/>
  <c r="L910" i="79"/>
  <c r="L923" i="79"/>
  <c r="L936" i="79"/>
  <c r="L1004" i="79"/>
  <c r="L1153" i="79"/>
  <c r="L1157" i="79"/>
  <c r="L1161" i="79"/>
  <c r="L593" i="79"/>
  <c r="L735" i="79"/>
  <c r="L743" i="79"/>
  <c r="L757" i="79"/>
  <c r="L762" i="79"/>
  <c r="L772" i="79"/>
  <c r="L790" i="79"/>
  <c r="L794" i="79"/>
  <c r="L798" i="79"/>
  <c r="L803" i="79"/>
  <c r="L807" i="79"/>
  <c r="L813" i="79"/>
  <c r="L823" i="79"/>
  <c r="L833" i="79"/>
  <c r="L843" i="79"/>
  <c r="L847" i="79"/>
  <c r="L856" i="79"/>
  <c r="L860" i="79"/>
  <c r="L1057" i="79"/>
  <c r="L1089" i="79"/>
  <c r="L1123" i="79"/>
  <c r="L472" i="79"/>
  <c r="L480" i="79"/>
  <c r="L491" i="79"/>
  <c r="L499" i="79"/>
  <c r="L507" i="79"/>
  <c r="L515" i="79"/>
  <c r="L551" i="79"/>
  <c r="L565" i="79"/>
  <c r="L592" i="79"/>
  <c r="L596" i="79"/>
  <c r="L658" i="79"/>
  <c r="L676" i="79"/>
  <c r="L733" i="79"/>
  <c r="L739" i="79"/>
  <c r="L756" i="79"/>
  <c r="L761" i="79"/>
  <c r="L768" i="79"/>
  <c r="L1003" i="79"/>
  <c r="L939" i="79"/>
  <c r="L948" i="79"/>
  <c r="L960" i="79"/>
  <c r="L964" i="79"/>
  <c r="L968" i="79"/>
  <c r="L938" i="79"/>
  <c r="L1009" i="79"/>
  <c r="L1043" i="79"/>
  <c r="L1061" i="79"/>
  <c r="L1072" i="79"/>
  <c r="L1093" i="79"/>
  <c r="L1116" i="79"/>
  <c r="L1124" i="79"/>
  <c r="L1132" i="79"/>
  <c r="L1055" i="79"/>
  <c r="L1080" i="79"/>
  <c r="L1121" i="79"/>
  <c r="L978" i="79"/>
  <c r="L990" i="79"/>
  <c r="L991" i="79"/>
  <c r="L94" i="79"/>
  <c r="L99" i="79"/>
  <c r="L107" i="79"/>
  <c r="L112" i="79"/>
  <c r="L138" i="79"/>
  <c r="L220" i="79"/>
  <c r="L20" i="79"/>
  <c r="L48" i="79"/>
  <c r="L74" i="79"/>
  <c r="L224" i="79"/>
  <c r="L258" i="79"/>
  <c r="L22" i="79"/>
  <c r="L53" i="79"/>
  <c r="L116" i="79"/>
  <c r="L226" i="79"/>
  <c r="L260" i="79"/>
  <c r="L12" i="79"/>
  <c r="L34" i="79"/>
  <c r="L61" i="79"/>
  <c r="L133" i="79"/>
  <c r="L250" i="79"/>
  <c r="L11" i="79"/>
  <c r="L19" i="79"/>
  <c r="L32" i="79"/>
  <c r="L46" i="79"/>
  <c r="L59" i="79"/>
  <c r="L72" i="79"/>
  <c r="L126" i="79"/>
  <c r="L152" i="79"/>
  <c r="L221" i="79"/>
  <c r="L228" i="79"/>
  <c r="L253" i="79"/>
  <c r="L261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7" i="79"/>
  <c r="L255" i="79"/>
  <c r="L263" i="79"/>
  <c r="L18" i="79"/>
  <c r="L45" i="79"/>
  <c r="L71" i="79"/>
  <c r="L151" i="79"/>
  <c r="L256" i="79"/>
  <c r="L69" i="79"/>
  <c r="L148" i="79"/>
  <c r="L254" i="79"/>
  <c r="L14" i="79"/>
  <c r="L41" i="79"/>
  <c r="L67" i="79"/>
  <c r="L146" i="79"/>
  <c r="L252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51" i="79"/>
  <c r="L259" i="79"/>
  <c r="L28" i="79"/>
  <c r="L55" i="79"/>
  <c r="L122" i="79"/>
  <c r="L229" i="79"/>
  <c r="L262" i="79"/>
  <c r="L96" i="79"/>
  <c r="L101" i="79"/>
  <c r="L109" i="79"/>
  <c r="L135" i="79"/>
  <c r="L154" i="79"/>
  <c r="L222" i="79"/>
  <c r="I754" i="79"/>
  <c r="D307" i="79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BS9" i="4"/>
  <c r="BR10" i="4"/>
  <c r="E61" i="78"/>
  <c r="E59" i="78"/>
  <c r="E162" i="78"/>
  <c r="F218" i="79"/>
  <c r="E62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76" i="79"/>
  <c r="K754" i="79"/>
  <c r="F1177" i="79"/>
  <c r="J266" i="79"/>
  <c r="I266" i="79"/>
  <c r="I168" i="79"/>
  <c r="E161" i="78"/>
  <c r="K1176" i="79"/>
  <c r="K307" i="79"/>
  <c r="J1176" i="79"/>
  <c r="K92" i="79"/>
  <c r="E10" i="58" s="1"/>
  <c r="E12" i="58" s="1"/>
  <c r="E20" i="58" s="1"/>
  <c r="D640" i="79"/>
  <c r="E1033" i="79"/>
  <c r="E704" i="79"/>
  <c r="E92" i="79"/>
  <c r="E640" i="79"/>
  <c r="I640" i="79"/>
  <c r="I92" i="79"/>
  <c r="F10" i="58" s="1"/>
  <c r="F12" i="58" s="1"/>
  <c r="F20" i="58" s="1"/>
  <c r="I704" i="79"/>
  <c r="I1033" i="79"/>
  <c r="J168" i="79"/>
  <c r="J754" i="79"/>
  <c r="J92" i="79"/>
  <c r="J704" i="79"/>
  <c r="K168" i="79"/>
  <c r="K266" i="79"/>
  <c r="J640" i="79"/>
  <c r="J1033" i="79"/>
  <c r="J307" i="79"/>
  <c r="K640" i="79"/>
  <c r="K704" i="79"/>
  <c r="K1033" i="79"/>
  <c r="D1033" i="79"/>
  <c r="D704" i="79"/>
  <c r="D92" i="79"/>
  <c r="D754" i="79"/>
  <c r="D1176" i="79"/>
  <c r="D266" i="79"/>
  <c r="D168" i="79"/>
  <c r="E307" i="79"/>
  <c r="E754" i="79"/>
  <c r="E1176" i="79"/>
  <c r="E168" i="79"/>
  <c r="I307" i="79"/>
  <c r="BG7" i="4"/>
  <c r="BH7" i="4"/>
  <c r="BI7" i="4"/>
  <c r="BQ7" i="4"/>
  <c r="BJ7" i="4"/>
  <c r="D54" i="57"/>
  <c r="C54" i="57"/>
  <c r="E34" i="78" l="1"/>
  <c r="D332" i="78"/>
  <c r="E35" i="78"/>
  <c r="E209" i="78"/>
  <c r="E329" i="78"/>
  <c r="E223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93" i="79"/>
  <c r="L728" i="79"/>
  <c r="L284" i="79"/>
  <c r="D241" i="78"/>
  <c r="D18" i="81" s="1"/>
  <c r="C241" i="78"/>
  <c r="C18" i="81" s="1"/>
  <c r="E210" i="78"/>
  <c r="E43" i="78"/>
  <c r="L307" i="79"/>
  <c r="D182" i="78"/>
  <c r="D17" i="81" s="1"/>
  <c r="L704" i="79"/>
  <c r="L1176" i="79"/>
  <c r="L1033" i="79"/>
  <c r="L640" i="79"/>
  <c r="L754" i="79"/>
  <c r="L168" i="79"/>
  <c r="L92" i="79"/>
  <c r="L266" i="79"/>
  <c r="E169" i="78"/>
  <c r="E165" i="78"/>
  <c r="E171" i="78"/>
  <c r="E27" i="78"/>
  <c r="E31" i="78" s="1"/>
  <c r="D324" i="78"/>
  <c r="D27" i="81" s="1"/>
  <c r="I218" i="79"/>
  <c r="E327" i="78"/>
  <c r="E91" i="78"/>
  <c r="F1179" i="79"/>
  <c r="F1195" i="79" s="1"/>
  <c r="F1240" i="79" s="1"/>
  <c r="F1255" i="79" s="1"/>
  <c r="E340" i="78"/>
  <c r="E280" i="78"/>
  <c r="E252" i="78"/>
  <c r="D139" i="78"/>
  <c r="D12" i="81" s="1"/>
  <c r="C25" i="78"/>
  <c r="C9" i="81" s="1"/>
  <c r="BS10" i="4"/>
  <c r="BT9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77" i="79"/>
  <c r="C139" i="78"/>
  <c r="C12" i="81" s="1"/>
  <c r="E249" i="78"/>
  <c r="D1177" i="79"/>
  <c r="I1177" i="79"/>
  <c r="D218" i="79"/>
  <c r="J218" i="79"/>
  <c r="E218" i="79"/>
  <c r="K218" i="79"/>
  <c r="J1177" i="79"/>
  <c r="K1177" i="79"/>
  <c r="BR7" i="4"/>
  <c r="C29" i="81" l="1"/>
  <c r="D19" i="81"/>
  <c r="E332" i="78"/>
  <c r="D28" i="81"/>
  <c r="D29" i="81" s="1"/>
  <c r="E159" i="78"/>
  <c r="C15" i="81"/>
  <c r="C19" i="81" s="1"/>
  <c r="D333" i="78"/>
  <c r="E182" i="78"/>
  <c r="C242" i="78"/>
  <c r="D242" i="78"/>
  <c r="C333" i="78"/>
  <c r="E241" i="78"/>
  <c r="E139" i="78"/>
  <c r="E324" i="78"/>
  <c r="L218" i="79"/>
  <c r="L1177" i="79"/>
  <c r="I1179" i="79"/>
  <c r="I1195" i="79" s="1"/>
  <c r="I1240" i="79" s="1"/>
  <c r="I1255" i="79" s="1"/>
  <c r="E287" i="78"/>
  <c r="E1179" i="79"/>
  <c r="E1195" i="79" s="1"/>
  <c r="E1240" i="79" s="1"/>
  <c r="E1255" i="79" s="1"/>
  <c r="D1179" i="79"/>
  <c r="D1195" i="79" s="1"/>
  <c r="D1240" i="79" s="1"/>
  <c r="D1255" i="79" s="1"/>
  <c r="BT10" i="4"/>
  <c r="BS7" i="4"/>
  <c r="K1179" i="79"/>
  <c r="K1195" i="79" s="1"/>
  <c r="K1240" i="79" s="1"/>
  <c r="K1255" i="79" s="1"/>
  <c r="E276" i="78"/>
  <c r="J1179" i="79"/>
  <c r="J1195" i="79" s="1"/>
  <c r="J1240" i="79" s="1"/>
  <c r="J1255" i="79" s="1"/>
  <c r="C31" i="81" l="1"/>
  <c r="C376" i="78"/>
  <c r="E22" i="58"/>
  <c r="E23" i="58" s="1"/>
  <c r="D31" i="81"/>
  <c r="D376" i="78"/>
  <c r="F22" i="58"/>
  <c r="F23" i="58" s="1"/>
  <c r="E333" i="78"/>
  <c r="D335" i="78"/>
  <c r="E242" i="78"/>
  <c r="L1179" i="79"/>
  <c r="L1195" i="79" s="1"/>
  <c r="L1240" i="79" s="1"/>
  <c r="L1255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<sst xmlns="http://schemas.openxmlformats.org/spreadsheetml/2006/main" count="1547" uniqueCount="683">
  <si>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</si>
  <si>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</si>
  <si>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</si>
  <si>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</si>
  <si>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</si>
  <si>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</si>
  <si>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</si>
  <si>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</si>
  <si>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</si>
  <si>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</si>
  <si>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</si>
  <si>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</si>
  <si>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</si>
  <si>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</si>
  <si>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</si>
  <si>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</si>
  <si>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</si>
  <si>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</si>
  <si>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</si>
  <si>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</si>
  <si>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</si>
  <si>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</si>
  <si>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</si>
  <si>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</si>
  <si>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</si>
  <si>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</si>
  <si>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</si>
  <si>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</si>
  <si>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</si>
  <si>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</si>
  <si>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</si>
  <si>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</si>
  <si>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</si>
  <si>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</si>
  <si>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</si>
  <si>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</si>
  <si>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</si>
  <si>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</si>
  <si>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</si>
  <si>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</si>
  <si>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</si>
  <si>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</si>
  <si>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</si>
  <si>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</si>
  <si>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</si>
  <si>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</si>
  <si>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</si>
  <si>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</si>
  <si>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</si>
  <si>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</si>
  <si>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</si>
  <si>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</si>
  <si>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</si>
  <si>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</si>
  <si>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</si>
  <si>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</si>
  <si>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</si>
  <si>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</si>
  <si>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</si>
  <si>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</si>
  <si>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</si>
  <si>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</si>
  <si>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</si>
  <si>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</si>
  <si>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</si>
  <si>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</si>
  <si>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</si>
  <si>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</si>
  <si>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</si>
  <si>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</si>
  <si>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</si>
  <si>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</si>
  <si>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</si>
  <si>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</si>
  <si>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</si>
  <si>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</si>
  <si>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</si>
  <si>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</si>
  <si>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</si>
  <si>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</si>
  <si>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</si>
  <si>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</si>
  <si>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</si>
  <si>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</si>
  <si>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</si>
  <si>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</si>
  <si>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</si>
  <si>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</si>
  <si>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</si>
  <si>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</si>
  <si>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</si>
  <si>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</si>
  <si>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</si>
  <si>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</si>
  <si>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</si>
  <si>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</si>
  <si>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</si>
  <si>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</si>
  <si>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</si>
  <si>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</si>
  <si>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</si>
  <si>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</si>
  <si>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</si>
  <si>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</si>
  <si>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</si>
  <si>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</si>
  <si>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</si>
  <si>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</si>
  <si>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</si>
  <si>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</si>
  <si>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</si>
  <si>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</si>
  <si>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</si>
  <si>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</si>
  <si>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</si>
  <si>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</si>
  <si>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</si>
  <si>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</si>
  <si>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</si>
  <si>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</si>
  <si>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</si>
  <si>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</si>
  <si>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</si>
  <si>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</si>
  <si>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</si>
  <si>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</si>
  <si>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</si>
  <si>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</si>
  <si>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</si>
  <si>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</si>
  <si>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</si>
  <si>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</si>
  <si>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</si>
  <si>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</si>
  <si>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</si>
  <si>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</si>
  <si>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</si>
  <si>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</si>
  <si>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</si>
  <si>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</si>
  <si>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</si>
  <si>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</si>
  <si>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</si>
  <si>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</si>
  <si>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</si>
  <si>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</si>
  <si>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</si>
  <si>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</si>
  <si>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</si>
  <si>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</si>
  <si>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</si>
  <si>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</si>
  <si>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</si>
  <si>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</si>
  <si>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</si>
  <si>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</si>
  <si>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</si>
  <si>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</si>
  <si>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</si>
  <si>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</si>
  <si>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</si>
  <si>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</si>
  <si>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</si>
  <si>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</si>
  <si>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</si>
  <si>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</si>
  <si>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</si>
  <si>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</si>
  <si>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</si>
  <si>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</si>
  <si>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</si>
  <si>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</si>
  <si>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</si>
  <si>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</si>
  <si>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</si>
  <si>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</si>
  <si>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</si>
  <si>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</si>
  <si>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</si>
  <si>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</si>
  <si>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</si>
  <si>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</si>
  <si>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</si>
  <si>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</si>
  <si>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</si>
  <si>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</si>
  <si>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</si>
  <si>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</si>
  <si>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</si>
  <si>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</si>
  <si>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</si>
  <si>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</si>
  <si>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</si>
  <si>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</si>
  <si>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</si>
  <si>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</si>
  <si>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</si>
  <si>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</si>
  <si>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</si>
  <si>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</si>
  <si>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</si>
  <si>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</si>
  <si>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</si>
  <si>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</si>
  <si>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</si>
  <si>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</si>
  <si>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</si>
  <si>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</si>
  <si>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</si>
  <si>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</si>
  <si>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</si>
  <si>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</si>
  <si>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</si>
  <si>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</si>
  <si>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</si>
  <si>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</si>
  <si>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</si>
  <si>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</si>
  <si>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</si>
  <si>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</si>
  <si>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</si>
  <si>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</si>
  <si>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</si>
  <si>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</si>
  <si>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</si>
  <si>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</si>
  <si>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</si>
  <si>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</si>
  <si>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</si>
  <si>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</si>
  <si>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</si>
  <si>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</si>
  <si>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</si>
  <si>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</si>
  <si>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</si>
  <si>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</si>
  <si>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</si>
  <si>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</si>
  <si>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</si>
  <si>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</si>
  <si>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</si>
  <si>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</si>
  <si>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</si>
  <si>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</si>
  <si>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</si>
  <si>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</si>
  <si>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</si>
  <si>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</si>
  <si>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</si>
  <si>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</si>
  <si>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</si>
  <si>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</si>
  <si>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</si>
  <si>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</si>
  <si>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</si>
  <si>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</si>
  <si>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</si>
  <si>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</si>
  <si>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</si>
  <si>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</si>
  <si>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</si>
  <si>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</si>
  <si>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</si>
  <si>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</si>
  <si>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</si>
  <si>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</si>
  <si>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</si>
  <si>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</si>
  <si>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</si>
  <si>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</si>
  <si>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</si>
  <si>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</si>
  <si>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</si>
  <si>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</si>
  <si>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</si>
  <si>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</si>
  <si>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</si>
  <si>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</si>
  <si>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</si>
  <si>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</si>
  <si>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</si>
  <si>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</si>
  <si>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</si>
  <si>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</si>
  <si>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</si>
  <si>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</si>
  <si>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</si>
  <si>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</si>
  <si>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</si>
  <si>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</si>
  <si>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</si>
  <si>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</si>
  <si>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</si>
  <si>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</si>
  <si>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</si>
  <si>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</si>
  <si>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</si>
  <si>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</si>
  <si>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</si>
  <si>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</si>
  <si>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</si>
  <si>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</si>
  <si>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</si>
  <si>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</si>
  <si>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</si>
  <si>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</si>
  <si>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</si>
  <si>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</si>
  <si>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</si>
  <si>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</si>
  <si>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</si>
  <si>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</si>
  <si>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</si>
  <si>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</si>
  <si>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</si>
  <si>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</si>
  <si>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</si>
  <si>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</si>
  <si>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</si>
  <si>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</si>
  <si>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</si>
  <si>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</si>
  <si>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</si>
  <si>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</si>
  <si>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</si>
  <si>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</si>
  <si>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</si>
  <si>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</si>
  <si>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</si>
  <si>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</si>
  <si>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</si>
  <si>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</si>
  <si>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</si>
  <si>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</si>
  <si>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</si>
  <si>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</si>
  <si>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</si>
  <si>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</si>
  <si>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</si>
  <si>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</si>
  <si>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</si>
  <si>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</si>
  <si>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</si>
  <si>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</si>
  <si>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</si>
  <si>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</si>
  <si>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</si>
  <si>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</si>
  <si>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</si>
  <si>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</si>
  <si>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</si>
  <si>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</si>
  <si>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</si>
  <si>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</si>
  <si>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</si>
  <si>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</si>
  <si>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</si>
  <si>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</si>
  <si>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</si>
  <si>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</si>
  <si>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</si>
  <si>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</si>
  <si>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</si>
  <si>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</si>
  <si>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</si>
  <si>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</si>
  <si>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</si>
  <si>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</si>
  <si>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</si>
  <si>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</si>
  <si>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</si>
  <si>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</si>
  <si>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</si>
  <si>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</si>
  <si>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</si>
  <si>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</si>
  <si>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</si>
  <si>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</si>
  <si>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</si>
  <si>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</si>
  <si>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</si>
  <si>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</si>
  <si>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</si>
  <si>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</si>
  <si>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</si>
  <si>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</si>
  <si>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</si>
  <si>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</si>
  <si>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</si>
  <si>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</si>
  <si>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</si>
  <si>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</si>
  <si>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</si>
  <si>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</si>
  <si>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</si>
  <si>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</si>
  <si>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</si>
  <si>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</si>
  <si>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</si>
  <si>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</si>
  <si>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</si>
  <si>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</si>
  <si>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</si>
  <si>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</si>
  <si>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</si>
  <si>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</si>
  <si>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</si>
  <si>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</si>
  <si>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</si>
  <si>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</si>
  <si>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</si>
  <si>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</si>
  <si>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</si>
  <si>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</si>
  <si>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</si>
  <si>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</si>
  <si>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</si>
  <si>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</si>
  <si>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</si>
  <si>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</si>
  <si>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</si>
  <si>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</si>
  <si>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</si>
  <si>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</si>
  <si>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</si>
  <si>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</si>
  <si>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</si>
  <si>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</si>
  <si>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</si>
  <si>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</si>
  <si>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</si>
  <si>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</si>
  <si>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</si>
  <si>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</si>
  <si>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</si>
  <si>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</si>
  <si>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</si>
  <si>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</si>
  <si>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</si>
  <si>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62100-G15</t>
  </si>
  <si>
    <t>74100-G13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</si>
  <si>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</si>
  <si>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</si>
  <si>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</si>
  <si>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</si>
  <si>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</si>
  <si>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</si>
  <si>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</si>
  <si>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</si>
  <si>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</si>
  <si>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</si>
  <si>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</si>
  <si>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</si>
  <si>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</si>
  <si>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</si>
  <si>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</si>
  <si>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</si>
  <si>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</si>
  <si>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</si>
  <si>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</si>
  <si>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</si>
  <si>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</si>
  <si>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</si>
  <si>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</si>
  <si>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</si>
  <si>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</si>
  <si>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</si>
  <si>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</si>
  <si>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</si>
  <si>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</si>
  <si>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</si>
  <si>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</si>
  <si>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</si>
  <si>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</si>
  <si>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</si>
  <si>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</si>
  <si>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</si>
  <si>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</si>
  <si>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</si>
  <si>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</si>
  <si>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</si>
  <si>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</si>
  <si>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</si>
  <si>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</si>
  <si>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</si>
  <si>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</si>
  <si>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</si>
  <si>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</si>
  <si>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</si>
  <si>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</si>
  <si>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</si>
  <si>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62100-G04</t>
  </si>
  <si>
    <t>62100-G09</t>
  </si>
  <si>
    <t>62100-G11</t>
  </si>
  <si>
    <t>63420-G12</t>
  </si>
  <si>
    <t>74100-G04</t>
  </si>
  <si>
    <t>74100-G08</t>
  </si>
  <si>
    <t>74100-G12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</si>
  <si>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</si>
  <si>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</si>
  <si>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</si>
  <si>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</si>
  <si>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</si>
  <si>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</si>
  <si>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</si>
  <si>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</si>
  <si>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</si>
  <si>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</si>
  <si>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</si>
  <si>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</si>
  <si>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</si>
  <si>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</si>
  <si>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</si>
  <si>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</si>
  <si>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</si>
  <si>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</si>
  <si>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</si>
  <si>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</si>
  <si>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</si>
  <si>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</si>
  <si>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</si>
  <si>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</si>
  <si>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</si>
  <si>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</si>
  <si>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</si>
  <si>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</si>
  <si>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</si>
  <si>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</si>
  <si>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</si>
  <si>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</si>
  <si>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</si>
  <si>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</si>
  <si>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</si>
  <si>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</si>
  <si>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</si>
  <si>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FSCSYR</t>
  </si>
  <si>
    <t>Bal</t>
  </si>
  <si>
    <t>Test</t>
  </si>
  <si>
    <t>Difference</t>
  </si>
  <si>
    <t>62100-G05</t>
  </si>
  <si>
    <t>74100-G05</t>
  </si>
  <si>
    <t>22340-G03</t>
  </si>
  <si>
    <t>63420-G15</t>
  </si>
  <si>
    <t>74100-G15</t>
  </si>
  <si>
    <t>90100-G03</t>
  </si>
  <si>
    <t>90120-G03</t>
  </si>
  <si>
    <t>90140-G03</t>
  </si>
  <si>
    <t>30100-G03</t>
  </si>
  <si>
    <t>30120-G03</t>
  </si>
  <si>
    <t>30140-G03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</si>
  <si>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</si>
  <si>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</si>
  <si>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</si>
  <si>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</si>
  <si>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</si>
  <si>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</si>
  <si>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</si>
  <si>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</t>
  </si>
  <si>
    <t xml:space="preserve">Current Earnings                               </t>
  </si>
  <si>
    <t xml:space="preserve">Issued Capital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</si>
  <si>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</si>
  <si>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</si>
  <si>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</si>
  <si>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</si>
  <si>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</si>
  <si>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F019</t>
  </si>
  <si>
    <t>Instance Name</t>
  </si>
  <si>
    <t>Calander Year Financial Report F019_20210118_13_39_38_3939.xls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</si>
  <si>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</si>
  <si>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</si>
  <si>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</si>
  <si>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</si>
  <si>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</si>
  <si>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</si>
  <si>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</si>
  <si>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</si>
  <si>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</si>
  <si>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</si>
  <si>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</si>
  <si>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</si>
  <si>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22340G03</t>
  </si>
  <si>
    <t>30100G03</t>
  </si>
  <si>
    <t>30120G03</t>
  </si>
  <si>
    <t>30140G03</t>
  </si>
  <si>
    <t>61160P01</t>
  </si>
  <si>
    <t>61161P01</t>
  </si>
  <si>
    <t>61162P01</t>
  </si>
  <si>
    <t>62100G01</t>
  </si>
  <si>
    <t>62100G02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</si>
  <si>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</si>
  <si>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</si>
  <si>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</si>
  <si>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</si>
  <si>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</si>
  <si>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</si>
  <si>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</si>
  <si>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</si>
  <si>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</si>
  <si>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</si>
  <si>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</si>
  <si>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62100G15</t>
  </si>
  <si>
    <t>74100G05</t>
  </si>
  <si>
    <t>90100G03</t>
  </si>
  <si>
    <t>90120G03</t>
  </si>
  <si>
    <t>90140G03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</si>
  <si>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</si>
  <si>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</si>
  <si>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</si>
  <si>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</si>
  <si>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</si>
  <si>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</si>
  <si>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</si>
  <si>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</si>
  <si>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</si>
  <si>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</si>
  <si>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61160-P01</t>
  </si>
  <si>
    <t>217 East Tce - Equity in JV</t>
  </si>
  <si>
    <t>23 - B</t>
  </si>
  <si>
    <t xml:space="preserve">61160          </t>
  </si>
  <si>
    <t xml:space="preserve">P01            </t>
  </si>
  <si>
    <t xml:space="preserve">               </t>
  </si>
  <si>
    <t xml:space="preserve">F019  </t>
  </si>
  <si>
    <t>Debit</t>
  </si>
  <si>
    <t xml:space="preserve">GPD1 Pty Ltd                                                </t>
  </si>
  <si>
    <t>Intercompany - GBLT</t>
  </si>
  <si>
    <t>30 - B</t>
  </si>
  <si>
    <t xml:space="preserve">74100          </t>
  </si>
  <si>
    <t xml:space="preserve">G05            </t>
  </si>
  <si>
    <t>Credit</t>
  </si>
  <si>
    <t>2019</t>
  </si>
  <si>
    <t>GL - JE</t>
  </si>
  <si>
    <t>Acqusition of 217 East Tce Project</t>
  </si>
  <si>
    <t>000006</t>
  </si>
  <si>
    <t xml:space="preserve">EVAN    </t>
  </si>
  <si>
    <t>AUD</t>
  </si>
  <si>
    <t>50% of invoice paid 217 East Tce Project</t>
  </si>
  <si>
    <t>000007</t>
  </si>
  <si>
    <t>000010</t>
  </si>
  <si>
    <t>000011</t>
  </si>
  <si>
    <t>000012</t>
  </si>
  <si>
    <t>000013</t>
  </si>
  <si>
    <t>000014</t>
  </si>
  <si>
    <t>000015</t>
  </si>
  <si>
    <t>000008</t>
  </si>
  <si>
    <t>2021</t>
  </si>
  <si>
    <t>Funds Transfer</t>
  </si>
  <si>
    <t>000017</t>
  </si>
  <si>
    <t>000020</t>
  </si>
  <si>
    <t>000021</t>
  </si>
  <si>
    <t>Intercompany-GBLT</t>
  </si>
  <si>
    <t>000019</t>
  </si>
  <si>
    <t>000018</t>
  </si>
  <si>
    <t xml:space="preserve">Fees &amp; Charges-GPD1 Pty Ltd                                 </t>
  </si>
  <si>
    <t xml:space="preserve">Extra Ordinary Expenses-GPD1 Pty Ltd                        </t>
  </si>
  <si>
    <t xml:space="preserve">Captial loss-GPD1 Pty Ltd                                   </t>
  </si>
  <si>
    <t xml:space="preserve">Income Tax-GPD1 Pty Ltd                                     </t>
  </si>
  <si>
    <t xml:space="preserve">217 East Tce - Equity in JV         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</si>
  <si>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</si>
  <si>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</si>
  <si>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</si>
  <si>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</si>
  <si>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</si>
  <si>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</si>
  <si>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</si>
  <si>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</si>
  <si>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</si>
  <si>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</si>
  <si>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</si>
  <si>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</si>
  <si>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</si>
  <si>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Intercompany-TMR                                            </t>
  </si>
  <si>
    <t xml:space="preserve">Intercompany - GBLT                                         </t>
  </si>
  <si>
    <t xml:space="preserve">Retained Earnings-GPD1 Pty Ltd                              </t>
  </si>
  <si>
    <t xml:space="preserve">Current Earnings-GPD1 Pty Ltd                               </t>
  </si>
  <si>
    <t xml:space="preserve">Issued Capital-GPD1 Pty Ltd                                 </t>
  </si>
  <si>
    <t>61161-P01</t>
  </si>
  <si>
    <t xml:space="preserve">217 East Tce - Other JV Acquisition Cost                    </t>
  </si>
  <si>
    <t>61162-P01</t>
  </si>
  <si>
    <t xml:space="preserve">217 East Tce - Share of JV Expenses Capitalised  for 2019   </t>
  </si>
  <si>
    <t>2017</t>
  </si>
  <si>
    <t>2018</t>
  </si>
  <si>
    <t>2020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</si>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</sst>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vertical="center" wrapText="1"/>
    </xf>
    <xf numFmtId="0" fontId="1" fillId="0" borderId="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69421527776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B1" zoomScale="80" workbookViewId="0">
      <selection activeCell="AV2" sqref="AV2"/>
    </sheetView>
  </sheetViews>
  <sheetFormatPr defaultRowHeight="12.75" x14ac:dyDescent="0.2"/>
  <cols>
    <col min="1" max="1" width="14.85546875" bestFit="1" customWidth="1"/>
    <col min="2" max="2" width="24.85546875" bestFit="1" customWidth="1"/>
    <col min="3" max="3" width="14.140625" customWidth="1"/>
    <col min="4" max="4" width="14.28515625" customWidth="1"/>
    <col min="5" max="5" width="16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1" bestFit="1" customWidth="1"/>
    <col min="66" max="66" width="15.28515625" bestFit="1" customWidth="1"/>
    <col min="67" max="67" width="12.710937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530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615</v>
      </c>
      <c r="B2" t="s">
        <v>616</v>
      </c>
      <c r="C2" t="s">
        <v>617</v>
      </c>
      <c r="D2">
        <f>IF(TYPE="R",40,IF(ISNA(INDEX(Categories!D:E,MATCH(GROUPTYPE,Categories!D:D,0),2)),0,INDEX(Categories!D:E,MATCH(GROUPTYPE,Categories!D:D,0),2)))</f>
        <v>24</v>
      </c>
      <c r="E2" t="str">
        <f>IF(TYPE="R","Retained Earnings",IF(ISNA(INDEX(Categories!D:F,MATCH(GLCATCODE,Categories!E:E,0),3)),0,INDEX(Categories!D:F,MATCH(GLCATCODE,Categories!E:E,0),3)))</f>
        <v>Fixed Assets</v>
      </c>
      <c r="F2" t="s">
        <v>239</v>
      </c>
      <c r="G2" t="s">
        <v>584</v>
      </c>
      <c r="H2" t="s">
        <v>618</v>
      </c>
      <c r="I2" t="s">
        <v>619</v>
      </c>
      <c r="J2" t="s">
        <v>620</v>
      </c>
      <c r="K2" t="s">
        <v>620</v>
      </c>
      <c r="L2" t="s">
        <v>620</v>
      </c>
      <c r="M2" t="s">
        <v>620</v>
      </c>
      <c r="N2" t="s">
        <v>620</v>
      </c>
      <c r="O2" t="s">
        <v>620</v>
      </c>
      <c r="P2" t="s">
        <v>620</v>
      </c>
      <c r="Q2" t="s">
        <v>621</v>
      </c>
      <c r="R2" t="s">
        <v>622</v>
      </c>
      <c r="S2">
        <f>IFERROR(VLOOKUP(ACCOUNTEXSEG,Sheet6!$A$2:$C$4000,3,TRUE),0)</f>
        <v>2901498.27</v>
      </c>
      <c r="T2">
        <f>IF(ACCTTYPE="I",0,OPENBALN)</f>
        <v>3898657.21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100000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144539.81</v>
      </c>
      <c r="AV2">
        <v>32995.82</v>
      </c>
      <c r="AW2">
        <v>819623.31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649776.20166599995</v>
      </c>
      <c r="BI2">
        <v>0</v>
      </c>
      <c r="BJ2">
        <v>0</v>
      </c>
      <c r="BK2">
        <v>0</v>
      </c>
      <c r="BL2">
        <v>0</v>
      </c>
      <c r="BM2" t="s">
        <v>623</v>
      </c>
      <c r="BN2">
        <v>20190701</v>
      </c>
      <c r="BO2">
        <v>3998657.21</v>
      </c>
      <c r="BP2" t="s">
        <v>239</v>
      </c>
      <c r="BQ2">
        <v>3898657.21</v>
      </c>
      <c r="BR2">
        <v>2020</v>
      </c>
      <c r="BS2" t="s">
        <v>360</v>
      </c>
      <c r="BT2">
        <v>3998657.21</v>
      </c>
    </row>
    <row r="3" spans="1:72" x14ac:dyDescent="0.2">
      <c r="A3" t="s">
        <v>540</v>
      </c>
      <c r="B3" t="s">
        <v>624</v>
      </c>
      <c r="C3" t="s">
        <v>625</v>
      </c>
      <c r="D3">
        <f>IF(TYPE="R",40,IF(ISNA(INDEX(Categories!D:E,MATCH(GROUPTYPE,Categories!D:D,0),2)),0,INDEX(Categories!D:E,MATCH(GROUPTYPE,Categories!D:D,0),2)))</f>
        <v>28</v>
      </c>
      <c r="E3" t="str">
        <f>IF(TYPE="R","Retained Earnings",IF(ISNA(INDEX(Categories!D:F,MATCH(GLCATCODE,Categories!E:E,0),3)),0,INDEX(Categories!D:F,MATCH(GLCATCODE,Categories!E:E,0),3)))</f>
        <v>Current Liabilities</v>
      </c>
      <c r="F3" t="s">
        <v>239</v>
      </c>
      <c r="G3" t="s">
        <v>601</v>
      </c>
      <c r="H3" t="s">
        <v>626</v>
      </c>
      <c r="I3" t="s">
        <v>627</v>
      </c>
      <c r="J3" t="s">
        <v>620</v>
      </c>
      <c r="K3" t="s">
        <v>620</v>
      </c>
      <c r="L3" t="s">
        <v>620</v>
      </c>
      <c r="M3" t="s">
        <v>620</v>
      </c>
      <c r="N3" t="s">
        <v>620</v>
      </c>
      <c r="O3" t="s">
        <v>620</v>
      </c>
      <c r="P3" t="s">
        <v>620</v>
      </c>
      <c r="Q3" t="s">
        <v>621</v>
      </c>
      <c r="R3" t="s">
        <v>628</v>
      </c>
      <c r="S3">
        <f>IFERROR(VLOOKUP(ACCOUNTEXSEG,Sheet6!$A$2:$C$4000,3,TRUE),0)</f>
        <v>-2901498.27</v>
      </c>
      <c r="T3">
        <f>IF(ACCTTYPE="I",0,OPENBALN)</f>
        <v>-3898657.21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-100000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-144539.81</v>
      </c>
      <c r="AV3">
        <v>-32995.82</v>
      </c>
      <c r="AW3">
        <v>-819623.31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-779731.44200000004</v>
      </c>
      <c r="BI3">
        <v>0</v>
      </c>
      <c r="BJ3">
        <v>0</v>
      </c>
      <c r="BK3">
        <v>0</v>
      </c>
      <c r="BL3">
        <v>0</v>
      </c>
      <c r="BM3" t="s">
        <v>623</v>
      </c>
      <c r="BN3">
        <v>20190701</v>
      </c>
      <c r="BO3">
        <v>-3998657.21</v>
      </c>
      <c r="BP3" t="s">
        <v>239</v>
      </c>
      <c r="BQ3">
        <v>-3898657.21</v>
      </c>
      <c r="BR3">
        <v>2020</v>
      </c>
      <c r="BS3" t="s">
        <v>367</v>
      </c>
      <c r="BT3">
        <v>-3998657.21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560</v>
      </c>
      <c r="C2" t="s">
        <v>561</v>
      </c>
      <c r="D2" s="55">
        <v>44214.569236111114</v>
      </c>
      <c r="F2" t="s">
        <v>562</v>
      </c>
    </row>
    <row r="3" spans="2:7" x14ac:dyDescent="0.2">
      <c r="B3" t="s">
        <v>578</v>
      </c>
      <c r="C3" t="s">
        <v>579</v>
      </c>
      <c r="D3">
        <v>2020</v>
      </c>
      <c r="F3" t="s">
        <v>563</v>
      </c>
      <c r="G3">
        <v>6</v>
      </c>
    </row>
    <row r="4" spans="2:7" x14ac:dyDescent="0.2">
      <c r="F4" t="s">
        <v>564</v>
      </c>
      <c r="G4" t="s">
        <v>565</v>
      </c>
    </row>
    <row r="5" spans="2:7" x14ac:dyDescent="0.2">
      <c r="F5" t="s">
        <v>566</v>
      </c>
      <c r="G5" t="s">
        <v>567</v>
      </c>
    </row>
    <row r="6" spans="2:7" x14ac:dyDescent="0.2">
      <c r="F6" t="s">
        <v>568</v>
      </c>
      <c r="G6">
        <v>0</v>
      </c>
    </row>
    <row r="7" spans="2:7" x14ac:dyDescent="0.2">
      <c r="F7" t="s">
        <v>569</v>
      </c>
      <c r="G7" t="s">
        <v>570</v>
      </c>
    </row>
    <row r="8" spans="2:7" x14ac:dyDescent="0.2">
      <c r="F8" t="s">
        <v>571</v>
      </c>
      <c r="G8" t="s">
        <v>572</v>
      </c>
    </row>
    <row r="9" spans="2:7" x14ac:dyDescent="0.2">
      <c r="F9" t="s">
        <v>573</v>
      </c>
      <c r="G9" t="s">
        <v>574</v>
      </c>
    </row>
    <row r="10" spans="2:7" x14ac:dyDescent="0.2">
      <c r="F10" t="s">
        <v>575</v>
      </c>
      <c r="G10" t="s">
        <v>576</v>
      </c>
    </row>
    <row r="11" spans="2:7" x14ac:dyDescent="0.2">
      <c r="F11" t="s">
        <v>577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24.855468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37.425781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615</v>
      </c>
      <c r="B2" t="s">
        <v>584</v>
      </c>
      <c r="C2" t="s">
        <v>616</v>
      </c>
      <c r="D2" t="s">
        <v>239</v>
      </c>
      <c r="E2" t="s">
        <v>629</v>
      </c>
      <c r="F2" t="s">
        <v>115</v>
      </c>
      <c r="G2" s="87">
        <v>43312</v>
      </c>
      <c r="H2" t="s">
        <v>630</v>
      </c>
      <c r="I2" t="s">
        <v>631</v>
      </c>
      <c r="J2" t="s">
        <v>631</v>
      </c>
      <c r="K2">
        <v>5</v>
      </c>
      <c r="L2" t="s">
        <v>632</v>
      </c>
      <c r="M2" s="87">
        <v>43318</v>
      </c>
      <c r="N2" t="s">
        <v>633</v>
      </c>
      <c r="O2" t="s">
        <v>634</v>
      </c>
      <c r="P2" s="61">
        <v>2378770</v>
      </c>
      <c r="Q2" t="s">
        <v>634</v>
      </c>
      <c r="R2" s="61">
        <v>2378770</v>
      </c>
      <c r="S2" s="61">
        <v>0</v>
      </c>
    </row>
    <row r="3" spans="1:19" x14ac:dyDescent="0.2">
      <c r="A3" t="s">
        <v>615</v>
      </c>
      <c r="B3" t="s">
        <v>584</v>
      </c>
      <c r="C3" t="s">
        <v>616</v>
      </c>
      <c r="D3" t="s">
        <v>239</v>
      </c>
      <c r="E3" t="s">
        <v>629</v>
      </c>
      <c r="F3" t="s">
        <v>117</v>
      </c>
      <c r="G3" s="87">
        <v>43373</v>
      </c>
      <c r="H3" t="s">
        <v>630</v>
      </c>
      <c r="I3" t="s">
        <v>635</v>
      </c>
      <c r="J3" t="s">
        <v>635</v>
      </c>
      <c r="K3">
        <v>6</v>
      </c>
      <c r="L3" t="s">
        <v>636</v>
      </c>
      <c r="M3" s="87">
        <v>43387</v>
      </c>
      <c r="N3" t="s">
        <v>633</v>
      </c>
      <c r="O3" t="s">
        <v>634</v>
      </c>
      <c r="P3" s="61">
        <v>94103.77</v>
      </c>
      <c r="Q3" t="s">
        <v>634</v>
      </c>
      <c r="R3" s="61">
        <v>94103.77</v>
      </c>
      <c r="S3" s="61">
        <v>0</v>
      </c>
    </row>
    <row r="4" spans="1:19" x14ac:dyDescent="0.2">
      <c r="A4" t="s">
        <v>615</v>
      </c>
      <c r="B4" t="s">
        <v>584</v>
      </c>
      <c r="C4" t="s">
        <v>616</v>
      </c>
      <c r="D4" t="s">
        <v>239</v>
      </c>
      <c r="E4" t="s">
        <v>629</v>
      </c>
      <c r="F4" t="s">
        <v>119</v>
      </c>
      <c r="G4" s="87">
        <v>43434</v>
      </c>
      <c r="H4" t="s">
        <v>630</v>
      </c>
      <c r="I4" t="s">
        <v>635</v>
      </c>
      <c r="J4" t="s">
        <v>635</v>
      </c>
      <c r="K4">
        <v>8</v>
      </c>
      <c r="L4" t="s">
        <v>637</v>
      </c>
      <c r="M4" s="87">
        <v>43444</v>
      </c>
      <c r="N4" t="s">
        <v>633</v>
      </c>
      <c r="O4" t="s">
        <v>634</v>
      </c>
      <c r="P4" s="61">
        <v>98666.36</v>
      </c>
      <c r="Q4" t="s">
        <v>634</v>
      </c>
      <c r="R4" s="61">
        <v>98666.36</v>
      </c>
      <c r="S4" s="61">
        <v>0</v>
      </c>
    </row>
    <row r="5" spans="1:19" x14ac:dyDescent="0.2">
      <c r="A5" t="s">
        <v>615</v>
      </c>
      <c r="B5" t="s">
        <v>584</v>
      </c>
      <c r="C5" t="s">
        <v>616</v>
      </c>
      <c r="D5" t="s">
        <v>239</v>
      </c>
      <c r="E5" t="s">
        <v>629</v>
      </c>
      <c r="F5" t="s">
        <v>121</v>
      </c>
      <c r="G5" s="87">
        <v>43496</v>
      </c>
      <c r="H5" t="s">
        <v>630</v>
      </c>
      <c r="I5" t="s">
        <v>635</v>
      </c>
      <c r="J5" t="s">
        <v>635</v>
      </c>
      <c r="K5">
        <v>9</v>
      </c>
      <c r="L5" t="s">
        <v>638</v>
      </c>
      <c r="M5" s="87">
        <v>43500</v>
      </c>
      <c r="N5" t="s">
        <v>633</v>
      </c>
      <c r="O5" t="s">
        <v>634</v>
      </c>
      <c r="P5" s="61">
        <v>144539.81</v>
      </c>
      <c r="Q5" t="s">
        <v>634</v>
      </c>
      <c r="R5" s="61">
        <v>144539.81</v>
      </c>
      <c r="S5" s="61">
        <v>0</v>
      </c>
    </row>
    <row r="6" spans="1:19" x14ac:dyDescent="0.2">
      <c r="A6" t="s">
        <v>615</v>
      </c>
      <c r="B6" t="s">
        <v>584</v>
      </c>
      <c r="C6" t="s">
        <v>616</v>
      </c>
      <c r="D6" t="s">
        <v>239</v>
      </c>
      <c r="E6" t="s">
        <v>629</v>
      </c>
      <c r="F6" t="s">
        <v>122</v>
      </c>
      <c r="G6" s="87">
        <v>43524</v>
      </c>
      <c r="H6" t="s">
        <v>630</v>
      </c>
      <c r="I6" t="s">
        <v>635</v>
      </c>
      <c r="J6" t="s">
        <v>635</v>
      </c>
      <c r="K6">
        <v>10</v>
      </c>
      <c r="L6" t="s">
        <v>639</v>
      </c>
      <c r="M6" s="87">
        <v>43538</v>
      </c>
      <c r="N6" t="s">
        <v>633</v>
      </c>
      <c r="O6" t="s">
        <v>634</v>
      </c>
      <c r="P6" s="61">
        <v>32995.82</v>
      </c>
      <c r="Q6" t="s">
        <v>634</v>
      </c>
      <c r="R6" s="61">
        <v>32995.82</v>
      </c>
      <c r="S6" s="61">
        <v>0</v>
      </c>
    </row>
    <row r="7" spans="1:19" x14ac:dyDescent="0.2">
      <c r="A7" t="s">
        <v>615</v>
      </c>
      <c r="B7" t="s">
        <v>584</v>
      </c>
      <c r="C7" t="s">
        <v>616</v>
      </c>
      <c r="D7" t="s">
        <v>239</v>
      </c>
      <c r="E7" t="s">
        <v>629</v>
      </c>
      <c r="F7" t="s">
        <v>122</v>
      </c>
      <c r="G7" s="87">
        <v>43524</v>
      </c>
      <c r="H7" t="s">
        <v>630</v>
      </c>
      <c r="I7" t="s">
        <v>635</v>
      </c>
      <c r="J7" t="s">
        <v>635</v>
      </c>
      <c r="K7">
        <v>11</v>
      </c>
      <c r="L7" t="s">
        <v>640</v>
      </c>
      <c r="M7" s="87">
        <v>43538</v>
      </c>
      <c r="N7" t="s">
        <v>633</v>
      </c>
      <c r="O7" t="s">
        <v>634</v>
      </c>
      <c r="P7" s="61">
        <v>-32995.82</v>
      </c>
      <c r="Q7" t="s">
        <v>634</v>
      </c>
      <c r="R7" s="61">
        <v>0</v>
      </c>
      <c r="S7" s="61">
        <v>-32995.82</v>
      </c>
    </row>
    <row r="8" spans="1:19" x14ac:dyDescent="0.2">
      <c r="A8" t="s">
        <v>615</v>
      </c>
      <c r="B8" t="s">
        <v>584</v>
      </c>
      <c r="C8" t="s">
        <v>616</v>
      </c>
      <c r="D8" t="s">
        <v>239</v>
      </c>
      <c r="E8" t="s">
        <v>629</v>
      </c>
      <c r="F8" t="s">
        <v>122</v>
      </c>
      <c r="G8" s="87">
        <v>43524</v>
      </c>
      <c r="H8" t="s">
        <v>630</v>
      </c>
      <c r="I8" t="s">
        <v>635</v>
      </c>
      <c r="J8" t="s">
        <v>635</v>
      </c>
      <c r="K8">
        <v>12</v>
      </c>
      <c r="L8" t="s">
        <v>641</v>
      </c>
      <c r="M8" s="87">
        <v>43538</v>
      </c>
      <c r="N8" t="s">
        <v>633</v>
      </c>
      <c r="O8" t="s">
        <v>634</v>
      </c>
      <c r="P8" s="61">
        <v>32995.82</v>
      </c>
      <c r="Q8" t="s">
        <v>634</v>
      </c>
      <c r="R8" s="61">
        <v>32995.82</v>
      </c>
      <c r="S8" s="61">
        <v>0</v>
      </c>
    </row>
    <row r="9" spans="1:19" x14ac:dyDescent="0.2">
      <c r="A9" t="s">
        <v>615</v>
      </c>
      <c r="B9" t="s">
        <v>584</v>
      </c>
      <c r="C9" t="s">
        <v>616</v>
      </c>
      <c r="D9" t="s">
        <v>239</v>
      </c>
      <c r="E9" t="s">
        <v>629</v>
      </c>
      <c r="F9" t="s">
        <v>123</v>
      </c>
      <c r="G9" s="87">
        <v>43555</v>
      </c>
      <c r="H9" t="s">
        <v>630</v>
      </c>
      <c r="I9" t="s">
        <v>635</v>
      </c>
      <c r="J9" t="s">
        <v>635</v>
      </c>
      <c r="K9">
        <v>13</v>
      </c>
      <c r="L9" t="s">
        <v>642</v>
      </c>
      <c r="M9" s="87">
        <v>43566</v>
      </c>
      <c r="N9" t="s">
        <v>633</v>
      </c>
      <c r="O9" t="s">
        <v>634</v>
      </c>
      <c r="P9" s="61">
        <v>819623.31</v>
      </c>
      <c r="Q9" t="s">
        <v>634</v>
      </c>
      <c r="R9" s="61">
        <v>819623.31</v>
      </c>
      <c r="S9" s="61">
        <v>0</v>
      </c>
    </row>
    <row r="10" spans="1:19" x14ac:dyDescent="0.2">
      <c r="A10" t="s">
        <v>615</v>
      </c>
      <c r="B10" t="s">
        <v>584</v>
      </c>
      <c r="C10" t="s">
        <v>616</v>
      </c>
      <c r="D10" t="s">
        <v>239</v>
      </c>
      <c r="E10" t="s">
        <v>629</v>
      </c>
      <c r="F10" t="s">
        <v>119</v>
      </c>
      <c r="G10" s="87">
        <v>43799</v>
      </c>
      <c r="H10" t="s">
        <v>630</v>
      </c>
      <c r="I10" t="s">
        <v>635</v>
      </c>
      <c r="J10" t="s">
        <v>635</v>
      </c>
      <c r="K10">
        <v>7</v>
      </c>
      <c r="L10" t="s">
        <v>643</v>
      </c>
      <c r="M10" s="87">
        <v>43444</v>
      </c>
      <c r="N10" t="s">
        <v>633</v>
      </c>
      <c r="O10" t="s">
        <v>634</v>
      </c>
      <c r="P10" s="61">
        <v>329958.14</v>
      </c>
      <c r="Q10" t="s">
        <v>634</v>
      </c>
      <c r="R10" s="61">
        <v>329958.14</v>
      </c>
      <c r="S10" s="61">
        <v>0</v>
      </c>
    </row>
    <row r="11" spans="1:19" x14ac:dyDescent="0.2">
      <c r="A11" t="s">
        <v>615</v>
      </c>
      <c r="B11" t="s">
        <v>584</v>
      </c>
      <c r="C11" t="s">
        <v>616</v>
      </c>
      <c r="D11" t="s">
        <v>239</v>
      </c>
      <c r="E11" t="s">
        <v>644</v>
      </c>
      <c r="F11" t="s">
        <v>118</v>
      </c>
      <c r="G11" s="87">
        <v>44135</v>
      </c>
      <c r="H11" t="s">
        <v>630</v>
      </c>
      <c r="I11" t="s">
        <v>645</v>
      </c>
      <c r="J11" t="s">
        <v>645</v>
      </c>
      <c r="K11">
        <v>14</v>
      </c>
      <c r="L11" t="s">
        <v>646</v>
      </c>
      <c r="M11" s="87">
        <v>44145</v>
      </c>
      <c r="N11" t="s">
        <v>633</v>
      </c>
      <c r="O11" t="s">
        <v>634</v>
      </c>
      <c r="P11" s="61">
        <v>100000</v>
      </c>
      <c r="Q11" t="s">
        <v>634</v>
      </c>
      <c r="R11" s="61">
        <v>100000</v>
      </c>
      <c r="S11" s="61">
        <v>0</v>
      </c>
    </row>
    <row r="12" spans="1:19" x14ac:dyDescent="0.2">
      <c r="A12" t="s">
        <v>615</v>
      </c>
      <c r="B12" t="s">
        <v>584</v>
      </c>
      <c r="C12" t="s">
        <v>616</v>
      </c>
      <c r="D12" t="s">
        <v>239</v>
      </c>
      <c r="E12" t="s">
        <v>644</v>
      </c>
      <c r="F12" t="s">
        <v>118</v>
      </c>
      <c r="G12" s="87">
        <v>44135</v>
      </c>
      <c r="H12" t="s">
        <v>630</v>
      </c>
      <c r="I12" t="s">
        <v>645</v>
      </c>
      <c r="J12" t="s">
        <v>645</v>
      </c>
      <c r="K12">
        <v>16</v>
      </c>
      <c r="L12" t="s">
        <v>647</v>
      </c>
      <c r="M12" s="87">
        <v>44145</v>
      </c>
      <c r="N12" t="s">
        <v>633</v>
      </c>
      <c r="O12" t="s">
        <v>634</v>
      </c>
      <c r="P12" s="61">
        <v>-100000</v>
      </c>
      <c r="Q12" t="s">
        <v>634</v>
      </c>
      <c r="R12" s="61">
        <v>0</v>
      </c>
      <c r="S12" s="61">
        <v>-100000</v>
      </c>
    </row>
    <row r="13" spans="1:19" x14ac:dyDescent="0.2">
      <c r="A13" t="s">
        <v>615</v>
      </c>
      <c r="B13" t="s">
        <v>584</v>
      </c>
      <c r="C13" t="s">
        <v>616</v>
      </c>
      <c r="D13" t="s">
        <v>239</v>
      </c>
      <c r="E13" t="s">
        <v>644</v>
      </c>
      <c r="F13" t="s">
        <v>118</v>
      </c>
      <c r="G13" s="87">
        <v>44135</v>
      </c>
      <c r="H13" t="s">
        <v>630</v>
      </c>
      <c r="I13" t="s">
        <v>645</v>
      </c>
      <c r="J13" t="s">
        <v>645</v>
      </c>
      <c r="K13">
        <v>17</v>
      </c>
      <c r="L13" t="s">
        <v>648</v>
      </c>
      <c r="M13" s="87">
        <v>44145</v>
      </c>
      <c r="N13" t="s">
        <v>633</v>
      </c>
      <c r="O13" t="s">
        <v>634</v>
      </c>
      <c r="P13" s="61">
        <v>100000</v>
      </c>
      <c r="Q13" t="s">
        <v>634</v>
      </c>
      <c r="R13" s="61">
        <v>100000</v>
      </c>
      <c r="S13" s="61">
        <v>0</v>
      </c>
    </row>
    <row r="14" spans="1:19" x14ac:dyDescent="0.2">
      <c r="A14" t="s">
        <v>539</v>
      </c>
      <c r="B14" t="s">
        <v>590</v>
      </c>
      <c r="C14" t="s">
        <v>649</v>
      </c>
      <c r="D14" t="s">
        <v>239</v>
      </c>
      <c r="E14" t="s">
        <v>644</v>
      </c>
      <c r="F14" t="s">
        <v>118</v>
      </c>
      <c r="G14" s="87">
        <v>44135</v>
      </c>
      <c r="H14" t="s">
        <v>630</v>
      </c>
      <c r="I14" t="s">
        <v>645</v>
      </c>
      <c r="J14" t="s">
        <v>645</v>
      </c>
      <c r="K14">
        <v>16</v>
      </c>
      <c r="L14" t="s">
        <v>647</v>
      </c>
      <c r="M14" s="87">
        <v>44145</v>
      </c>
      <c r="N14" t="s">
        <v>633</v>
      </c>
      <c r="O14" t="s">
        <v>634</v>
      </c>
      <c r="P14" s="61">
        <v>100000</v>
      </c>
      <c r="Q14" t="s">
        <v>634</v>
      </c>
      <c r="R14" s="61">
        <v>100000</v>
      </c>
      <c r="S14" s="61">
        <v>0</v>
      </c>
    </row>
    <row r="15" spans="1:19" x14ac:dyDescent="0.2">
      <c r="A15" t="s">
        <v>539</v>
      </c>
      <c r="B15" t="s">
        <v>590</v>
      </c>
      <c r="C15" t="s">
        <v>649</v>
      </c>
      <c r="D15" t="s">
        <v>239</v>
      </c>
      <c r="E15" t="s">
        <v>644</v>
      </c>
      <c r="F15" t="s">
        <v>118</v>
      </c>
      <c r="G15" s="87">
        <v>44135</v>
      </c>
      <c r="H15" t="s">
        <v>630</v>
      </c>
      <c r="I15" t="s">
        <v>645</v>
      </c>
      <c r="J15" t="s">
        <v>645</v>
      </c>
      <c r="K15">
        <v>16</v>
      </c>
      <c r="L15" t="s">
        <v>650</v>
      </c>
      <c r="M15" s="87">
        <v>44145</v>
      </c>
      <c r="N15" t="s">
        <v>633</v>
      </c>
      <c r="O15" t="s">
        <v>634</v>
      </c>
      <c r="P15" s="61">
        <v>100000</v>
      </c>
      <c r="Q15" t="s">
        <v>634</v>
      </c>
      <c r="R15" s="61">
        <v>100000</v>
      </c>
      <c r="S15" s="61">
        <v>0</v>
      </c>
    </row>
    <row r="16" spans="1:19" x14ac:dyDescent="0.2">
      <c r="A16" t="s">
        <v>539</v>
      </c>
      <c r="B16" t="s">
        <v>590</v>
      </c>
      <c r="C16" t="s">
        <v>649</v>
      </c>
      <c r="D16" t="s">
        <v>239</v>
      </c>
      <c r="E16" t="s">
        <v>644</v>
      </c>
      <c r="F16" t="s">
        <v>118</v>
      </c>
      <c r="G16" s="87">
        <v>44135</v>
      </c>
      <c r="H16" t="s">
        <v>630</v>
      </c>
      <c r="I16" t="s">
        <v>645</v>
      </c>
      <c r="J16" t="s">
        <v>645</v>
      </c>
      <c r="K16">
        <v>14</v>
      </c>
      <c r="L16" t="s">
        <v>646</v>
      </c>
      <c r="M16" s="87">
        <v>44145</v>
      </c>
      <c r="N16" t="s">
        <v>633</v>
      </c>
      <c r="O16" t="s">
        <v>634</v>
      </c>
      <c r="P16" s="61">
        <v>-100000</v>
      </c>
      <c r="Q16" t="s">
        <v>634</v>
      </c>
      <c r="R16" s="61">
        <v>0</v>
      </c>
      <c r="S16" s="61">
        <v>-100000</v>
      </c>
    </row>
    <row r="17" spans="1:19" x14ac:dyDescent="0.2">
      <c r="A17" t="s">
        <v>539</v>
      </c>
      <c r="B17" t="s">
        <v>590</v>
      </c>
      <c r="C17" t="s">
        <v>649</v>
      </c>
      <c r="D17" t="s">
        <v>239</v>
      </c>
      <c r="E17" t="s">
        <v>644</v>
      </c>
      <c r="F17" t="s">
        <v>118</v>
      </c>
      <c r="G17" s="87">
        <v>44135</v>
      </c>
      <c r="H17" t="s">
        <v>630</v>
      </c>
      <c r="I17" t="s">
        <v>645</v>
      </c>
      <c r="J17" t="s">
        <v>645</v>
      </c>
      <c r="K17">
        <v>15</v>
      </c>
      <c r="L17" t="s">
        <v>651</v>
      </c>
      <c r="M17" s="87">
        <v>44145</v>
      </c>
      <c r="N17" t="s">
        <v>633</v>
      </c>
      <c r="O17" t="s">
        <v>634</v>
      </c>
      <c r="P17" s="61">
        <v>-100000</v>
      </c>
      <c r="Q17" t="s">
        <v>634</v>
      </c>
      <c r="R17" s="61">
        <v>0</v>
      </c>
      <c r="S17" s="61">
        <v>-100000</v>
      </c>
    </row>
    <row r="18" spans="1:19" x14ac:dyDescent="0.2">
      <c r="A18" t="s">
        <v>540</v>
      </c>
      <c r="B18" t="s">
        <v>601</v>
      </c>
      <c r="C18" t="s">
        <v>624</v>
      </c>
      <c r="D18" t="s">
        <v>239</v>
      </c>
      <c r="E18" t="s">
        <v>629</v>
      </c>
      <c r="F18" t="s">
        <v>115</v>
      </c>
      <c r="G18" s="87">
        <v>43312</v>
      </c>
      <c r="H18" t="s">
        <v>630</v>
      </c>
      <c r="I18" t="s">
        <v>631</v>
      </c>
      <c r="J18" t="s">
        <v>631</v>
      </c>
      <c r="K18">
        <v>5</v>
      </c>
      <c r="L18" t="s">
        <v>632</v>
      </c>
      <c r="M18" s="87">
        <v>43318</v>
      </c>
      <c r="N18" t="s">
        <v>633</v>
      </c>
      <c r="O18" t="s">
        <v>634</v>
      </c>
      <c r="P18" s="61">
        <v>-2378770</v>
      </c>
      <c r="Q18" t="s">
        <v>634</v>
      </c>
      <c r="R18" s="61">
        <v>0</v>
      </c>
      <c r="S18" s="61">
        <v>-2378770</v>
      </c>
    </row>
    <row r="19" spans="1:19" x14ac:dyDescent="0.2">
      <c r="A19" t="s">
        <v>540</v>
      </c>
      <c r="B19" t="s">
        <v>601</v>
      </c>
      <c r="C19" t="s">
        <v>624</v>
      </c>
      <c r="D19" t="s">
        <v>239</v>
      </c>
      <c r="E19" t="s">
        <v>629</v>
      </c>
      <c r="F19" t="s">
        <v>117</v>
      </c>
      <c r="G19" s="87">
        <v>43373</v>
      </c>
      <c r="H19" t="s">
        <v>630</v>
      </c>
      <c r="I19" t="s">
        <v>635</v>
      </c>
      <c r="J19" t="s">
        <v>635</v>
      </c>
      <c r="K19">
        <v>6</v>
      </c>
      <c r="L19" t="s">
        <v>636</v>
      </c>
      <c r="M19" s="87">
        <v>43387</v>
      </c>
      <c r="N19" t="s">
        <v>633</v>
      </c>
      <c r="O19" t="s">
        <v>634</v>
      </c>
      <c r="P19" s="61">
        <v>-94103.77</v>
      </c>
      <c r="Q19" t="s">
        <v>634</v>
      </c>
      <c r="R19" s="61">
        <v>0</v>
      </c>
      <c r="S19" s="61">
        <v>-94103.77</v>
      </c>
    </row>
    <row r="20" spans="1:19" x14ac:dyDescent="0.2">
      <c r="A20" t="s">
        <v>540</v>
      </c>
      <c r="B20" t="s">
        <v>601</v>
      </c>
      <c r="C20" t="s">
        <v>624</v>
      </c>
      <c r="D20" t="s">
        <v>239</v>
      </c>
      <c r="E20" t="s">
        <v>629</v>
      </c>
      <c r="F20" t="s">
        <v>119</v>
      </c>
      <c r="G20" s="87">
        <v>43434</v>
      </c>
      <c r="H20" t="s">
        <v>630</v>
      </c>
      <c r="I20" t="s">
        <v>635</v>
      </c>
      <c r="J20" t="s">
        <v>635</v>
      </c>
      <c r="K20">
        <v>8</v>
      </c>
      <c r="L20" t="s">
        <v>637</v>
      </c>
      <c r="M20" s="87">
        <v>43444</v>
      </c>
      <c r="N20" t="s">
        <v>633</v>
      </c>
      <c r="O20" t="s">
        <v>634</v>
      </c>
      <c r="P20" s="61">
        <v>-98666.36</v>
      </c>
      <c r="Q20" t="s">
        <v>634</v>
      </c>
      <c r="R20" s="61">
        <v>0</v>
      </c>
      <c r="S20" s="61">
        <v>-98666.36</v>
      </c>
    </row>
    <row r="21" spans="1:19" x14ac:dyDescent="0.2">
      <c r="A21" t="s">
        <v>540</v>
      </c>
      <c r="B21" t="s">
        <v>601</v>
      </c>
      <c r="C21" t="s">
        <v>624</v>
      </c>
      <c r="D21" t="s">
        <v>239</v>
      </c>
      <c r="E21" t="s">
        <v>629</v>
      </c>
      <c r="F21" t="s">
        <v>121</v>
      </c>
      <c r="G21" s="87">
        <v>43496</v>
      </c>
      <c r="H21" t="s">
        <v>630</v>
      </c>
      <c r="I21" t="s">
        <v>635</v>
      </c>
      <c r="J21" t="s">
        <v>635</v>
      </c>
      <c r="K21">
        <v>9</v>
      </c>
      <c r="L21" t="s">
        <v>638</v>
      </c>
      <c r="M21" s="87">
        <v>43500</v>
      </c>
      <c r="N21" t="s">
        <v>633</v>
      </c>
      <c r="O21" t="s">
        <v>634</v>
      </c>
      <c r="P21" s="61">
        <v>-144539.81</v>
      </c>
      <c r="Q21" t="s">
        <v>634</v>
      </c>
      <c r="R21" s="61">
        <v>0</v>
      </c>
      <c r="S21" s="61">
        <v>-144539.81</v>
      </c>
    </row>
    <row r="22" spans="1:19" x14ac:dyDescent="0.2">
      <c r="A22" t="s">
        <v>540</v>
      </c>
      <c r="B22" t="s">
        <v>601</v>
      </c>
      <c r="C22" t="s">
        <v>624</v>
      </c>
      <c r="D22" t="s">
        <v>239</v>
      </c>
      <c r="E22" t="s">
        <v>629</v>
      </c>
      <c r="F22" t="s">
        <v>122</v>
      </c>
      <c r="G22" s="87">
        <v>43524</v>
      </c>
      <c r="H22" t="s">
        <v>630</v>
      </c>
      <c r="I22" t="s">
        <v>635</v>
      </c>
      <c r="J22" t="s">
        <v>635</v>
      </c>
      <c r="K22">
        <v>10</v>
      </c>
      <c r="L22" t="s">
        <v>639</v>
      </c>
      <c r="M22" s="87">
        <v>43538</v>
      </c>
      <c r="N22" t="s">
        <v>633</v>
      </c>
      <c r="O22" t="s">
        <v>634</v>
      </c>
      <c r="P22" s="61">
        <v>-32995.82</v>
      </c>
      <c r="Q22" t="s">
        <v>634</v>
      </c>
      <c r="R22" s="61">
        <v>0</v>
      </c>
      <c r="S22" s="61">
        <v>-32995.82</v>
      </c>
    </row>
    <row r="23" spans="1:19" x14ac:dyDescent="0.2">
      <c r="A23" t="s">
        <v>540</v>
      </c>
      <c r="B23" t="s">
        <v>601</v>
      </c>
      <c r="C23" t="s">
        <v>624</v>
      </c>
      <c r="D23" t="s">
        <v>239</v>
      </c>
      <c r="E23" t="s">
        <v>629</v>
      </c>
      <c r="F23" t="s">
        <v>122</v>
      </c>
      <c r="G23" s="87">
        <v>43524</v>
      </c>
      <c r="H23" t="s">
        <v>630</v>
      </c>
      <c r="I23" t="s">
        <v>635</v>
      </c>
      <c r="J23" t="s">
        <v>635</v>
      </c>
      <c r="K23">
        <v>11</v>
      </c>
      <c r="L23" t="s">
        <v>640</v>
      </c>
      <c r="M23" s="87">
        <v>43538</v>
      </c>
      <c r="N23" t="s">
        <v>633</v>
      </c>
      <c r="O23" t="s">
        <v>634</v>
      </c>
      <c r="P23" s="61">
        <v>32995.82</v>
      </c>
      <c r="Q23" t="s">
        <v>634</v>
      </c>
      <c r="R23" s="61">
        <v>32995.82</v>
      </c>
      <c r="S23" s="61">
        <v>0</v>
      </c>
    </row>
    <row r="24" spans="1:19" x14ac:dyDescent="0.2">
      <c r="A24" t="s">
        <v>540</v>
      </c>
      <c r="B24" t="s">
        <v>601</v>
      </c>
      <c r="C24" t="s">
        <v>624</v>
      </c>
      <c r="D24" t="s">
        <v>239</v>
      </c>
      <c r="E24" t="s">
        <v>629</v>
      </c>
      <c r="F24" t="s">
        <v>122</v>
      </c>
      <c r="G24" s="87">
        <v>43524</v>
      </c>
      <c r="H24" t="s">
        <v>630</v>
      </c>
      <c r="I24" t="s">
        <v>635</v>
      </c>
      <c r="J24" t="s">
        <v>635</v>
      </c>
      <c r="K24">
        <v>12</v>
      </c>
      <c r="L24" t="s">
        <v>641</v>
      </c>
      <c r="M24" s="87">
        <v>43538</v>
      </c>
      <c r="N24" t="s">
        <v>633</v>
      </c>
      <c r="O24" t="s">
        <v>634</v>
      </c>
      <c r="P24" s="61">
        <v>-32995.82</v>
      </c>
      <c r="Q24" t="s">
        <v>634</v>
      </c>
      <c r="R24" s="61">
        <v>0</v>
      </c>
      <c r="S24" s="61">
        <v>-32995.82</v>
      </c>
    </row>
    <row r="25" spans="1:19" x14ac:dyDescent="0.2">
      <c r="A25" t="s">
        <v>540</v>
      </c>
      <c r="B25" t="s">
        <v>601</v>
      </c>
      <c r="C25" t="s">
        <v>624</v>
      </c>
      <c r="D25" t="s">
        <v>239</v>
      </c>
      <c r="E25" t="s">
        <v>629</v>
      </c>
      <c r="F25" t="s">
        <v>123</v>
      </c>
      <c r="G25" s="87">
        <v>43555</v>
      </c>
      <c r="H25" t="s">
        <v>630</v>
      </c>
      <c r="I25" t="s">
        <v>635</v>
      </c>
      <c r="J25" t="s">
        <v>635</v>
      </c>
      <c r="K25">
        <v>13</v>
      </c>
      <c r="L25" t="s">
        <v>642</v>
      </c>
      <c r="M25" s="87">
        <v>43566</v>
      </c>
      <c r="N25" t="s">
        <v>633</v>
      </c>
      <c r="O25" t="s">
        <v>634</v>
      </c>
      <c r="P25" s="61">
        <v>-819623.31</v>
      </c>
      <c r="Q25" t="s">
        <v>634</v>
      </c>
      <c r="R25" s="61">
        <v>0</v>
      </c>
      <c r="S25" s="61">
        <v>-819623.31</v>
      </c>
    </row>
    <row r="26" spans="1:19" x14ac:dyDescent="0.2">
      <c r="A26" t="s">
        <v>540</v>
      </c>
      <c r="B26" t="s">
        <v>601</v>
      </c>
      <c r="C26" t="s">
        <v>624</v>
      </c>
      <c r="D26" t="s">
        <v>239</v>
      </c>
      <c r="E26" t="s">
        <v>629</v>
      </c>
      <c r="F26" t="s">
        <v>119</v>
      </c>
      <c r="G26" s="87">
        <v>43799</v>
      </c>
      <c r="H26" t="s">
        <v>630</v>
      </c>
      <c r="I26" t="s">
        <v>635</v>
      </c>
      <c r="J26" t="s">
        <v>635</v>
      </c>
      <c r="K26">
        <v>7</v>
      </c>
      <c r="L26" t="s">
        <v>643</v>
      </c>
      <c r="M26" s="87">
        <v>43444</v>
      </c>
      <c r="N26" t="s">
        <v>633</v>
      </c>
      <c r="O26" t="s">
        <v>634</v>
      </c>
      <c r="P26" s="61">
        <v>-329958.14</v>
      </c>
      <c r="Q26" t="s">
        <v>634</v>
      </c>
      <c r="R26" s="61">
        <v>0</v>
      </c>
      <c r="S26" s="61">
        <v>-329958.14</v>
      </c>
    </row>
    <row r="27" spans="1:19" x14ac:dyDescent="0.2">
      <c r="A27" t="s">
        <v>540</v>
      </c>
      <c r="B27" t="s">
        <v>601</v>
      </c>
      <c r="C27" t="s">
        <v>624</v>
      </c>
      <c r="D27" t="s">
        <v>239</v>
      </c>
      <c r="E27" t="s">
        <v>644</v>
      </c>
      <c r="F27" t="s">
        <v>118</v>
      </c>
      <c r="G27" s="87">
        <v>44135</v>
      </c>
      <c r="H27" t="s">
        <v>630</v>
      </c>
      <c r="I27" t="s">
        <v>645</v>
      </c>
      <c r="J27" t="s">
        <v>645</v>
      </c>
      <c r="K27">
        <v>15</v>
      </c>
      <c r="L27" t="s">
        <v>651</v>
      </c>
      <c r="M27" s="87">
        <v>44145</v>
      </c>
      <c r="N27" t="s">
        <v>633</v>
      </c>
      <c r="O27" t="s">
        <v>634</v>
      </c>
      <c r="P27" s="61">
        <v>100000</v>
      </c>
      <c r="Q27" t="s">
        <v>634</v>
      </c>
      <c r="R27" s="61">
        <v>100000</v>
      </c>
      <c r="S27" s="61">
        <v>0</v>
      </c>
    </row>
    <row r="28" spans="1:19" x14ac:dyDescent="0.2">
      <c r="A28" t="s">
        <v>540</v>
      </c>
      <c r="B28" t="s">
        <v>601</v>
      </c>
      <c r="C28" t="s">
        <v>624</v>
      </c>
      <c r="D28" t="s">
        <v>239</v>
      </c>
      <c r="E28" t="s">
        <v>644</v>
      </c>
      <c r="F28" t="s">
        <v>118</v>
      </c>
      <c r="G28" s="87">
        <v>44135</v>
      </c>
      <c r="H28" t="s">
        <v>630</v>
      </c>
      <c r="I28" t="s">
        <v>645</v>
      </c>
      <c r="J28" t="s">
        <v>645</v>
      </c>
      <c r="K28">
        <v>16</v>
      </c>
      <c r="L28" t="s">
        <v>650</v>
      </c>
      <c r="M28" s="87">
        <v>44145</v>
      </c>
      <c r="N28" t="s">
        <v>633</v>
      </c>
      <c r="O28" t="s">
        <v>634</v>
      </c>
      <c r="P28" s="61">
        <v>-100000</v>
      </c>
      <c r="Q28" t="s">
        <v>634</v>
      </c>
      <c r="R28" s="61">
        <v>0</v>
      </c>
      <c r="S28" s="61">
        <v>-100000</v>
      </c>
    </row>
    <row r="29" spans="1:19" x14ac:dyDescent="0.2">
      <c r="A29" t="s">
        <v>540</v>
      </c>
      <c r="B29" t="s">
        <v>601</v>
      </c>
      <c r="C29" t="s">
        <v>624</v>
      </c>
      <c r="D29" t="s">
        <v>239</v>
      </c>
      <c r="E29" t="s">
        <v>644</v>
      </c>
      <c r="F29" t="s">
        <v>118</v>
      </c>
      <c r="G29" s="87">
        <v>44135</v>
      </c>
      <c r="H29" t="s">
        <v>630</v>
      </c>
      <c r="I29" t="s">
        <v>645</v>
      </c>
      <c r="J29" t="s">
        <v>645</v>
      </c>
      <c r="K29">
        <v>17</v>
      </c>
      <c r="L29" t="s">
        <v>648</v>
      </c>
      <c r="M29" s="87">
        <v>44145</v>
      </c>
      <c r="N29" t="s">
        <v>633</v>
      </c>
      <c r="O29" t="s">
        <v>634</v>
      </c>
      <c r="P29" s="61">
        <v>-100000</v>
      </c>
      <c r="Q29" t="s">
        <v>634</v>
      </c>
      <c r="R29" s="61">
        <v>0</v>
      </c>
      <c r="S29" s="61">
        <v>-100000</v>
      </c>
    </row>
    <row r="30" spans="1:19" x14ac:dyDescent="0.2">
      <c r="G30" s="87"/>
      <c r="M30" s="87"/>
    </row>
    <row r="31" spans="1:19" x14ac:dyDescent="0.2">
      <c r="G31" s="87"/>
      <c r="M31" s="87"/>
    </row>
    <row r="32" spans="1:19" x14ac:dyDescent="0.2">
      <c r="G32" s="87"/>
      <c r="M32" s="87"/>
    </row>
    <row r="33" spans="7:13" x14ac:dyDescent="0.2">
      <c r="G33" s="87"/>
      <c r="M33" s="87"/>
    </row>
    <row r="34" spans="7:13" x14ac:dyDescent="0.2">
      <c r="G34" s="87"/>
      <c r="M34" s="87"/>
    </row>
    <row r="35" spans="7:13" x14ac:dyDescent="0.2">
      <c r="G35" s="87"/>
      <c r="M35" s="87"/>
    </row>
    <row r="36" spans="7:13" x14ac:dyDescent="0.2">
      <c r="G36" s="87"/>
      <c r="M36" s="87"/>
    </row>
    <row r="37" spans="7:13" x14ac:dyDescent="0.2">
      <c r="G37" s="87"/>
      <c r="M37" s="87"/>
    </row>
    <row r="38" spans="7:13" x14ac:dyDescent="0.2">
      <c r="G38" s="87"/>
      <c r="M38" s="87"/>
    </row>
    <row r="39" spans="7:13" x14ac:dyDescent="0.2">
      <c r="G39" s="87"/>
      <c r="M39" s="87"/>
    </row>
    <row r="40" spans="7:13" x14ac:dyDescent="0.2">
      <c r="G40" s="87"/>
      <c r="M40" s="87"/>
    </row>
    <row r="41" spans="7:13" x14ac:dyDescent="0.2">
      <c r="G41" s="87"/>
      <c r="M41" s="87"/>
    </row>
    <row r="42" spans="7:13" x14ac:dyDescent="0.2">
      <c r="G42" s="87"/>
      <c r="M42" s="87"/>
    </row>
    <row r="43" spans="7:13" x14ac:dyDescent="0.2">
      <c r="G43" s="87"/>
      <c r="M43" s="87"/>
    </row>
    <row r="44" spans="7:13" x14ac:dyDescent="0.2">
      <c r="G44" s="87"/>
      <c r="M44" s="87"/>
    </row>
    <row r="45" spans="7:13" x14ac:dyDescent="0.2">
      <c r="G45" s="87"/>
      <c r="M45" s="87"/>
    </row>
    <row r="46" spans="7:13" x14ac:dyDescent="0.2">
      <c r="G46" s="87"/>
      <c r="M46" s="87"/>
    </row>
    <row r="47" spans="7:13" x14ac:dyDescent="0.2">
      <c r="G47" s="87"/>
      <c r="M47" s="87"/>
    </row>
    <row r="48" spans="7:13" x14ac:dyDescent="0.2">
      <c r="G48" s="87"/>
      <c r="M48" s="87"/>
    </row>
    <row r="49" spans="7:13" x14ac:dyDescent="0.2">
      <c r="G49" s="87"/>
      <c r="M49" s="87"/>
    </row>
    <row r="50" spans="7:13" x14ac:dyDescent="0.2">
      <c r="G50" s="87"/>
      <c r="M50" s="87"/>
    </row>
    <row r="51" spans="7:13" x14ac:dyDescent="0.2">
      <c r="G51" s="87"/>
      <c r="M51" s="87"/>
    </row>
    <row r="52" spans="7:13" x14ac:dyDescent="0.2">
      <c r="G52" s="87"/>
      <c r="M52" s="87"/>
    </row>
    <row r="53" spans="7:13" x14ac:dyDescent="0.2">
      <c r="G53" s="87"/>
      <c r="M53" s="87"/>
    </row>
    <row r="54" spans="7:13" x14ac:dyDescent="0.2">
      <c r="G54" s="87"/>
      <c r="M54" s="87"/>
    </row>
    <row r="55" spans="7:13" x14ac:dyDescent="0.2">
      <c r="G55" s="87"/>
      <c r="M55" s="87"/>
    </row>
    <row r="56" spans="7:13" x14ac:dyDescent="0.2">
      <c r="G56" s="87"/>
      <c r="M56" s="87"/>
    </row>
    <row r="57" spans="7:13" x14ac:dyDescent="0.2">
      <c r="G57" s="87"/>
      <c r="M57" s="87"/>
    </row>
    <row r="58" spans="7:13" x14ac:dyDescent="0.2">
      <c r="G58" s="87"/>
      <c r="M58" s="87"/>
    </row>
    <row r="59" spans="7:13" x14ac:dyDescent="0.2">
      <c r="G59" s="87"/>
      <c r="M59" s="87"/>
    </row>
    <row r="60" spans="7:13" x14ac:dyDescent="0.2">
      <c r="G60" s="87"/>
      <c r="M60" s="87"/>
    </row>
    <row r="61" spans="7:13" x14ac:dyDescent="0.2">
      <c r="G61" s="87"/>
      <c r="M61" s="87"/>
    </row>
    <row r="62" spans="7:13" x14ac:dyDescent="0.2">
      <c r="G62" s="87"/>
      <c r="M62" s="87"/>
    </row>
    <row r="63" spans="7:13" x14ac:dyDescent="0.2">
      <c r="G63" s="87"/>
      <c r="M63" s="87"/>
    </row>
    <row r="64" spans="7:13" x14ac:dyDescent="0.2">
      <c r="G64" s="87"/>
      <c r="M64" s="87"/>
    </row>
    <row r="65" spans="7:13" x14ac:dyDescent="0.2">
      <c r="G65" s="87"/>
      <c r="M65" s="87"/>
    </row>
    <row r="66" spans="7:13" x14ac:dyDescent="0.2">
      <c r="G66" s="87"/>
      <c r="M66" s="87"/>
    </row>
    <row r="67" spans="7:13" x14ac:dyDescent="0.2">
      <c r="G67" s="87"/>
      <c r="M67" s="87"/>
    </row>
    <row r="68" spans="7:13" x14ac:dyDescent="0.2">
      <c r="G68" s="87"/>
      <c r="M68" s="87"/>
    </row>
    <row r="69" spans="7:13" x14ac:dyDescent="0.2">
      <c r="G69" s="87"/>
      <c r="M69" s="87"/>
    </row>
    <row r="70" spans="7:13" x14ac:dyDescent="0.2">
      <c r="G70" s="87"/>
      <c r="M70" s="87"/>
    </row>
    <row r="71" spans="7:13" x14ac:dyDescent="0.2">
      <c r="G71" s="87"/>
      <c r="M71" s="87"/>
    </row>
    <row r="72" spans="7:13" x14ac:dyDescent="0.2">
      <c r="G72" s="87"/>
      <c r="M72" s="87"/>
    </row>
    <row r="73" spans="7:13" x14ac:dyDescent="0.2">
      <c r="G73" s="87"/>
      <c r="M73" s="87"/>
    </row>
    <row r="74" spans="7:13" x14ac:dyDescent="0.2">
      <c r="G74" s="87"/>
      <c r="M74" s="87"/>
    </row>
    <row r="75" spans="7:13" x14ac:dyDescent="0.2">
      <c r="G75" s="87"/>
      <c r="M75" s="87"/>
    </row>
    <row r="76" spans="7:13" x14ac:dyDescent="0.2">
      <c r="G76" s="87"/>
      <c r="M76" s="87"/>
    </row>
    <row r="77" spans="7:13" x14ac:dyDescent="0.2">
      <c r="G77" s="87"/>
      <c r="M77" s="87"/>
    </row>
    <row r="78" spans="7:13" x14ac:dyDescent="0.2">
      <c r="G78" s="87"/>
      <c r="M78" s="87"/>
    </row>
    <row r="79" spans="7:13" x14ac:dyDescent="0.2">
      <c r="G79" s="87"/>
      <c r="M79" s="87"/>
    </row>
    <row r="80" spans="7:13" x14ac:dyDescent="0.2">
      <c r="G80" s="87"/>
      <c r="M80" s="87"/>
    </row>
    <row r="81" spans="7:13" x14ac:dyDescent="0.2">
      <c r="G81" s="87"/>
      <c r="M81" s="87"/>
    </row>
    <row r="82" spans="7:13" x14ac:dyDescent="0.2">
      <c r="G82" s="87"/>
      <c r="M82" s="87"/>
    </row>
    <row r="83" spans="7:13" x14ac:dyDescent="0.2">
      <c r="G83" s="87"/>
      <c r="M83" s="87"/>
    </row>
    <row r="84" spans="7:13" x14ac:dyDescent="0.2">
      <c r="G84" s="87"/>
      <c r="M84" s="87"/>
    </row>
    <row r="85" spans="7:13" x14ac:dyDescent="0.2">
      <c r="G85" s="87"/>
      <c r="M85" s="87"/>
    </row>
    <row r="86" spans="7:13" x14ac:dyDescent="0.2">
      <c r="G86" s="87"/>
      <c r="M86" s="87"/>
    </row>
    <row r="87" spans="7:13" x14ac:dyDescent="0.2">
      <c r="G87" s="87"/>
      <c r="M87" s="87"/>
    </row>
    <row r="88" spans="7:13" x14ac:dyDescent="0.2">
      <c r="G88" s="87"/>
      <c r="M88" s="87"/>
    </row>
    <row r="89" spans="7:13" x14ac:dyDescent="0.2">
      <c r="G89" s="87"/>
      <c r="M89" s="87"/>
    </row>
    <row r="90" spans="7:13" x14ac:dyDescent="0.2">
      <c r="G90" s="87"/>
      <c r="M90" s="87"/>
    </row>
    <row r="91" spans="7:13" x14ac:dyDescent="0.2">
      <c r="G91" s="87"/>
      <c r="M91" s="87"/>
    </row>
    <row r="92" spans="7:13" x14ac:dyDescent="0.2">
      <c r="G92" s="87"/>
      <c r="M92" s="87"/>
    </row>
    <row r="93" spans="7:13" x14ac:dyDescent="0.2">
      <c r="G93" s="87"/>
      <c r="M93" s="87"/>
    </row>
    <row r="94" spans="7:13" x14ac:dyDescent="0.2">
      <c r="G94" s="87"/>
      <c r="M94" s="87"/>
    </row>
    <row r="95" spans="7:13" x14ac:dyDescent="0.2">
      <c r="G95" s="87"/>
      <c r="M95" s="87"/>
    </row>
    <row r="96" spans="7:13" x14ac:dyDescent="0.2">
      <c r="G96" s="87"/>
      <c r="M96" s="87"/>
    </row>
    <row r="97" spans="7:13" x14ac:dyDescent="0.2">
      <c r="G97" s="87"/>
      <c r="M97" s="87"/>
    </row>
    <row r="98" spans="7:13" x14ac:dyDescent="0.2">
      <c r="G98" s="87"/>
      <c r="M98" s="87"/>
    </row>
    <row r="99" spans="7:13" x14ac:dyDescent="0.2">
      <c r="G99" s="87"/>
      <c r="M99" s="87"/>
    </row>
    <row r="100" spans="7:13" x14ac:dyDescent="0.2">
      <c r="G100" s="87"/>
      <c r="M100" s="87"/>
    </row>
    <row r="101" spans="7:13" x14ac:dyDescent="0.2">
      <c r="G101" s="87"/>
      <c r="M101" s="87"/>
    </row>
    <row r="102" spans="7:13" x14ac:dyDescent="0.2">
      <c r="G102" s="87"/>
      <c r="M102" s="87"/>
    </row>
    <row r="103" spans="7:13" x14ac:dyDescent="0.2">
      <c r="G103" s="87"/>
      <c r="M103" s="87"/>
    </row>
    <row r="104" spans="7:13" x14ac:dyDescent="0.2">
      <c r="G104" s="87"/>
      <c r="M104" s="87"/>
    </row>
    <row r="105" spans="7:13" x14ac:dyDescent="0.2">
      <c r="G105" s="87"/>
      <c r="M105" s="87"/>
    </row>
    <row r="106" spans="7:13" x14ac:dyDescent="0.2">
      <c r="G106" s="87"/>
      <c r="M106" s="87"/>
    </row>
    <row r="107" spans="7:13" x14ac:dyDescent="0.2">
      <c r="G107" s="87"/>
      <c r="M107" s="87"/>
    </row>
    <row r="108" spans="7:13" x14ac:dyDescent="0.2">
      <c r="G108" s="87"/>
      <c r="M108" s="87"/>
    </row>
    <row r="109" spans="7:13" x14ac:dyDescent="0.2">
      <c r="G109" s="87"/>
      <c r="M109" s="87"/>
    </row>
    <row r="110" spans="7:13" x14ac:dyDescent="0.2">
      <c r="G110" s="87"/>
      <c r="M110" s="87"/>
    </row>
    <row r="111" spans="7:13" x14ac:dyDescent="0.2">
      <c r="G111" s="87"/>
      <c r="M111" s="87"/>
    </row>
    <row r="112" spans="7:13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605</v>
      </c>
    </row>
    <row r="4" spans="1:2" x14ac:dyDescent="0.2">
      <c r="A4" t="s">
        <v>117</v>
      </c>
      <c r="B4" t="s">
        <v>606</v>
      </c>
    </row>
    <row r="5" spans="1:2" x14ac:dyDescent="0.2">
      <c r="A5" t="s">
        <v>118</v>
      </c>
      <c r="B5" t="s">
        <v>607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608</v>
      </c>
    </row>
    <row r="8" spans="1:2" x14ac:dyDescent="0.2">
      <c r="A8" t="s">
        <v>121</v>
      </c>
      <c r="B8" t="s">
        <v>533</v>
      </c>
    </row>
    <row r="9" spans="1:2" x14ac:dyDescent="0.2">
      <c r="A9" t="s">
        <v>122</v>
      </c>
      <c r="B9" t="s">
        <v>460</v>
      </c>
    </row>
    <row r="10" spans="1:2" x14ac:dyDescent="0.2">
      <c r="A10" t="s">
        <v>123</v>
      </c>
      <c r="B10" t="s">
        <v>609</v>
      </c>
    </row>
    <row r="11" spans="1:2" x14ac:dyDescent="0.2">
      <c r="A11" t="s">
        <v>124</v>
      </c>
      <c r="B11" t="s">
        <v>461</v>
      </c>
    </row>
    <row r="12" spans="1:2" x14ac:dyDescent="0.2">
      <c r="A12" t="s">
        <v>125</v>
      </c>
      <c r="B12" t="s">
        <v>462</v>
      </c>
    </row>
    <row r="13" spans="1:2" x14ac:dyDescent="0.2">
      <c r="A13" t="s">
        <v>126</v>
      </c>
      <c r="B13" t="s">
        <v>463</v>
      </c>
    </row>
    <row r="14" spans="1:2" x14ac:dyDescent="0.2">
      <c r="A14" t="s">
        <v>14</v>
      </c>
      <c r="B14" t="s">
        <v>464</v>
      </c>
    </row>
    <row r="15" spans="1:2" x14ac:dyDescent="0.2">
      <c r="A15" t="s">
        <v>15</v>
      </c>
      <c r="B15" t="s">
        <v>610</v>
      </c>
    </row>
    <row r="16" spans="1:2" x14ac:dyDescent="0.2">
      <c r="A16" t="s">
        <v>16</v>
      </c>
      <c r="B16" t="s">
        <v>465</v>
      </c>
    </row>
    <row r="17" spans="1:2" x14ac:dyDescent="0.2">
      <c r="A17" t="s">
        <v>354</v>
      </c>
      <c r="B17" t="s">
        <v>611</v>
      </c>
    </row>
    <row r="18" spans="1:2" x14ac:dyDescent="0.2">
      <c r="A18" t="s">
        <v>278</v>
      </c>
      <c r="B18" t="s">
        <v>612</v>
      </c>
    </row>
    <row r="19" spans="1:2" x14ac:dyDescent="0.2">
      <c r="A19" t="s">
        <v>355</v>
      </c>
      <c r="B19" t="s">
        <v>482</v>
      </c>
    </row>
    <row r="20" spans="1:2" x14ac:dyDescent="0.2">
      <c r="A20" t="s">
        <v>356</v>
      </c>
      <c r="B20" t="s">
        <v>483</v>
      </c>
    </row>
    <row r="21" spans="1:2" x14ac:dyDescent="0.2">
      <c r="A21" t="s">
        <v>357</v>
      </c>
      <c r="B21" t="s">
        <v>613</v>
      </c>
    </row>
    <row r="22" spans="1:2" x14ac:dyDescent="0.2">
      <c r="A22" t="s">
        <v>358</v>
      </c>
      <c r="B22" t="s">
        <v>498</v>
      </c>
    </row>
    <row r="23" spans="1:2" x14ac:dyDescent="0.2">
      <c r="A23" t="s">
        <v>359</v>
      </c>
      <c r="B23" t="s">
        <v>499</v>
      </c>
    </row>
    <row r="24" spans="1:2" x14ac:dyDescent="0.2">
      <c r="A24" t="s">
        <v>360</v>
      </c>
      <c r="B24" t="s">
        <v>500</v>
      </c>
    </row>
    <row r="25" spans="1:2" x14ac:dyDescent="0.2">
      <c r="A25" t="s">
        <v>361</v>
      </c>
      <c r="B25" t="s">
        <v>501</v>
      </c>
    </row>
    <row r="26" spans="1:2" x14ac:dyDescent="0.2">
      <c r="A26" t="s">
        <v>362</v>
      </c>
      <c r="B26" t="s">
        <v>499</v>
      </c>
    </row>
    <row r="27" spans="1:2" x14ac:dyDescent="0.2">
      <c r="A27" t="s">
        <v>363</v>
      </c>
      <c r="B27" t="s">
        <v>502</v>
      </c>
    </row>
    <row r="28" spans="1:2" x14ac:dyDescent="0.2">
      <c r="A28" t="s">
        <v>364</v>
      </c>
      <c r="B28" t="s">
        <v>503</v>
      </c>
    </row>
    <row r="29" spans="1:2" x14ac:dyDescent="0.2">
      <c r="A29" t="s">
        <v>365</v>
      </c>
      <c r="B29" t="s">
        <v>499</v>
      </c>
    </row>
    <row r="30" spans="1:2" x14ac:dyDescent="0.2">
      <c r="A30" t="s">
        <v>366</v>
      </c>
      <c r="B30" t="s">
        <v>502</v>
      </c>
    </row>
    <row r="31" spans="1:2" x14ac:dyDescent="0.2">
      <c r="A31" t="s">
        <v>367</v>
      </c>
      <c r="B31" t="s">
        <v>501</v>
      </c>
    </row>
    <row r="32" spans="1:2" x14ac:dyDescent="0.2">
      <c r="A32" t="s">
        <v>368</v>
      </c>
      <c r="B32" t="s">
        <v>499</v>
      </c>
    </row>
    <row r="33" spans="1:2" x14ac:dyDescent="0.2">
      <c r="A33" t="s">
        <v>369</v>
      </c>
      <c r="B33" t="s">
        <v>614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0"/>
      <c r="B1" s="301"/>
      <c r="C1" s="300"/>
      <c r="D1" s="301"/>
      <c r="E1" s="301"/>
      <c r="F1" s="301"/>
      <c r="G1" s="301"/>
      <c r="H1" s="302"/>
    </row>
    <row r="2" spans="1:8" x14ac:dyDescent="0.2">
      <c r="A2" s="303" t="s">
        <v>240</v>
      </c>
      <c r="B2" s="303" t="s">
        <v>241</v>
      </c>
      <c r="C2" s="304"/>
      <c r="D2" s="88"/>
      <c r="E2" s="88"/>
      <c r="F2" s="88"/>
      <c r="G2" s="88"/>
      <c r="H2" s="305"/>
    </row>
    <row r="3" spans="1:8" x14ac:dyDescent="0.2">
      <c r="A3" s="300" t="s">
        <v>115</v>
      </c>
      <c r="B3" s="300" t="s">
        <v>230</v>
      </c>
      <c r="C3" s="300"/>
      <c r="D3" s="301"/>
      <c r="E3" s="301"/>
      <c r="F3" s="301"/>
      <c r="G3" s="301"/>
      <c r="H3" s="302"/>
    </row>
    <row r="4" spans="1:8" x14ac:dyDescent="0.2">
      <c r="A4" s="300" t="s">
        <v>116</v>
      </c>
      <c r="B4" s="300" t="s">
        <v>605</v>
      </c>
      <c r="C4" s="304"/>
      <c r="D4" s="88"/>
      <c r="E4" s="88"/>
      <c r="F4" s="88"/>
      <c r="G4" s="88"/>
      <c r="H4" s="305"/>
    </row>
    <row r="5" spans="1:8" x14ac:dyDescent="0.2">
      <c r="A5" s="300" t="s">
        <v>117</v>
      </c>
      <c r="B5" s="300" t="s">
        <v>606</v>
      </c>
      <c r="C5" s="304"/>
      <c r="D5" s="88"/>
      <c r="E5" s="88"/>
      <c r="F5" s="88"/>
      <c r="G5" s="88"/>
      <c r="H5" s="305"/>
    </row>
    <row r="6" spans="1:8" x14ac:dyDescent="0.2">
      <c r="A6" s="300" t="s">
        <v>118</v>
      </c>
      <c r="B6" s="300" t="s">
        <v>607</v>
      </c>
      <c r="C6" s="304"/>
      <c r="D6" s="88"/>
      <c r="E6" s="88"/>
      <c r="F6" s="88"/>
      <c r="G6" s="88"/>
      <c r="H6" s="305"/>
    </row>
    <row r="7" spans="1:8" x14ac:dyDescent="0.2">
      <c r="A7" s="300" t="s">
        <v>119</v>
      </c>
      <c r="B7" s="300" t="s">
        <v>268</v>
      </c>
      <c r="C7" s="304"/>
      <c r="D7" s="88"/>
      <c r="E7" s="88"/>
      <c r="F7" s="88"/>
      <c r="G7" s="88"/>
      <c r="H7" s="305"/>
    </row>
    <row r="8" spans="1:8" x14ac:dyDescent="0.2">
      <c r="A8" s="300" t="s">
        <v>120</v>
      </c>
      <c r="B8" s="300" t="s">
        <v>608</v>
      </c>
      <c r="C8" s="304"/>
      <c r="D8" s="88"/>
      <c r="E8" s="88"/>
      <c r="F8" s="88"/>
      <c r="G8" s="88"/>
      <c r="H8" s="305"/>
    </row>
    <row r="9" spans="1:8" x14ac:dyDescent="0.2">
      <c r="A9" s="300" t="s">
        <v>121</v>
      </c>
      <c r="B9" s="300" t="s">
        <v>533</v>
      </c>
      <c r="C9" s="304"/>
      <c r="D9" s="88"/>
      <c r="E9" s="88"/>
      <c r="F9" s="88"/>
      <c r="G9" s="88"/>
      <c r="H9" s="305"/>
    </row>
    <row r="10" spans="1:8" x14ac:dyDescent="0.2">
      <c r="A10" s="300" t="s">
        <v>122</v>
      </c>
      <c r="B10" s="300" t="s">
        <v>460</v>
      </c>
      <c r="C10" s="304"/>
      <c r="D10" s="88"/>
      <c r="E10" s="88"/>
      <c r="F10" s="88"/>
      <c r="G10" s="88"/>
      <c r="H10" s="305"/>
    </row>
    <row r="11" spans="1:8" x14ac:dyDescent="0.2">
      <c r="A11" s="300" t="s">
        <v>123</v>
      </c>
      <c r="B11" s="300" t="s">
        <v>609</v>
      </c>
      <c r="C11" s="304"/>
      <c r="D11" s="88"/>
      <c r="E11" s="88"/>
      <c r="F11" s="88"/>
      <c r="G11" s="88"/>
      <c r="H11" s="305"/>
    </row>
    <row r="12" spans="1:8" x14ac:dyDescent="0.2">
      <c r="A12" s="300" t="s">
        <v>124</v>
      </c>
      <c r="B12" s="300" t="s">
        <v>461</v>
      </c>
      <c r="C12" s="304"/>
      <c r="D12" s="88"/>
      <c r="E12" s="88"/>
      <c r="F12" s="88"/>
      <c r="G12" s="88"/>
      <c r="H12" s="305"/>
    </row>
    <row r="13" spans="1:8" x14ac:dyDescent="0.2">
      <c r="A13" s="300" t="s">
        <v>125</v>
      </c>
      <c r="B13" s="300" t="s">
        <v>462</v>
      </c>
      <c r="C13" s="304"/>
      <c r="D13" s="88"/>
      <c r="E13" s="88"/>
      <c r="F13" s="88"/>
      <c r="G13" s="88"/>
      <c r="H13" s="305"/>
    </row>
    <row r="14" spans="1:8" x14ac:dyDescent="0.2">
      <c r="A14" s="300" t="s">
        <v>126</v>
      </c>
      <c r="B14" s="300" t="s">
        <v>463</v>
      </c>
      <c r="C14" s="304"/>
      <c r="D14" s="88"/>
      <c r="E14" s="88"/>
      <c r="F14" s="88"/>
      <c r="G14" s="88"/>
      <c r="H14" s="305"/>
    </row>
    <row r="15" spans="1:8" x14ac:dyDescent="0.2">
      <c r="A15" s="300" t="s">
        <v>14</v>
      </c>
      <c r="B15" s="300" t="s">
        <v>464</v>
      </c>
      <c r="C15" s="304"/>
      <c r="D15" s="88"/>
      <c r="E15" s="88"/>
      <c r="F15" s="88"/>
      <c r="G15" s="88"/>
      <c r="H15" s="305"/>
    </row>
    <row r="16" spans="1:8" x14ac:dyDescent="0.2">
      <c r="A16" s="300" t="s">
        <v>15</v>
      </c>
      <c r="B16" s="300" t="s">
        <v>610</v>
      </c>
      <c r="C16" s="304"/>
      <c r="D16" s="88"/>
      <c r="E16" s="88"/>
      <c r="F16" s="88"/>
      <c r="G16" s="88"/>
      <c r="H16" s="305"/>
    </row>
    <row r="17" spans="1:8" x14ac:dyDescent="0.2">
      <c r="A17" s="300" t="s">
        <v>16</v>
      </c>
      <c r="B17" s="300" t="s">
        <v>465</v>
      </c>
      <c r="C17" s="304"/>
      <c r="D17" s="88"/>
      <c r="E17" s="88"/>
      <c r="F17" s="88"/>
      <c r="G17" s="88"/>
      <c r="H17" s="305"/>
    </row>
    <row r="18" spans="1:8" x14ac:dyDescent="0.2">
      <c r="A18" s="300" t="s">
        <v>354</v>
      </c>
      <c r="B18" s="300" t="s">
        <v>611</v>
      </c>
      <c r="C18" s="304"/>
      <c r="D18" s="88"/>
      <c r="E18" s="88"/>
      <c r="F18" s="88"/>
      <c r="G18" s="88"/>
      <c r="H18" s="305"/>
    </row>
    <row r="19" spans="1:8" x14ac:dyDescent="0.2">
      <c r="A19" s="300" t="s">
        <v>278</v>
      </c>
      <c r="B19" s="300" t="s">
        <v>612</v>
      </c>
      <c r="C19" s="304"/>
      <c r="D19" s="88"/>
      <c r="E19" s="88"/>
      <c r="F19" s="88"/>
      <c r="G19" s="88"/>
      <c r="H19" s="305"/>
    </row>
    <row r="20" spans="1:8" x14ac:dyDescent="0.2">
      <c r="A20" s="300" t="s">
        <v>355</v>
      </c>
      <c r="B20" s="300" t="s">
        <v>482</v>
      </c>
      <c r="C20" s="304"/>
      <c r="D20" s="88"/>
      <c r="E20" s="88"/>
      <c r="F20" s="88"/>
      <c r="G20" s="88"/>
      <c r="H20" s="305"/>
    </row>
    <row r="21" spans="1:8" x14ac:dyDescent="0.2">
      <c r="A21" s="300" t="s">
        <v>356</v>
      </c>
      <c r="B21" s="300" t="s">
        <v>483</v>
      </c>
      <c r="C21" s="304"/>
      <c r="D21" s="88"/>
      <c r="E21" s="88"/>
      <c r="F21" s="88"/>
      <c r="G21" s="88"/>
      <c r="H21" s="305"/>
    </row>
    <row r="22" spans="1:8" x14ac:dyDescent="0.2">
      <c r="A22" s="300" t="s">
        <v>357</v>
      </c>
      <c r="B22" s="300" t="s">
        <v>613</v>
      </c>
      <c r="C22" s="304"/>
      <c r="D22" s="88"/>
      <c r="E22" s="88"/>
      <c r="F22" s="88"/>
      <c r="G22" s="88"/>
      <c r="H22" s="305"/>
    </row>
    <row r="23" spans="1:8" x14ac:dyDescent="0.2">
      <c r="A23" s="300" t="s">
        <v>358</v>
      </c>
      <c r="B23" s="300" t="s">
        <v>498</v>
      </c>
      <c r="C23" s="304"/>
      <c r="D23" s="88"/>
      <c r="E23" s="88"/>
      <c r="F23" s="88"/>
      <c r="G23" s="88"/>
      <c r="H23" s="305"/>
    </row>
    <row r="24" spans="1:8" x14ac:dyDescent="0.2">
      <c r="A24" s="300" t="s">
        <v>359</v>
      </c>
      <c r="B24" s="300" t="s">
        <v>499</v>
      </c>
      <c r="C24" s="304"/>
      <c r="D24" s="88"/>
      <c r="E24" s="88"/>
      <c r="F24" s="88"/>
      <c r="G24" s="88"/>
      <c r="H24" s="305"/>
    </row>
    <row r="25" spans="1:8" x14ac:dyDescent="0.2">
      <c r="A25" s="300" t="s">
        <v>360</v>
      </c>
      <c r="B25" s="300" t="s">
        <v>500</v>
      </c>
      <c r="C25" s="304"/>
      <c r="D25" s="88"/>
      <c r="E25" s="88"/>
      <c r="F25" s="88"/>
      <c r="G25" s="88"/>
      <c r="H25" s="305"/>
    </row>
    <row r="26" spans="1:8" x14ac:dyDescent="0.2">
      <c r="A26" s="300" t="s">
        <v>361</v>
      </c>
      <c r="B26" s="300" t="s">
        <v>501</v>
      </c>
      <c r="C26" s="304"/>
      <c r="D26" s="88"/>
      <c r="E26" s="88"/>
      <c r="F26" s="88"/>
      <c r="G26" s="88"/>
      <c r="H26" s="305"/>
    </row>
    <row r="27" spans="1:8" x14ac:dyDescent="0.2">
      <c r="A27" s="300" t="s">
        <v>362</v>
      </c>
      <c r="B27" s="300" t="s">
        <v>499</v>
      </c>
      <c r="C27" s="304"/>
      <c r="D27" s="88"/>
      <c r="E27" s="88"/>
      <c r="F27" s="88"/>
      <c r="G27" s="88"/>
      <c r="H27" s="305"/>
    </row>
    <row r="28" spans="1:8" x14ac:dyDescent="0.2">
      <c r="A28" s="300" t="s">
        <v>363</v>
      </c>
      <c r="B28" s="300" t="s">
        <v>502</v>
      </c>
      <c r="C28" s="304"/>
      <c r="D28" s="88"/>
      <c r="E28" s="88"/>
      <c r="F28" s="88"/>
      <c r="G28" s="88"/>
      <c r="H28" s="305"/>
    </row>
    <row r="29" spans="1:8" x14ac:dyDescent="0.2">
      <c r="A29" s="300" t="s">
        <v>364</v>
      </c>
      <c r="B29" s="300" t="s">
        <v>503</v>
      </c>
      <c r="C29" s="304"/>
      <c r="D29" s="88"/>
      <c r="E29" s="88"/>
      <c r="F29" s="88"/>
      <c r="G29" s="88"/>
      <c r="H29" s="305"/>
    </row>
    <row r="30" spans="1:8" x14ac:dyDescent="0.2">
      <c r="A30" s="300" t="s">
        <v>365</v>
      </c>
      <c r="B30" s="300" t="s">
        <v>499</v>
      </c>
      <c r="C30" s="304"/>
      <c r="D30" s="88"/>
      <c r="E30" s="88"/>
      <c r="F30" s="88"/>
      <c r="G30" s="88"/>
      <c r="H30" s="305"/>
    </row>
    <row r="31" spans="1:8" x14ac:dyDescent="0.2">
      <c r="A31" s="300" t="s">
        <v>366</v>
      </c>
      <c r="B31" s="300" t="s">
        <v>502</v>
      </c>
      <c r="C31" s="304"/>
      <c r="D31" s="88"/>
      <c r="E31" s="88"/>
      <c r="F31" s="88"/>
      <c r="G31" s="88"/>
      <c r="H31" s="305"/>
    </row>
    <row r="32" spans="1:8" x14ac:dyDescent="0.2">
      <c r="A32" s="300" t="s">
        <v>367</v>
      </c>
      <c r="B32" s="300" t="s">
        <v>501</v>
      </c>
      <c r="C32" s="304"/>
      <c r="D32" s="88"/>
      <c r="E32" s="88"/>
      <c r="F32" s="88"/>
      <c r="G32" s="88"/>
      <c r="H32" s="305"/>
    </row>
    <row r="33" spans="1:8" x14ac:dyDescent="0.2">
      <c r="A33" s="300" t="s">
        <v>368</v>
      </c>
      <c r="B33" s="300" t="s">
        <v>499</v>
      </c>
      <c r="C33" s="304"/>
      <c r="D33" s="88"/>
      <c r="E33" s="88"/>
      <c r="F33" s="88"/>
      <c r="G33" s="88"/>
      <c r="H33" s="305"/>
    </row>
    <row r="34" spans="1:8" x14ac:dyDescent="0.2">
      <c r="A34" s="306" t="s">
        <v>369</v>
      </c>
      <c r="B34" s="306" t="s">
        <v>614</v>
      </c>
      <c r="C34" s="307"/>
      <c r="D34" s="308"/>
      <c r="E34" s="308"/>
      <c r="F34" s="308"/>
      <c r="G34" s="308"/>
      <c r="H34" s="309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0" t="s">
        <v>234</v>
      </c>
      <c r="B1" s="270"/>
      <c r="C1" s="271"/>
      <c r="D1" s="143"/>
      <c r="E1" s="274" t="s">
        <v>270</v>
      </c>
      <c r="F1" s="275"/>
      <c r="I1" s="276" t="s">
        <v>269</v>
      </c>
      <c r="J1" s="277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2"/>
      <c r="J2" s="273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78" t="s">
        <v>222</v>
      </c>
      <c r="M5" s="279"/>
      <c r="N5" s="280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1"/>
      <c r="M6" s="282"/>
      <c r="N6" s="283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67" t="s">
        <v>271</v>
      </c>
      <c r="M8" s="268"/>
      <c r="N8" s="269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67"/>
      <c r="M9" s="268"/>
      <c r="N9" s="269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67"/>
      <c r="M10" s="268"/>
      <c r="N10" s="269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67"/>
      <c r="M11" s="268"/>
      <c r="N11" s="269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67"/>
      <c r="M12" s="268"/>
      <c r="N12" s="269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67"/>
      <c r="M13" s="268"/>
      <c r="N13" s="269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67"/>
      <c r="M14" s="268"/>
      <c r="N14" s="269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67"/>
      <c r="M15" s="268"/>
      <c r="N15" s="269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1" t="s">
        <v>272</v>
      </c>
      <c r="M18" s="262"/>
      <c r="N18" s="263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1"/>
      <c r="M19" s="262"/>
      <c r="N19" s="263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1"/>
      <c r="M20" s="262"/>
      <c r="N20" s="263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1"/>
      <c r="M21" s="262"/>
      <c r="N21" s="263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4"/>
      <c r="M22" s="265"/>
      <c r="N22" s="266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24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682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531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0</v>
      </c>
      <c r="V7" s="33">
        <f t="shared" si="2"/>
        <v>0</v>
      </c>
      <c r="W7" s="33">
        <f t="shared" si="2"/>
        <v>0</v>
      </c>
      <c r="X7" s="33">
        <f t="shared" si="2"/>
        <v>0</v>
      </c>
      <c r="Y7" s="33">
        <f t="shared" si="2"/>
        <v>0</v>
      </c>
      <c r="Z7" s="33">
        <f t="shared" si="2"/>
        <v>0</v>
      </c>
      <c r="AA7" s="33">
        <f t="shared" si="2"/>
        <v>0</v>
      </c>
      <c r="AB7" s="33">
        <f t="shared" si="2"/>
        <v>0</v>
      </c>
      <c r="AC7" s="33">
        <f t="shared" si="2"/>
        <v>0</v>
      </c>
      <c r="AD7" s="33">
        <f t="shared" si="2"/>
        <v>0</v>
      </c>
      <c r="AE7" s="33">
        <f t="shared" si="2"/>
        <v>0</v>
      </c>
      <c r="AF7" s="33">
        <f t="shared" si="2"/>
        <v>0</v>
      </c>
      <c r="AG7" s="33">
        <f t="shared" si="2"/>
        <v>0</v>
      </c>
      <c r="AH7" s="33">
        <f t="shared" si="2"/>
        <v>0</v>
      </c>
      <c r="AI7" s="33">
        <f t="shared" si="2"/>
        <v>0</v>
      </c>
      <c r="AJ7" s="33">
        <f t="shared" si="2"/>
        <v>0</v>
      </c>
      <c r="AK7" s="33">
        <f t="shared" si="2"/>
        <v>0</v>
      </c>
      <c r="AL7" s="33">
        <f t="shared" si="2"/>
        <v>0</v>
      </c>
      <c r="AM7" s="33">
        <f t="shared" si="2"/>
        <v>0</v>
      </c>
      <c r="AN7" s="33">
        <f t="shared" si="2"/>
        <v>0</v>
      </c>
      <c r="AO7" s="33">
        <f t="shared" si="2"/>
        <v>0</v>
      </c>
      <c r="AP7" s="33">
        <f t="shared" si="2"/>
        <v>0</v>
      </c>
      <c r="AQ7" s="33">
        <f t="shared" si="2"/>
        <v>0</v>
      </c>
      <c r="AR7" s="33">
        <f t="shared" si="2"/>
        <v>0</v>
      </c>
      <c r="AS7" s="33">
        <f t="shared" si="2"/>
        <v>0</v>
      </c>
      <c r="AT7" s="33">
        <f t="shared" si="2"/>
        <v>0</v>
      </c>
      <c r="AU7" s="33">
        <f t="shared" si="2"/>
        <v>0</v>
      </c>
      <c r="AV7" s="33">
        <f t="shared" si="2"/>
        <v>0</v>
      </c>
      <c r="AW7" s="33">
        <f t="shared" si="2"/>
        <v>0</v>
      </c>
      <c r="AX7" s="33">
        <f t="shared" si="2"/>
        <v>0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0</v>
      </c>
      <c r="BB7" s="33">
        <f t="shared" si="3"/>
        <v>0</v>
      </c>
      <c r="BC7" s="33">
        <f t="shared" si="3"/>
        <v>0</v>
      </c>
      <c r="BD7" s="33">
        <f t="shared" si="3"/>
        <v>0</v>
      </c>
      <c r="BE7" s="33">
        <f t="shared" si="3"/>
        <v>0</v>
      </c>
      <c r="BF7" s="33">
        <f t="shared" si="3"/>
        <v>0</v>
      </c>
      <c r="BG7" s="180">
        <f t="shared" si="3"/>
        <v>0</v>
      </c>
      <c r="BH7" s="33">
        <f t="shared" si="3"/>
        <v>0</v>
      </c>
      <c r="BI7" s="33">
        <f t="shared" si="3"/>
        <v>0</v>
      </c>
      <c r="BJ7" s="33">
        <f t="shared" si="3"/>
        <v>0</v>
      </c>
      <c r="BK7" s="33">
        <f t="shared" si="3"/>
        <v>0</v>
      </c>
      <c r="BL7" s="33">
        <f t="shared" si="3"/>
        <v>0</v>
      </c>
      <c r="BM7" s="33">
        <f t="shared" si="3"/>
        <v>0</v>
      </c>
      <c r="BN7" s="33">
        <f t="shared" si="3"/>
        <v>0</v>
      </c>
      <c r="BO7" s="33">
        <f t="shared" si="3"/>
        <v>0</v>
      </c>
      <c r="BP7" s="33">
        <f t="shared" si="3"/>
        <v>0</v>
      </c>
      <c r="BQ7" s="33">
        <f t="shared" si="3"/>
        <v>0</v>
      </c>
      <c r="BR7" s="33">
        <f>SUMIF($O:$O,"=8",BR:BR)-SUMIF($O:$O,"=9",BR:BR)-SUMIF($O:$O,"=10",BR:BR)-SUMIF($O:$O,"=13",BR:BR)+SUMIF($O:$O,"=12",BR:BR)-SUMIF($O:$O,"=14",BR:BR)-SUMIF($O:$O,"=15",BR:BR)-SUMIF($O:$O,"=16",BR:BR)+BQ7</f>
        <v>0</v>
      </c>
      <c r="BS7" s="33">
        <f>SUMIF($O:$O,"=8",BS:BS)-SUMIF($O:$O,"=9",BS:BS)-SUMIF($O:$O,"=10",BS:BS)-SUMIF($O:$O,"=13",BS:BS)+SUMIF($O:$O,"=12",BS:BS)-SUMIF($O:$O,"=14",BS:BS)-SUMIF($O:$O,"=15",BS:BS)-SUMIF($O:$O,"=16",BS:BS)+BR7</f>
        <v>0</v>
      </c>
      <c r="BT7" s="33">
        <f>SUMIF($O:$O,"=8",BT:BT)-SUMIF($O:$O,"=9",BT:BT)-SUMIF($O:$O,"=10",BT:BT)-SUMIF($O:$O,"=13",BT:BT)+SUMIF($O:$O,"=12",BT:BT)-SUMIF($O:$O,"=14",BT:BT)-SUMIF($O:$O,"=15",BT:BT)-SUMIF($O:$O,"=16",BT:BT)+BS7</f>
        <v>0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310" t="s">
        <v>432</v>
      </c>
      <c r="B9" s="3" t="e">
        <f>MATCH($A9,Sheet1!ACCOUNTNO,0)</f>
        <v>#N/A</v>
      </c>
      <c r="C9" s="3">
        <f t="shared" ref="C9" si="4">IF(ISNA($B9),65000,$B9)</f>
        <v>65000</v>
      </c>
      <c r="D9" s="3">
        <f>IF(D$3=0,0,INDEX(Sheet1!RawDataCols,$C9,D$5))</f>
        <v>0</v>
      </c>
      <c r="E9" s="3">
        <f>IF(E$3=0,0,INDEX(Sheet1!RawDataCols,$C9,E$5))</f>
        <v>0</v>
      </c>
      <c r="F9" s="3">
        <f>IF(F$3=0,0,INDEX(Sheet1!RawDataCols,$C9,F$5))</f>
        <v>0</v>
      </c>
      <c r="G9" s="3">
        <f>IF(G$3=0,0,INDEX(Sheet1!RawDataCols,$C9,G$5))</f>
        <v>0</v>
      </c>
      <c r="H9" s="3">
        <f>IF(H$3=0,0,INDEX(Sheet1!RawDataCols,$C9,H$5))</f>
        <v>0</v>
      </c>
      <c r="I9" s="3">
        <f>IF(I$3=0,0,INDEX(Sheet1!RawDataCols,$C9,I$5))</f>
        <v>0</v>
      </c>
      <c r="J9" s="3">
        <f>IF(J$3=0,0,INDEX(Sheet1!RawDataCols,$C9,J$5))</f>
        <v>0</v>
      </c>
      <c r="K9" s="3">
        <f>IF(K$3=0,0,INDEX(Sheet1!RawDataCols,$C9,K$5))</f>
        <v>0</v>
      </c>
      <c r="L9" s="3">
        <f>IF(L$3=0,0,INDEX(Sheet1!RawDataCols,$C9,L$5))</f>
        <v>0</v>
      </c>
      <c r="M9" s="3">
        <f>IF(M$3=0,0,INDEX(Sheet1!RawDataCols,$C9,M$5))</f>
        <v>0</v>
      </c>
      <c r="N9" s="3">
        <f>IF(N$3=0,0,INDEX(Sheet1!RawDataCols,$C9,N$5))</f>
        <v>0</v>
      </c>
      <c r="O9" s="3">
        <f>INDEX(Sheet1!RawDataCols,$C9,O$5)</f>
        <v>0</v>
      </c>
      <c r="P9" s="3">
        <f>INDEX(Sheet1!RawDataCols,$C9,P$5)</f>
        <v>0</v>
      </c>
      <c r="Q9" s="3">
        <f>IF(Q$3=0,0,INDEX(Sheet1!RawDataCols,$C9,Q$5))</f>
        <v>0</v>
      </c>
      <c r="R9" s="3">
        <f t="shared" ref="R9" si="5">IF(OR(GL_Cat_Code=8,GL_Cat_Code=12,GL_Cat_Code=28,GL_Cat_Code=32,GL_Cat_Code=36,GL_Cat_Code=40),-1,1)</f>
        <v>1</v>
      </c>
      <c r="S9" s="3">
        <f t="shared" ref="S9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0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0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e">
        <f>INDEX(Sheet1!$BS$2:$BS$1000,MATCH($A9,Sheet1!$A$2:$A$1000,0))</f>
        <v>#N/A</v>
      </c>
      <c r="BV9" s="3" t="e">
        <f>INDEX(Sheet1!$BT$2:$BT$1000,MATCH($A9,Sheet1!$A$2:$A$1000,0))</f>
        <v>#N/A</v>
      </c>
    </row>
    <row r="10" spans="1:74" x14ac:dyDescent="0.2">
      <c r="A10" s="310" t="s">
        <v>440</v>
      </c>
      <c r="B10" s="3" t="e">
        <f>MATCH($A10,Sheet1!ACCOUNTNO,0)</f>
        <v>#N/A</v>
      </c>
      <c r="C10" s="3">
        <f t="shared" ref="C10" si="14">IF(ISNA($B10),65000,$B10)</f>
        <v>65000</v>
      </c>
      <c r="D10" s="3">
        <f>IF(D$3=0,0,INDEX(Sheet1!RawDataCols,$C10,D$5))</f>
        <v>0</v>
      </c>
      <c r="E10" s="3">
        <f>IF(E$3=0,0,INDEX(Sheet1!RawDataCols,$C10,E$5))</f>
        <v>0</v>
      </c>
      <c r="F10" s="3">
        <f>IF(F$3=0,0,INDEX(Sheet1!RawDataCols,$C10,F$5))</f>
        <v>0</v>
      </c>
      <c r="G10" s="3">
        <f>IF(G$3=0,0,INDEX(Sheet1!RawDataCols,$C10,G$5))</f>
        <v>0</v>
      </c>
      <c r="H10" s="3">
        <f>IF(H$3=0,0,INDEX(Sheet1!RawDataCols,$C10,H$5))</f>
        <v>0</v>
      </c>
      <c r="I10" s="3">
        <f>IF(I$3=0,0,INDEX(Sheet1!RawDataCols,$C10,I$5))</f>
        <v>0</v>
      </c>
      <c r="J10" s="3">
        <f>IF(J$3=0,0,INDEX(Sheet1!RawDataCols,$C10,J$5))</f>
        <v>0</v>
      </c>
      <c r="K10" s="3">
        <f>IF(K$3=0,0,INDEX(Sheet1!RawDataCols,$C10,K$5))</f>
        <v>0</v>
      </c>
      <c r="L10" s="3">
        <f>IF(L$3=0,0,INDEX(Sheet1!RawDataCols,$C10,L$5))</f>
        <v>0</v>
      </c>
      <c r="M10" s="3">
        <f>IF(M$3=0,0,INDEX(Sheet1!RawDataCols,$C10,M$5))</f>
        <v>0</v>
      </c>
      <c r="N10" s="3">
        <f>IF(N$3=0,0,INDEX(Sheet1!RawDataCols,$C10,N$5))</f>
        <v>0</v>
      </c>
      <c r="O10" s="3">
        <f>INDEX(Sheet1!RawDataCols,$C10,O$5)</f>
        <v>0</v>
      </c>
      <c r="P10" s="3">
        <f>INDEX(Sheet1!RawDataCols,$C10,P$5)</f>
        <v>0</v>
      </c>
      <c r="Q10" s="3">
        <f>IF(Q$3=0,0,INDEX(Sheet1!RawDataCols,$C10,Q$5))</f>
        <v>0</v>
      </c>
      <c r="R10" s="3">
        <f t="shared" ref="R10" si="15">IF(OR(GL_Cat_Code=8,GL_Cat_Code=12,GL_Cat_Code=28,GL_Cat_Code=32,GL_Cat_Code=36,GL_Cat_Code=40),-1,1)</f>
        <v>1</v>
      </c>
      <c r="S10" s="3">
        <f t="shared" ref="S10" si="16">IF(OR(GL_Cat_Code=8,GL_Cat_Code=12,GL_Cat_Code=28,GL_Cat_Code=32,GL_Cat_Code=36,GL_Cat_Code=40),1,-1)</f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ref="BH10" si="17">SUM(T10,U10,X10,AA10,AD10,AG10,AJ10,AM10,AP10,AS10,AV10,AY10,BB10)</f>
        <v>0</v>
      </c>
      <c r="BI10" s="33">
        <f t="shared" ref="BI10" si="18">SUM(V10,Y10,AB10,AE10,AH10,AK10,AN10,AQ10,AT10,AW10,AZ10,BC10)</f>
        <v>0</v>
      </c>
      <c r="BJ10" s="33">
        <f t="shared" ref="BJ10" si="19">SUM(W10,Z10,AC10,AF10,AI10,AL10,AO10,AR10,AU10,AX10,BA10,BD10)+IF(Q10&lt;&gt;"I",BP10,0)</f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ref="BQ10" si="20">IF($Q10="I",SUM(U10,X10,AA10),SUM(T10,U10,X10,AA10))</f>
        <v>0</v>
      </c>
      <c r="BR10" s="3">
        <f t="shared" ref="BR10" si="21">IF($Q10="I",SUM(AD10,AG10,AJ10),SUM(AD10,AG10,AJ10,BQ10))</f>
        <v>0</v>
      </c>
      <c r="BS10" s="3">
        <f t="shared" ref="BS10" si="22">IF($Q10="I",SUM(AM10,AP10,AS10),SUM(AM10,AP10,AS10,BR10))</f>
        <v>0</v>
      </c>
      <c r="BT10" s="3">
        <f t="shared" ref="BT10" si="23">IF($I10="I",SUM(AV10,AY10,BB10),SUM(AV10,AY10,BB10,BS10))</f>
        <v>0</v>
      </c>
      <c r="BU10" s="3" t="e">
        <f>INDEX(Sheet1!$BS$2:$BS$1000,MATCH($A10,Sheet1!$A$2:$A$1000,0))</f>
        <v>#N/A</v>
      </c>
      <c r="BV10" s="3" t="e">
        <f>INDEX(Sheet1!$BT$2:$BT$1000,MATCH($A10,Sheet1!$A$2:$A$1000,0))</f>
        <v>#N/A</v>
      </c>
    </row>
    <row r="11" spans="1:74" x14ac:dyDescent="0.2">
      <c r="A11" s="310" t="s">
        <v>496</v>
      </c>
      <c r="B11" s="3" t="e">
        <f>MATCH($A11,Sheet1!ACCOUNTNO,0)</f>
        <v>#N/A</v>
      </c>
      <c r="C11" s="3">
        <f t="shared" ref="C11:C12" si="24">IF(ISNA($B11),65000,$B11)</f>
        <v>65000</v>
      </c>
      <c r="D11" s="3">
        <f>IF(D$3=0,0,INDEX(Sheet1!RawDataCols,$C11,D$5))</f>
        <v>0</v>
      </c>
      <c r="E11" s="3">
        <f>IF(E$3=0,0,INDEX(Sheet1!RawDataCols,$C11,E$5))</f>
        <v>0</v>
      </c>
      <c r="F11" s="3">
        <f>IF(F$3=0,0,INDEX(Sheet1!RawDataCols,$C11,F$5))</f>
        <v>0</v>
      </c>
      <c r="G11" s="3">
        <f>IF(G$3=0,0,INDEX(Sheet1!RawDataCols,$C11,G$5))</f>
        <v>0</v>
      </c>
      <c r="H11" s="3">
        <f>IF(H$3=0,0,INDEX(Sheet1!RawDataCols,$C11,H$5))</f>
        <v>0</v>
      </c>
      <c r="I11" s="3">
        <f>IF(I$3=0,0,INDEX(Sheet1!RawDataCols,$C11,I$5))</f>
        <v>0</v>
      </c>
      <c r="J11" s="3">
        <f>IF(J$3=0,0,INDEX(Sheet1!RawDataCols,$C11,J$5))</f>
        <v>0</v>
      </c>
      <c r="K11" s="3">
        <f>IF(K$3=0,0,INDEX(Sheet1!RawDataCols,$C11,K$5))</f>
        <v>0</v>
      </c>
      <c r="L11" s="3">
        <f>IF(L$3=0,0,INDEX(Sheet1!RawDataCols,$C11,L$5))</f>
        <v>0</v>
      </c>
      <c r="M11" s="3">
        <f>IF(M$3=0,0,INDEX(Sheet1!RawDataCols,$C11,M$5))</f>
        <v>0</v>
      </c>
      <c r="N11" s="3">
        <f>IF(N$3=0,0,INDEX(Sheet1!RawDataCols,$C11,N$5))</f>
        <v>0</v>
      </c>
      <c r="O11" s="3">
        <f>INDEX(Sheet1!RawDataCols,$C11,O$5)</f>
        <v>0</v>
      </c>
      <c r="P11" s="3">
        <f>INDEX(Sheet1!RawDataCols,$C11,P$5)</f>
        <v>0</v>
      </c>
      <c r="Q11" s="3">
        <f>IF(Q$3=0,0,INDEX(Sheet1!RawDataCols,$C11,Q$5))</f>
        <v>0</v>
      </c>
      <c r="R11" s="3">
        <f t="shared" ref="R11:R12" si="25">IF(OR(GL_Cat_Code=8,GL_Cat_Code=12,GL_Cat_Code=28,GL_Cat_Code=32,GL_Cat_Code=36,GL_Cat_Code=40),-1,1)</f>
        <v>1</v>
      </c>
      <c r="S11" s="3">
        <f t="shared" ref="S11:S12" si="26">IF(OR(GL_Cat_Code=8,GL_Cat_Code=12,GL_Cat_Code=28,GL_Cat_Code=32,GL_Cat_Code=36,GL_Cat_Code=40),1,-1)</f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ref="BH11:BH12" si="27">SUM(T11,U11,X11,AA11,AD11,AG11,AJ11,AM11,AP11,AS11,AV11,AY11,BB11)</f>
        <v>0</v>
      </c>
      <c r="BI11" s="33">
        <f t="shared" ref="BI11:BI12" si="28">SUM(V11,Y11,AB11,AE11,AH11,AK11,AN11,AQ11,AT11,AW11,AZ11,BC11)</f>
        <v>0</v>
      </c>
      <c r="BJ11" s="33">
        <f t="shared" ref="BJ11:BJ12" si="29">SUM(W11,Z11,AC11,AF11,AI11,AL11,AO11,AR11,AU11,AX11,BA11,BD11)+IF(Q11&lt;&gt;"I",BP11,0)</f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0</v>
      </c>
      <c r="BQ11" s="3">
        <f t="shared" ref="BQ11:BQ12" si="30">IF($Q11="I",SUM(U11,X11,AA11),SUM(T11,U11,X11,AA11))</f>
        <v>0</v>
      </c>
      <c r="BR11" s="3">
        <f t="shared" ref="BR11:BR12" si="31">IF($Q11="I",SUM(AD11,AG11,AJ11),SUM(AD11,AG11,AJ11,BQ11))</f>
        <v>0</v>
      </c>
      <c r="BS11" s="3">
        <f t="shared" ref="BS11:BS12" si="32">IF($Q11="I",SUM(AM11,AP11,AS11),SUM(AM11,AP11,AS11,BR11))</f>
        <v>0</v>
      </c>
      <c r="BT11" s="3">
        <f t="shared" ref="BT11:BT12" si="33">IF($I11="I",SUM(AV11,AY11,BB11),SUM(AV11,AY11,BB11,BS11))</f>
        <v>0</v>
      </c>
      <c r="BU11" s="3" t="e">
        <f>INDEX(Sheet1!$BS$2:$BS$1000,MATCH($A11,Sheet1!$A$2:$A$1000,0))</f>
        <v>#N/A</v>
      </c>
      <c r="BV11" s="3" t="e">
        <f>INDEX(Sheet1!$BT$2:$BT$1000,MATCH($A11,Sheet1!$A$2:$A$1000,0))</f>
        <v>#N/A</v>
      </c>
    </row>
    <row r="12" spans="1:74" x14ac:dyDescent="0.2">
      <c r="A12" s="310" t="s">
        <v>497</v>
      </c>
      <c r="B12" s="3" t="e">
        <f>MATCH($A12,Sheet1!ACCOUNTNO,0)</f>
        <v>#N/A</v>
      </c>
      <c r="C12" s="3">
        <f t="shared" si="24"/>
        <v>65000</v>
      </c>
      <c r="D12" s="3">
        <f>IF(D$3=0,0,INDEX(Sheet1!RawDataCols,$C12,D$5))</f>
        <v>0</v>
      </c>
      <c r="E12" s="3">
        <f>IF(E$3=0,0,INDEX(Sheet1!RawDataCols,$C12,E$5))</f>
        <v>0</v>
      </c>
      <c r="F12" s="3">
        <f>IF(F$3=0,0,INDEX(Sheet1!RawDataCols,$C12,F$5))</f>
        <v>0</v>
      </c>
      <c r="G12" s="3">
        <f>IF(G$3=0,0,INDEX(Sheet1!RawDataCols,$C12,G$5))</f>
        <v>0</v>
      </c>
      <c r="H12" s="3">
        <f>IF(H$3=0,0,INDEX(Sheet1!RawDataCols,$C12,H$5))</f>
        <v>0</v>
      </c>
      <c r="I12" s="3">
        <f>IF(I$3=0,0,INDEX(Sheet1!RawDataCols,$C12,I$5))</f>
        <v>0</v>
      </c>
      <c r="J12" s="3">
        <f>IF(J$3=0,0,INDEX(Sheet1!RawDataCols,$C12,J$5))</f>
        <v>0</v>
      </c>
      <c r="K12" s="3">
        <f>IF(K$3=0,0,INDEX(Sheet1!RawDataCols,$C12,K$5))</f>
        <v>0</v>
      </c>
      <c r="L12" s="3">
        <f>IF(L$3=0,0,INDEX(Sheet1!RawDataCols,$C12,L$5))</f>
        <v>0</v>
      </c>
      <c r="M12" s="3">
        <f>IF(M$3=0,0,INDEX(Sheet1!RawDataCols,$C12,M$5))</f>
        <v>0</v>
      </c>
      <c r="N12" s="3">
        <f>IF(N$3=0,0,INDEX(Sheet1!RawDataCols,$C12,N$5))</f>
        <v>0</v>
      </c>
      <c r="O12" s="3">
        <f>INDEX(Sheet1!RawDataCols,$C12,O$5)</f>
        <v>0</v>
      </c>
      <c r="P12" s="3">
        <f>INDEX(Sheet1!RawDataCols,$C12,P$5)</f>
        <v>0</v>
      </c>
      <c r="Q12" s="3">
        <f>IF(Q$3=0,0,INDEX(Sheet1!RawDataCols,$C12,Q$5))</f>
        <v>0</v>
      </c>
      <c r="R12" s="3">
        <f t="shared" si="25"/>
        <v>1</v>
      </c>
      <c r="S12" s="3">
        <f t="shared" si="2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27"/>
        <v>0</v>
      </c>
      <c r="BI12" s="33">
        <f t="shared" si="28"/>
        <v>0</v>
      </c>
      <c r="BJ12" s="33">
        <f t="shared" si="2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30"/>
        <v>0</v>
      </c>
      <c r="BR12" s="3">
        <f t="shared" si="31"/>
        <v>0</v>
      </c>
      <c r="BS12" s="3">
        <f t="shared" si="32"/>
        <v>0</v>
      </c>
      <c r="BT12" s="3">
        <f t="shared" si="33"/>
        <v>0</v>
      </c>
      <c r="BU12" s="3" t="e">
        <f>INDEX(Sheet1!$BS$2:$BS$1000,MATCH($A12,Sheet1!$A$2:$A$1000,0))</f>
        <v>#N/A</v>
      </c>
      <c r="BV12" s="3" t="e">
        <f>INDEX(Sheet1!$BT$2:$BT$1000,MATCH($A12,Sheet1!$A$2:$A$1000,0))</f>
        <v>#N/A</v>
      </c>
    </row>
    <row r="13" spans="1:74" x14ac:dyDescent="0.2">
      <c r="A13" s="11" t="s">
        <v>540</v>
      </c>
      <c r="B13" s="3">
        <f>MATCH($A13,Sheet1!ACCOUNTNO,0)</f>
        <v>3</v>
      </c>
      <c r="C13" s="3">
        <f t="shared" ref="C13" si="34">IF(ISNA($B13),65000,$B13)</f>
        <v>3</v>
      </c>
      <c r="D13" s="3" t="str">
        <f>IF(D$3=0,0,INDEX(Sheet1!RawDataCols,$C13,D$5))</f>
        <v>74100G05</v>
      </c>
      <c r="E13" s="3" t="str">
        <f>IF(E$3=0,0,INDEX(Sheet1!RawDataCols,$C13,E$5))</f>
        <v xml:space="preserve">74100          </v>
      </c>
      <c r="F13" s="3" t="str">
        <f>IF(F$3=0,0,INDEX(Sheet1!RawDataCols,$C13,F$5))</f>
        <v xml:space="preserve">G05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F019  </v>
      </c>
      <c r="N13" s="3" t="str">
        <f>IF(N$3=0,0,INDEX(Sheet1!RawDataCols,$C13,N$5))</f>
        <v>Intercompany - GBLT</v>
      </c>
      <c r="O13" s="3">
        <f>INDEX(Sheet1!RawDataCols,$C13,O$5)</f>
        <v>28</v>
      </c>
      <c r="P13" s="3" t="str">
        <f>INDEX(Sheet1!RawDataCols,$C13,P$5)</f>
        <v>Current Liabilities</v>
      </c>
      <c r="Q13" s="3" t="str">
        <f>IF(Q$3=0,0,INDEX(Sheet1!RawDataCols,$C13,Q$5))</f>
        <v>B</v>
      </c>
      <c r="R13" s="3">
        <f t="shared" ref="R13" si="35">IF(OR(GL_Cat_Code=8,GL_Cat_Code=12,GL_Cat_Code=28,GL_Cat_Code=32,GL_Cat_Code=36,GL_Cat_Code=40),-1,1)</f>
        <v>-1</v>
      </c>
      <c r="S13" s="3">
        <f t="shared" ref="S13" si="36">IF(OR(GL_Cat_Code=8,GL_Cat_Code=12,GL_Cat_Code=28,GL_Cat_Code=32,GL_Cat_Code=36,GL_Cat_Code=40),1,-1)</f>
        <v>1</v>
      </c>
      <c r="T13" s="3">
        <f>IF(T$3=0,0,INDEX(Sheet1!RawDataCols,$C13,T$5)*$R13)</f>
        <v>3898657.21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144539.81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32995.82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819623.31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100000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" si="37">SUM(T13,U13,X13,AA13,AD13,AG13,AJ13,AM13,AP13,AS13,AV13,AY13,BB13)</f>
        <v>3998657.21</v>
      </c>
      <c r="BI13" s="33">
        <f t="shared" ref="BI13" si="38">SUM(V13,Y13,AB13,AE13,AH13,AK13,AN13,AQ13,AT13,AW13,AZ13,BC13)</f>
        <v>0</v>
      </c>
      <c r="BJ13" s="33">
        <f t="shared" ref="BJ13" si="39">SUM(W13,Z13,AC13,AF13,AI13,AL13,AO13,AR13,AU13,AX13,BA13,BD13)+IF(Q13&lt;&gt;"I",BP13,0)</f>
        <v>3898657.21</v>
      </c>
      <c r="BK13" s="3">
        <f>IF(BK$3=0,0,INDEX(Sheet1!RawDataCols,$C13,BK$5)*$R13)</f>
        <v>0</v>
      </c>
      <c r="BL13" s="3">
        <f>IF(BL$3=0,0,INDEX(Sheet1!RawDataCols,$C13,BL$5)*$R13)</f>
        <v>779731.44200000004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2901498.27</v>
      </c>
      <c r="BQ13" s="3">
        <f t="shared" ref="BQ13" si="40">IF($Q13="I",SUM(U13,X13,AA13),SUM(T13,U13,X13,AA13))</f>
        <v>3898657.21</v>
      </c>
      <c r="BR13" s="3">
        <f t="shared" ref="BR13" si="41">IF($Q13="I",SUM(AD13,AG13,AJ13),SUM(AD13,AG13,AJ13,BQ13))</f>
        <v>3898657.21</v>
      </c>
      <c r="BS13" s="3">
        <f t="shared" ref="BS13" si="42">IF($Q13="I",SUM(AM13,AP13,AS13),SUM(AM13,AP13,AS13,BR13))</f>
        <v>3898657.21</v>
      </c>
      <c r="BT13" s="3">
        <f t="shared" ref="BT13" si="43">IF($I13="I",SUM(AV13,AY13,BB13),SUM(AV13,AY13,BB13,BS13))</f>
        <v>3998657.21</v>
      </c>
      <c r="BU13" s="3" t="str">
        <f>INDEX(Sheet1!$BS$2:$BS$1000,MATCH($A13,Sheet1!$A$2:$A$1000,0))</f>
        <v>30</v>
      </c>
      <c r="BV13" s="3">
        <f>INDEX(Sheet1!$BT$2:$BT$1000,MATCH($A13,Sheet1!$A$2:$A$1000,0))</f>
        <v>-3998657.21</v>
      </c>
    </row>
    <row r="14" spans="1:74" x14ac:dyDescent="0.2">
      <c r="A14" s="310" t="s">
        <v>541</v>
      </c>
      <c r="B14" s="3" t="e">
        <f>MATCH($A14,Sheet1!ACCOUNTNO,0)</f>
        <v>#N/A</v>
      </c>
      <c r="C14" s="3">
        <f t="shared" ref="C14:C21" si="44">IF(ISNA($B14),65000,$B14)</f>
        <v>65000</v>
      </c>
      <c r="D14" s="3">
        <f>IF(D$3=0,0,INDEX(Sheet1!RawDataCols,$C14,D$5))</f>
        <v>0</v>
      </c>
      <c r="E14" s="3">
        <f>IF(E$3=0,0,INDEX(Sheet1!RawDataCols,$C14,E$5))</f>
        <v>0</v>
      </c>
      <c r="F14" s="3">
        <f>IF(F$3=0,0,INDEX(Sheet1!RawDataCols,$C14,F$5))</f>
        <v>0</v>
      </c>
      <c r="G14" s="3">
        <f>IF(G$3=0,0,INDEX(Sheet1!RawDataCols,$C14,G$5))</f>
        <v>0</v>
      </c>
      <c r="H14" s="3">
        <f>IF(H$3=0,0,INDEX(Sheet1!RawDataCols,$C14,H$5))</f>
        <v>0</v>
      </c>
      <c r="I14" s="3">
        <f>IF(I$3=0,0,INDEX(Sheet1!RawDataCols,$C14,I$5))</f>
        <v>0</v>
      </c>
      <c r="J14" s="3">
        <f>IF(J$3=0,0,INDEX(Sheet1!RawDataCols,$C14,J$5))</f>
        <v>0</v>
      </c>
      <c r="K14" s="3">
        <f>IF(K$3=0,0,INDEX(Sheet1!RawDataCols,$C14,K$5))</f>
        <v>0</v>
      </c>
      <c r="L14" s="3">
        <f>IF(L$3=0,0,INDEX(Sheet1!RawDataCols,$C14,L$5))</f>
        <v>0</v>
      </c>
      <c r="M14" s="3">
        <f>IF(M$3=0,0,INDEX(Sheet1!RawDataCols,$C14,M$5))</f>
        <v>0</v>
      </c>
      <c r="N14" s="3">
        <f>IF(N$3=0,0,INDEX(Sheet1!RawDataCols,$C14,N$5))</f>
        <v>0</v>
      </c>
      <c r="O14" s="3">
        <f>INDEX(Sheet1!RawDataCols,$C14,O$5)</f>
        <v>0</v>
      </c>
      <c r="P14" s="3">
        <f>INDEX(Sheet1!RawDataCols,$C14,P$5)</f>
        <v>0</v>
      </c>
      <c r="Q14" s="3">
        <f>IF(Q$3=0,0,INDEX(Sheet1!RawDataCols,$C14,Q$5))</f>
        <v>0</v>
      </c>
      <c r="R14" s="3">
        <f t="shared" ref="R14:R21" si="45">IF(OR(GL_Cat_Code=8,GL_Cat_Code=12,GL_Cat_Code=28,GL_Cat_Code=32,GL_Cat_Code=36,GL_Cat_Code=40),-1,1)</f>
        <v>1</v>
      </c>
      <c r="S14" s="3">
        <f t="shared" ref="S14:S21" si="46">IF(OR(GL_Cat_Code=8,GL_Cat_Code=12,GL_Cat_Code=28,GL_Cat_Code=32,GL_Cat_Code=36,GL_Cat_Code=40),1,-1)</f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ref="BH14:BH21" si="47">SUM(T14,U14,X14,AA14,AD14,AG14,AJ14,AM14,AP14,AS14,AV14,AY14,BB14)</f>
        <v>0</v>
      </c>
      <c r="BI14" s="33">
        <f t="shared" ref="BI14:BI21" si="48">SUM(V14,Y14,AB14,AE14,AH14,AK14,AN14,AQ14,AT14,AW14,AZ14,BC14)</f>
        <v>0</v>
      </c>
      <c r="BJ14" s="33">
        <f t="shared" ref="BJ14:BJ21" si="49">SUM(W14,Z14,AC14,AF14,AI14,AL14,AO14,AR14,AU14,AX14,BA14,BD14)+IF(Q14&lt;&gt;"I",BP14,0)</f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0</v>
      </c>
      <c r="BO14" s="3">
        <f>IF(BO$3=0,0,INDEX(Sheet1!RawDataCols,$C14,BO$5)*$R14)</f>
        <v>0</v>
      </c>
      <c r="BP14" s="3">
        <f>IF(BP$3=0,0,INDEX(Sheet1!RawDataCols,$C14,BP$5)*$R14)</f>
        <v>0</v>
      </c>
      <c r="BQ14" s="3">
        <f t="shared" ref="BQ14:BQ21" si="50">IF($Q14="I",SUM(U14,X14,AA14),SUM(T14,U14,X14,AA14))</f>
        <v>0</v>
      </c>
      <c r="BR14" s="3">
        <f t="shared" ref="BR14:BR21" si="51">IF($Q14="I",SUM(AD14,AG14,AJ14),SUM(AD14,AG14,AJ14,BQ14))</f>
        <v>0</v>
      </c>
      <c r="BS14" s="3">
        <f t="shared" ref="BS14:BS21" si="52">IF($Q14="I",SUM(AM14,AP14,AS14),SUM(AM14,AP14,AS14,BR14))</f>
        <v>0</v>
      </c>
      <c r="BT14" s="3">
        <f t="shared" ref="BT14:BT21" si="53">IF($I14="I",SUM(AV14,AY14,BB14),SUM(AV14,AY14,BB14,BS14))</f>
        <v>0</v>
      </c>
      <c r="BU14" s="3" t="e">
        <f>INDEX(Sheet1!$BS$2:$BS$1000,MATCH($A14,Sheet1!$A$2:$A$1000,0))</f>
        <v>#N/A</v>
      </c>
      <c r="BV14" s="3" t="e">
        <f>INDEX(Sheet1!$BT$2:$BT$1000,MATCH($A14,Sheet1!$A$2:$A$1000,0))</f>
        <v>#N/A</v>
      </c>
    </row>
    <row r="15" spans="1:74" x14ac:dyDescent="0.2">
      <c r="A15" s="310" t="s">
        <v>494</v>
      </c>
      <c r="B15" s="3" t="e">
        <f>MATCH($A15,Sheet1!ACCOUNTNO,0)</f>
        <v>#N/A</v>
      </c>
      <c r="C15" s="3">
        <f t="shared" si="44"/>
        <v>65000</v>
      </c>
      <c r="D15" s="3">
        <f>IF(D$3=0,0,INDEX(Sheet1!RawDataCols,$C15,D$5))</f>
        <v>0</v>
      </c>
      <c r="E15" s="3">
        <f>IF(E$3=0,0,INDEX(Sheet1!RawDataCols,$C15,E$5))</f>
        <v>0</v>
      </c>
      <c r="F15" s="3">
        <f>IF(F$3=0,0,INDEX(Sheet1!RawDataCols,$C15,F$5))</f>
        <v>0</v>
      </c>
      <c r="G15" s="3">
        <f>IF(G$3=0,0,INDEX(Sheet1!RawDataCols,$C15,G$5))</f>
        <v>0</v>
      </c>
      <c r="H15" s="3">
        <f>IF(H$3=0,0,INDEX(Sheet1!RawDataCols,$C15,H$5))</f>
        <v>0</v>
      </c>
      <c r="I15" s="3">
        <f>IF(I$3=0,0,INDEX(Sheet1!RawDataCols,$C15,I$5))</f>
        <v>0</v>
      </c>
      <c r="J15" s="3">
        <f>IF(J$3=0,0,INDEX(Sheet1!RawDataCols,$C15,J$5))</f>
        <v>0</v>
      </c>
      <c r="K15" s="3">
        <f>IF(K$3=0,0,INDEX(Sheet1!RawDataCols,$C15,K$5))</f>
        <v>0</v>
      </c>
      <c r="L15" s="3">
        <f>IF(L$3=0,0,INDEX(Sheet1!RawDataCols,$C15,L$5))</f>
        <v>0</v>
      </c>
      <c r="M15" s="3">
        <f>IF(M$3=0,0,INDEX(Sheet1!RawDataCols,$C15,M$5))</f>
        <v>0</v>
      </c>
      <c r="N15" s="3">
        <f>IF(N$3=0,0,INDEX(Sheet1!RawDataCols,$C15,N$5))</f>
        <v>0</v>
      </c>
      <c r="O15" s="3">
        <f>INDEX(Sheet1!RawDataCols,$C15,O$5)</f>
        <v>0</v>
      </c>
      <c r="P15" s="3">
        <f>INDEX(Sheet1!RawDataCols,$C15,P$5)</f>
        <v>0</v>
      </c>
      <c r="Q15" s="3">
        <f>IF(Q$3=0,0,INDEX(Sheet1!RawDataCols,$C15,Q$5))</f>
        <v>0</v>
      </c>
      <c r="R15" s="3">
        <f t="shared" si="45"/>
        <v>1</v>
      </c>
      <c r="S15" s="3">
        <f t="shared" si="4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47"/>
        <v>0</v>
      </c>
      <c r="BI15" s="33">
        <f t="shared" si="48"/>
        <v>0</v>
      </c>
      <c r="BJ15" s="33">
        <f t="shared" si="4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0</v>
      </c>
      <c r="BO15" s="3">
        <f>IF(BO$3=0,0,INDEX(Sheet1!RawDataCols,$C15,BO$5)*$R15)</f>
        <v>0</v>
      </c>
      <c r="BP15" s="3">
        <f>IF(BP$3=0,0,INDEX(Sheet1!RawDataCols,$C15,BP$5)*$R15)</f>
        <v>0</v>
      </c>
      <c r="BQ15" s="3">
        <f t="shared" si="50"/>
        <v>0</v>
      </c>
      <c r="BR15" s="3">
        <f t="shared" si="51"/>
        <v>0</v>
      </c>
      <c r="BS15" s="3">
        <f t="shared" si="52"/>
        <v>0</v>
      </c>
      <c r="BT15" s="3">
        <f t="shared" si="53"/>
        <v>0</v>
      </c>
      <c r="BU15" s="3" t="e">
        <f>INDEX(Sheet1!$BS$2:$BS$1000,MATCH($A15,Sheet1!$A$2:$A$1000,0))</f>
        <v>#N/A</v>
      </c>
      <c r="BV15" s="3" t="e">
        <f>INDEX(Sheet1!$BT$2:$BT$1000,MATCH($A15,Sheet1!$A$2:$A$1000,0))</f>
        <v>#N/A</v>
      </c>
    </row>
    <row r="16" spans="1:74" x14ac:dyDescent="0.2">
      <c r="A16" s="310" t="s">
        <v>542</v>
      </c>
      <c r="B16" s="3" t="e">
        <f>MATCH($A16,Sheet1!ACCOUNTNO,0)</f>
        <v>#N/A</v>
      </c>
      <c r="C16" s="3">
        <f t="shared" si="44"/>
        <v>65000</v>
      </c>
      <c r="D16" s="3">
        <f>IF(D$3=0,0,INDEX(Sheet1!RawDataCols,$C16,D$5))</f>
        <v>0</v>
      </c>
      <c r="E16" s="3">
        <f>IF(E$3=0,0,INDEX(Sheet1!RawDataCols,$C16,E$5))</f>
        <v>0</v>
      </c>
      <c r="F16" s="3">
        <f>IF(F$3=0,0,INDEX(Sheet1!RawDataCols,$C16,F$5))</f>
        <v>0</v>
      </c>
      <c r="G16" s="3">
        <f>IF(G$3=0,0,INDEX(Sheet1!RawDataCols,$C16,G$5))</f>
        <v>0</v>
      </c>
      <c r="H16" s="3">
        <f>IF(H$3=0,0,INDEX(Sheet1!RawDataCols,$C16,H$5))</f>
        <v>0</v>
      </c>
      <c r="I16" s="3">
        <f>IF(I$3=0,0,INDEX(Sheet1!RawDataCols,$C16,I$5))</f>
        <v>0</v>
      </c>
      <c r="J16" s="3">
        <f>IF(J$3=0,0,INDEX(Sheet1!RawDataCols,$C16,J$5))</f>
        <v>0</v>
      </c>
      <c r="K16" s="3">
        <f>IF(K$3=0,0,INDEX(Sheet1!RawDataCols,$C16,K$5))</f>
        <v>0</v>
      </c>
      <c r="L16" s="3">
        <f>IF(L$3=0,0,INDEX(Sheet1!RawDataCols,$C16,L$5))</f>
        <v>0</v>
      </c>
      <c r="M16" s="3">
        <f>IF(M$3=0,0,INDEX(Sheet1!RawDataCols,$C16,M$5))</f>
        <v>0</v>
      </c>
      <c r="N16" s="3">
        <f>IF(N$3=0,0,INDEX(Sheet1!RawDataCols,$C16,N$5))</f>
        <v>0</v>
      </c>
      <c r="O16" s="3">
        <f>INDEX(Sheet1!RawDataCols,$C16,O$5)</f>
        <v>0</v>
      </c>
      <c r="P16" s="3">
        <f>INDEX(Sheet1!RawDataCols,$C16,P$5)</f>
        <v>0</v>
      </c>
      <c r="Q16" s="3">
        <f>IF(Q$3=0,0,INDEX(Sheet1!RawDataCols,$C16,Q$5))</f>
        <v>0</v>
      </c>
      <c r="R16" s="3">
        <f t="shared" si="45"/>
        <v>1</v>
      </c>
      <c r="S16" s="3">
        <f t="shared" si="4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47"/>
        <v>0</v>
      </c>
      <c r="BI16" s="33">
        <f t="shared" si="48"/>
        <v>0</v>
      </c>
      <c r="BJ16" s="33">
        <f t="shared" si="4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0</v>
      </c>
      <c r="BQ16" s="3">
        <f t="shared" si="50"/>
        <v>0</v>
      </c>
      <c r="BR16" s="3">
        <f t="shared" si="51"/>
        <v>0</v>
      </c>
      <c r="BS16" s="3">
        <f t="shared" si="52"/>
        <v>0</v>
      </c>
      <c r="BT16" s="3">
        <f t="shared" si="53"/>
        <v>0</v>
      </c>
      <c r="BU16" s="3" t="e">
        <f>INDEX(Sheet1!$BS$2:$BS$1000,MATCH($A16,Sheet1!$A$2:$A$1000,0))</f>
        <v>#N/A</v>
      </c>
      <c r="BV16" s="3" t="e">
        <f>INDEX(Sheet1!$BT$2:$BT$1000,MATCH($A16,Sheet1!$A$2:$A$1000,0))</f>
        <v>#N/A</v>
      </c>
    </row>
    <row r="17" spans="1:74" x14ac:dyDescent="0.2">
      <c r="A17" s="310" t="s">
        <v>495</v>
      </c>
      <c r="B17" s="3" t="e">
        <f>MATCH($A17,Sheet1!ACCOUNTNO,0)</f>
        <v>#N/A</v>
      </c>
      <c r="C17" s="3">
        <f t="shared" si="4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45"/>
        <v>1</v>
      </c>
      <c r="S17" s="3">
        <f t="shared" si="4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47"/>
        <v>0</v>
      </c>
      <c r="BI17" s="33">
        <f t="shared" si="48"/>
        <v>0</v>
      </c>
      <c r="BJ17" s="33">
        <f t="shared" si="4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50"/>
        <v>0</v>
      </c>
      <c r="BR17" s="3">
        <f t="shared" si="51"/>
        <v>0</v>
      </c>
      <c r="BS17" s="3">
        <f t="shared" si="52"/>
        <v>0</v>
      </c>
      <c r="BT17" s="3">
        <f t="shared" si="5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310" t="s">
        <v>543</v>
      </c>
      <c r="B18" s="3" t="e">
        <f>MATCH($A18,Sheet1!ACCOUNTNO,0)</f>
        <v>#N/A</v>
      </c>
      <c r="C18" s="3">
        <f t="shared" si="44"/>
        <v>65000</v>
      </c>
      <c r="D18" s="3">
        <f>IF(D$3=0,0,INDEX(Sheet1!RawDataCols,$C18,D$5))</f>
        <v>0</v>
      </c>
      <c r="E18" s="3">
        <f>IF(E$3=0,0,INDEX(Sheet1!RawDataCols,$C18,E$5))</f>
        <v>0</v>
      </c>
      <c r="F18" s="3">
        <f>IF(F$3=0,0,INDEX(Sheet1!RawDataCols,$C18,F$5))</f>
        <v>0</v>
      </c>
      <c r="G18" s="3">
        <f>IF(G$3=0,0,INDEX(Sheet1!RawDataCols,$C18,G$5))</f>
        <v>0</v>
      </c>
      <c r="H18" s="3">
        <f>IF(H$3=0,0,INDEX(Sheet1!RawDataCols,$C18,H$5))</f>
        <v>0</v>
      </c>
      <c r="I18" s="3">
        <f>IF(I$3=0,0,INDEX(Sheet1!RawDataCols,$C18,I$5))</f>
        <v>0</v>
      </c>
      <c r="J18" s="3">
        <f>IF(J$3=0,0,INDEX(Sheet1!RawDataCols,$C18,J$5))</f>
        <v>0</v>
      </c>
      <c r="K18" s="3">
        <f>IF(K$3=0,0,INDEX(Sheet1!RawDataCols,$C18,K$5))</f>
        <v>0</v>
      </c>
      <c r="L18" s="3">
        <f>IF(L$3=0,0,INDEX(Sheet1!RawDataCols,$C18,L$5))</f>
        <v>0</v>
      </c>
      <c r="M18" s="3">
        <f>IF(M$3=0,0,INDEX(Sheet1!RawDataCols,$C18,M$5))</f>
        <v>0</v>
      </c>
      <c r="N18" s="3">
        <f>IF(N$3=0,0,INDEX(Sheet1!RawDataCols,$C18,N$5))</f>
        <v>0</v>
      </c>
      <c r="O18" s="3">
        <f>INDEX(Sheet1!RawDataCols,$C18,O$5)</f>
        <v>0</v>
      </c>
      <c r="P18" s="3">
        <f>INDEX(Sheet1!RawDataCols,$C18,P$5)</f>
        <v>0</v>
      </c>
      <c r="Q18" s="3">
        <f>IF(Q$3=0,0,INDEX(Sheet1!RawDataCols,$C18,Q$5))</f>
        <v>0</v>
      </c>
      <c r="R18" s="3">
        <f t="shared" si="45"/>
        <v>1</v>
      </c>
      <c r="S18" s="3">
        <f t="shared" si="4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47"/>
        <v>0</v>
      </c>
      <c r="BI18" s="33">
        <f t="shared" si="48"/>
        <v>0</v>
      </c>
      <c r="BJ18" s="33">
        <f t="shared" si="4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0</v>
      </c>
      <c r="BO18" s="3">
        <f>IF(BO$3=0,0,INDEX(Sheet1!RawDataCols,$C18,BO$5)*$R18)</f>
        <v>0</v>
      </c>
      <c r="BP18" s="3">
        <f>IF(BP$3=0,0,INDEX(Sheet1!RawDataCols,$C18,BP$5)*$R18)</f>
        <v>0</v>
      </c>
      <c r="BQ18" s="3">
        <f t="shared" si="50"/>
        <v>0</v>
      </c>
      <c r="BR18" s="3">
        <f t="shared" si="51"/>
        <v>0</v>
      </c>
      <c r="BS18" s="3">
        <f t="shared" si="52"/>
        <v>0</v>
      </c>
      <c r="BT18" s="3">
        <f t="shared" si="53"/>
        <v>0</v>
      </c>
      <c r="BU18" s="3" t="e">
        <f>INDEX(Sheet1!$BS$2:$BS$1000,MATCH($A18,Sheet1!$A$2:$A$1000,0))</f>
        <v>#N/A</v>
      </c>
      <c r="BV18" s="3" t="e">
        <f>INDEX(Sheet1!$BT$2:$BT$1000,MATCH($A18,Sheet1!$A$2:$A$1000,0))</f>
        <v>#N/A</v>
      </c>
    </row>
    <row r="19" spans="1:74" x14ac:dyDescent="0.2">
      <c r="A19" s="310" t="s">
        <v>544</v>
      </c>
      <c r="B19" s="3" t="e">
        <f>MATCH($A19,Sheet1!ACCOUNTNO,0)</f>
        <v>#N/A</v>
      </c>
      <c r="C19" s="3">
        <f t="shared" si="44"/>
        <v>65000</v>
      </c>
      <c r="D19" s="3">
        <f>IF(D$3=0,0,INDEX(Sheet1!RawDataCols,$C19,D$5))</f>
        <v>0</v>
      </c>
      <c r="E19" s="3">
        <f>IF(E$3=0,0,INDEX(Sheet1!RawDataCols,$C19,E$5))</f>
        <v>0</v>
      </c>
      <c r="F19" s="3">
        <f>IF(F$3=0,0,INDEX(Sheet1!RawDataCols,$C19,F$5))</f>
        <v>0</v>
      </c>
      <c r="G19" s="3">
        <f>IF(G$3=0,0,INDEX(Sheet1!RawDataCols,$C19,G$5))</f>
        <v>0</v>
      </c>
      <c r="H19" s="3">
        <f>IF(H$3=0,0,INDEX(Sheet1!RawDataCols,$C19,H$5))</f>
        <v>0</v>
      </c>
      <c r="I19" s="3">
        <f>IF(I$3=0,0,INDEX(Sheet1!RawDataCols,$C19,I$5))</f>
        <v>0</v>
      </c>
      <c r="J19" s="3">
        <f>IF(J$3=0,0,INDEX(Sheet1!RawDataCols,$C19,J$5))</f>
        <v>0</v>
      </c>
      <c r="K19" s="3">
        <f>IF(K$3=0,0,INDEX(Sheet1!RawDataCols,$C19,K$5))</f>
        <v>0</v>
      </c>
      <c r="L19" s="3">
        <f>IF(L$3=0,0,INDEX(Sheet1!RawDataCols,$C19,L$5))</f>
        <v>0</v>
      </c>
      <c r="M19" s="3">
        <f>IF(M$3=0,0,INDEX(Sheet1!RawDataCols,$C19,M$5))</f>
        <v>0</v>
      </c>
      <c r="N19" s="3">
        <f>IF(N$3=0,0,INDEX(Sheet1!RawDataCols,$C19,N$5))</f>
        <v>0</v>
      </c>
      <c r="O19" s="3">
        <f>INDEX(Sheet1!RawDataCols,$C19,O$5)</f>
        <v>0</v>
      </c>
      <c r="P19" s="3">
        <f>INDEX(Sheet1!RawDataCols,$C19,P$5)</f>
        <v>0</v>
      </c>
      <c r="Q19" s="3">
        <f>IF(Q$3=0,0,INDEX(Sheet1!RawDataCols,$C19,Q$5))</f>
        <v>0</v>
      </c>
      <c r="R19" s="3">
        <f t="shared" si="45"/>
        <v>1</v>
      </c>
      <c r="S19" s="3">
        <f t="shared" si="4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47"/>
        <v>0</v>
      </c>
      <c r="BI19" s="33">
        <f t="shared" si="48"/>
        <v>0</v>
      </c>
      <c r="BJ19" s="33">
        <f t="shared" si="4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0</v>
      </c>
      <c r="BO19" s="3">
        <f>IF(BO$3=0,0,INDEX(Sheet1!RawDataCols,$C19,BO$5)*$R19)</f>
        <v>0</v>
      </c>
      <c r="BP19" s="3">
        <f>IF(BP$3=0,0,INDEX(Sheet1!RawDataCols,$C19,BP$5)*$R19)</f>
        <v>0</v>
      </c>
      <c r="BQ19" s="3">
        <f t="shared" si="50"/>
        <v>0</v>
      </c>
      <c r="BR19" s="3">
        <f t="shared" si="51"/>
        <v>0</v>
      </c>
      <c r="BS19" s="3">
        <f t="shared" si="52"/>
        <v>0</v>
      </c>
      <c r="BT19" s="3">
        <f t="shared" si="53"/>
        <v>0</v>
      </c>
      <c r="BU19" s="3" t="e">
        <f>INDEX(Sheet1!$BS$2:$BS$1000,MATCH($A19,Sheet1!$A$2:$A$1000,0))</f>
        <v>#N/A</v>
      </c>
      <c r="BV19" s="3" t="e">
        <f>INDEX(Sheet1!$BT$2:$BT$1000,MATCH($A19,Sheet1!$A$2:$A$1000,0))</f>
        <v>#N/A</v>
      </c>
    </row>
    <row r="20" spans="1:74" x14ac:dyDescent="0.2">
      <c r="A20" s="310" t="s">
        <v>545</v>
      </c>
      <c r="B20" s="3" t="e">
        <f>MATCH($A20,Sheet1!ACCOUNTNO,0)</f>
        <v>#N/A</v>
      </c>
      <c r="C20" s="3">
        <f t="shared" si="4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45"/>
        <v>1</v>
      </c>
      <c r="S20" s="3">
        <f t="shared" si="4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47"/>
        <v>0</v>
      </c>
      <c r="BI20" s="33">
        <f t="shared" si="48"/>
        <v>0</v>
      </c>
      <c r="BJ20" s="33">
        <f t="shared" si="4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50"/>
        <v>0</v>
      </c>
      <c r="BR20" s="3">
        <f t="shared" si="51"/>
        <v>0</v>
      </c>
      <c r="BS20" s="3">
        <f t="shared" si="52"/>
        <v>0</v>
      </c>
      <c r="BT20" s="3">
        <f t="shared" si="5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310" t="s">
        <v>546</v>
      </c>
      <c r="B21" s="3" t="e">
        <f>MATCH($A21,Sheet1!ACCOUNTNO,0)</f>
        <v>#N/A</v>
      </c>
      <c r="C21" s="3">
        <f t="shared" si="44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45"/>
        <v>1</v>
      </c>
      <c r="S21" s="3">
        <f t="shared" si="4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47"/>
        <v>0</v>
      </c>
      <c r="BI21" s="33">
        <f t="shared" si="48"/>
        <v>0</v>
      </c>
      <c r="BJ21" s="33">
        <f t="shared" si="4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50"/>
        <v>0</v>
      </c>
      <c r="BR21" s="3">
        <f t="shared" si="51"/>
        <v>0</v>
      </c>
      <c r="BS21" s="3">
        <f t="shared" si="52"/>
        <v>0</v>
      </c>
      <c r="BT21" s="3">
        <f t="shared" si="53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4" spans="1:74" x14ac:dyDescent="0.2">
      <c r="A24" s="311" t="s">
        <v>615</v>
      </c>
      <c r="B24" s="3">
        <f>MATCH($A24,Sheet1!ACCOUNTNO,0)</f>
        <v>2</v>
      </c>
      <c r="C24" s="3">
        <f>IF(ISNA($B24),65000,$B24)</f>
        <v>2</v>
      </c>
      <c r="D24" s="3" t="str">
        <f>IF(D$3=0,0,INDEX(Sheet1!RawDataCols,$C24,D$5))</f>
        <v>61160P01</v>
      </c>
      <c r="E24" s="3" t="str">
        <f>IF(E$3=0,0,INDEX(Sheet1!RawDataCols,$C24,E$5))</f>
        <v xml:space="preserve">61160          </v>
      </c>
      <c r="F24" s="3" t="str">
        <f>IF(F$3=0,0,INDEX(Sheet1!RawDataCols,$C24,F$5))</f>
        <v xml:space="preserve">P01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F019  </v>
      </c>
      <c r="N24" s="3" t="str">
        <f>IF(N$3=0,0,INDEX(Sheet1!RawDataCols,$C24,N$5))</f>
        <v>217 East Tce - Equity in JV</v>
      </c>
      <c r="O24" s="3">
        <f>INDEX(Sheet1!RawDataCols,$C24,O$5)</f>
        <v>24</v>
      </c>
      <c r="P24" s="3" t="str">
        <f>INDEX(Sheet1!RawDataCols,$C24,P$5)</f>
        <v>Fixed Assets</v>
      </c>
      <c r="Q24" s="3" t="str">
        <f>IF(Q$3=0,0,INDEX(Sheet1!RawDataCols,$C24,Q$5))</f>
        <v>B</v>
      </c>
      <c r="R24" s="3">
        <f>IF(OR(GL_Cat_Code=8,GL_Cat_Code=12,GL_Cat_Code=28,GL_Cat_Code=32,GL_Cat_Code=36,GL_Cat_Code=40),-1,1)</f>
        <v>1</v>
      </c>
      <c r="S24" s="3">
        <f>IF(OR(GL_Cat_Code=8,GL_Cat_Code=12,GL_Cat_Code=28,GL_Cat_Code=32,GL_Cat_Code=36,GL_Cat_Code=40),1,-1)</f>
        <v>-1</v>
      </c>
      <c r="T24" s="3">
        <f>IF(T$3=0,0,INDEX(Sheet1!RawDataCols,$C24,T$5)*$R24)</f>
        <v>3898657.21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144539.81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32995.82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819623.31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100000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>SUM(T24,U24,X24,AA24,AD24,AG24,AJ24,AM24,AP24,AS24,AV24,AY24,BB24)</f>
        <v>3998657.21</v>
      </c>
      <c r="BI24" s="33">
        <f>SUM(V24,Y24,AB24,AE24,AH24,AK24,AN24,AQ24,AT24,AW24,AZ24,BC24)</f>
        <v>0</v>
      </c>
      <c r="BJ24" s="33">
        <f>SUM(W24,Z24,AC24,AF24,AI24,AL24,AO24,AR24,AU24,AX24,BA24,BD24)+IF(Q24&lt;&gt;"I",BP24,0)</f>
        <v>3898657.21</v>
      </c>
      <c r="BK24" s="3">
        <f>IF(BK$3=0,0,INDEX(Sheet1!RawDataCols,$C24,BK$5)*$R24)</f>
        <v>0</v>
      </c>
      <c r="BL24" s="3">
        <f>IF(BL$3=0,0,INDEX(Sheet1!RawDataCols,$C24,BL$5)*$R24)</f>
        <v>649776.20166599995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0</v>
      </c>
      <c r="BP24" s="3">
        <f>IF(BP$3=0,0,INDEX(Sheet1!RawDataCols,$C24,BP$5)*$R24)</f>
        <v>2901498.27</v>
      </c>
      <c r="BQ24" s="3">
        <f>IF($Q24="I",SUM(U24,X24,AA24),SUM(T24,U24,X24,AA24))</f>
        <v>3898657.21</v>
      </c>
      <c r="BR24" s="3">
        <f>IF($Q24="I",SUM(AD24,AG24,AJ24),SUM(AD24,AG24,AJ24,BQ24))</f>
        <v>3898657.21</v>
      </c>
      <c r="BS24" s="3">
        <f>IF($Q24="I",SUM(AM24,AP24,AS24),SUM(AM24,AP24,AS24,BR24))</f>
        <v>3898657.21</v>
      </c>
      <c r="BT24" s="3">
        <f>IF($I24="I",SUM(AV24,AY24,BB24),SUM(AV24,AY24,BB24,BS24))</f>
        <v>3998657.21</v>
      </c>
      <c r="BU24" s="3" t="str">
        <f>INDEX(Sheet1!$BS$2:$BS$1000,MATCH($A24,Sheet1!$A$2:$A$1000,0))</f>
        <v>23</v>
      </c>
      <c r="BV24" s="3">
        <f>INDEX(Sheet1!$BT$2:$BT$1000,MATCH($A24,Sheet1!$A$2:$A$1000,0))</f>
        <v>3998657.21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GPD1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452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4" t="str">
        <f>TRIM(Sheet1!$BM$2)</f>
        <v>GPD1 Pty Ltd</v>
      </c>
      <c r="D4" s="284"/>
      <c r="E4" s="284"/>
      <c r="F4" s="284"/>
      <c r="G4" s="284"/>
      <c r="H4" s="284"/>
      <c r="I4" s="284"/>
      <c r="J4" s="284"/>
      <c r="K4" s="284"/>
      <c r="L4" s="284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88" t="s">
        <v>267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87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87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87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87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5"/>
      <c r="K35" s="285"/>
      <c r="L35" s="285"/>
      <c r="M35" s="286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6"/>
  <sheetViews>
    <sheetView topLeftCell="A640" zoomScaleNormal="100" workbookViewId="0">
      <selection activeCell="N7" sqref="N7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6.25" customHeight="1" x14ac:dyDescent="0.2">
      <c r="C4" s="193"/>
      <c r="D4" s="290" t="str">
        <f>Sheet1!BM3</f>
        <v xml:space="preserve">GPD1 Pty Ltd                                                </v>
      </c>
      <c r="E4" s="291"/>
      <c r="F4" s="291"/>
      <c r="G4" s="291"/>
      <c r="H4" s="291"/>
      <c r="I4" s="291"/>
      <c r="J4" s="291"/>
      <c r="K4" s="291"/>
      <c r="L4" s="292"/>
    </row>
    <row r="5" spans="1:15" x14ac:dyDescent="0.2">
      <c r="C5" s="193"/>
      <c r="D5" s="293" t="s">
        <v>441</v>
      </c>
      <c r="E5" s="294"/>
      <c r="F5" s="294"/>
      <c r="G5" s="294"/>
      <c r="H5" s="294"/>
      <c r="I5" s="294"/>
      <c r="J5" s="294"/>
      <c r="K5" s="294"/>
      <c r="L5" s="295"/>
    </row>
    <row r="6" spans="1:15" x14ac:dyDescent="0.2">
      <c r="C6" s="193"/>
      <c r="D6" s="296" t="str">
        <f>"For The Year Ending "&amp;Lookup!A1</f>
        <v>For The Year Ending December 2020</v>
      </c>
      <c r="E6" s="297"/>
      <c r="F6" s="297"/>
      <c r="G6" s="297"/>
      <c r="H6" s="297"/>
      <c r="I6" s="297"/>
      <c r="J6" s="297"/>
      <c r="K6" s="297"/>
      <c r="L6" s="298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442</v>
      </c>
      <c r="E8" s="227" t="s">
        <v>26</v>
      </c>
      <c r="F8" s="227" t="s">
        <v>443</v>
      </c>
      <c r="G8" s="229" t="s">
        <v>26</v>
      </c>
      <c r="H8" s="228"/>
      <c r="I8" s="227" t="s">
        <v>442</v>
      </c>
      <c r="J8" s="227" t="s">
        <v>26</v>
      </c>
      <c r="K8" s="227" t="s">
        <v>443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444</v>
      </c>
      <c r="H9" s="223"/>
      <c r="I9" s="222" t="s">
        <v>445</v>
      </c>
      <c r="J9" s="222" t="s">
        <v>445</v>
      </c>
      <c r="K9" s="222" t="s">
        <v>445</v>
      </c>
      <c r="L9" s="221" t="s">
        <v>444</v>
      </c>
    </row>
    <row r="10" spans="1:15" x14ac:dyDescent="0.2">
      <c r="A10" s="220"/>
      <c r="C10" s="206" t="s">
        <v>459</v>
      </c>
    </row>
    <row r="11" spans="1:15" hidden="1" x14ac:dyDescent="0.2">
      <c r="A11" s="182">
        <f>+'01'!A2</f>
        <v>0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>-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42" si="0">+IF(A11&gt;0,1,0)</f>
        <v>0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448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0</v>
      </c>
      <c r="J92" s="210">
        <f>SUM(J11:J90)</f>
        <v>0</v>
      </c>
      <c r="K92" s="210">
        <f>SUM(K11:K90)</f>
        <v>0</v>
      </c>
      <c r="L92" s="210">
        <f>SUM(L11:L90)</f>
        <v>0</v>
      </c>
      <c r="O92" s="182">
        <v>1</v>
      </c>
    </row>
    <row r="93" spans="1:15" x14ac:dyDescent="0.2">
      <c r="C93" s="206" t="s">
        <v>456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457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453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453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458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0</v>
      </c>
      <c r="J218" s="210">
        <f>J92-J168</f>
        <v>0</v>
      </c>
      <c r="K218" s="210">
        <f>K92-K168</f>
        <v>0</v>
      </c>
      <c r="L218" s="210">
        <f>L92-L168</f>
        <v>0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hidden="1" x14ac:dyDescent="0.2">
      <c r="A220" s="182">
        <f>+'05'!A2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83" si="11">K220-J220</f>
        <v>0</v>
      </c>
      <c r="O220" s="182">
        <f t="shared" ref="O220:O265" si="12">+IF(A220&gt;0,1,0)</f>
        <v>0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hidden="1" x14ac:dyDescent="0.2">
      <c r="A236" s="182">
        <f>+'05'!A18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ref="L236:L246" si="13">K236-J236</f>
        <v>0</v>
      </c>
      <c r="O236" s="182">
        <f t="shared" si="12"/>
        <v>0</v>
      </c>
    </row>
    <row r="237" spans="1:15" hidden="1" x14ac:dyDescent="0.2">
      <c r="A237" s="182">
        <f>+'05'!A19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3"/>
        <v>0</v>
      </c>
      <c r="O237" s="182">
        <f t="shared" si="12"/>
        <v>0</v>
      </c>
    </row>
    <row r="238" spans="1:15" hidden="1" x14ac:dyDescent="0.2">
      <c r="A238" s="182">
        <f>+'05'!A20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3"/>
        <v>0</v>
      </c>
      <c r="O238" s="182">
        <f t="shared" si="12"/>
        <v>0</v>
      </c>
    </row>
    <row r="239" spans="1:15" hidden="1" x14ac:dyDescent="0.2">
      <c r="A239" s="182">
        <f>+'05'!A21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3"/>
        <v>0</v>
      </c>
      <c r="O239" s="182">
        <f t="shared" si="12"/>
        <v>0</v>
      </c>
    </row>
    <row r="240" spans="1:15" hidden="1" x14ac:dyDescent="0.2">
      <c r="A240" s="182">
        <f>+'05'!A22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3"/>
        <v>0</v>
      </c>
      <c r="O240" s="182">
        <f t="shared" si="12"/>
        <v>0</v>
      </c>
    </row>
    <row r="241" spans="1:15" hidden="1" x14ac:dyDescent="0.2">
      <c r="A241" s="182">
        <f>+'05'!A23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3"/>
        <v>0</v>
      </c>
      <c r="O241" s="182">
        <f t="shared" si="12"/>
        <v>0</v>
      </c>
    </row>
    <row r="242" spans="1:15" hidden="1" x14ac:dyDescent="0.2">
      <c r="A242" s="182">
        <f>+'05'!A24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3"/>
        <v>0</v>
      </c>
      <c r="O242" s="182">
        <f t="shared" si="12"/>
        <v>0</v>
      </c>
    </row>
    <row r="243" spans="1:15" hidden="1" x14ac:dyDescent="0.2">
      <c r="A243" s="182">
        <f>+'05'!A25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3"/>
        <v>0</v>
      </c>
      <c r="O243" s="182">
        <f t="shared" si="12"/>
        <v>0</v>
      </c>
    </row>
    <row r="244" spans="1:15" hidden="1" x14ac:dyDescent="0.2">
      <c r="A244" s="182">
        <f>+'05'!A26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3"/>
        <v>0</v>
      </c>
      <c r="O244" s="182">
        <f t="shared" si="12"/>
        <v>0</v>
      </c>
    </row>
    <row r="245" spans="1:15" hidden="1" x14ac:dyDescent="0.2">
      <c r="A245" s="182">
        <f>+'05'!A27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3"/>
        <v>0</v>
      </c>
      <c r="O245" s="182">
        <f t="shared" si="12"/>
        <v>0</v>
      </c>
    </row>
    <row r="246" spans="1:15" hidden="1" x14ac:dyDescent="0.2">
      <c r="A246" s="182">
        <f>+'05'!A28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3"/>
        <v>0</v>
      </c>
      <c r="O246" s="182">
        <f t="shared" si="12"/>
        <v>0</v>
      </c>
    </row>
    <row r="247" spans="1:15" hidden="1" x14ac:dyDescent="0.2">
      <c r="A247" s="182">
        <f>+'06'!A2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5" hidden="1" x14ac:dyDescent="0.2">
      <c r="A248" s="182">
        <f>+'06'!A3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5" hidden="1" x14ac:dyDescent="0.2">
      <c r="A249" s="182">
        <f>+'06'!A4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</row>
    <row r="250" spans="1:15" hidden="1" x14ac:dyDescent="0.2">
      <c r="A250" s="182">
        <f>+'06'!A5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5" hidden="1" x14ac:dyDescent="0.2">
      <c r="A251" s="182">
        <f>+'06'!A6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5" hidden="1" x14ac:dyDescent="0.2">
      <c r="A252" s="182">
        <f>+'06'!A7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5" hidden="1" x14ac:dyDescent="0.2">
      <c r="A253" s="182">
        <f>+'06'!A8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5" hidden="1" x14ac:dyDescent="0.2">
      <c r="A254" s="182">
        <f>+'06'!A9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5" hidden="1" x14ac:dyDescent="0.2">
      <c r="A255" s="182">
        <f>+'06'!A10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11"/>
        <v>0</v>
      </c>
      <c r="O255" s="182">
        <f t="shared" si="12"/>
        <v>0</v>
      </c>
    </row>
    <row r="256" spans="1:15" hidden="1" x14ac:dyDescent="0.2">
      <c r="A256" s="182">
        <f>+'06'!A11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11"/>
        <v>0</v>
      </c>
      <c r="O256" s="182">
        <f t="shared" si="12"/>
        <v>0</v>
      </c>
    </row>
    <row r="257" spans="1:17" hidden="1" x14ac:dyDescent="0.2">
      <c r="A257" s="182">
        <f>+'06'!A12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si="12"/>
        <v>0</v>
      </c>
    </row>
    <row r="258" spans="1:17" hidden="1" x14ac:dyDescent="0.2">
      <c r="A258" s="182">
        <f>+'06'!A13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2"/>
        <v>0</v>
      </c>
    </row>
    <row r="259" spans="1:17" hidden="1" x14ac:dyDescent="0.2">
      <c r="A259" s="182">
        <f>+'06'!A14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2"/>
        <v>0</v>
      </c>
    </row>
    <row r="260" spans="1:17" hidden="1" x14ac:dyDescent="0.2">
      <c r="A260" s="182">
        <f>+'06'!A15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2"/>
        <v>0</v>
      </c>
      <c r="Q260" s="196"/>
    </row>
    <row r="261" spans="1:17" hidden="1" x14ac:dyDescent="0.2">
      <c r="A261" s="182">
        <f>+'06'!A16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2"/>
        <v>0</v>
      </c>
    </row>
    <row r="262" spans="1:17" hidden="1" x14ac:dyDescent="0.2">
      <c r="A262" s="182">
        <f>+'06'!A17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2"/>
        <v>0</v>
      </c>
    </row>
    <row r="263" spans="1:17" hidden="1" x14ac:dyDescent="0.2">
      <c r="A263" s="182">
        <f>+'06'!A18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2"/>
        <v>0</v>
      </c>
    </row>
    <row r="264" spans="1:17" hidden="1" x14ac:dyDescent="0.2">
      <c r="A264" s="182">
        <f>+'06'!A19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2"/>
        <v>0</v>
      </c>
    </row>
    <row r="265" spans="1:17" hidden="1" x14ac:dyDescent="0.2">
      <c r="A265" s="182">
        <f>+'06'!A20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2"/>
        <v>0</v>
      </c>
    </row>
    <row r="266" spans="1:17" x14ac:dyDescent="0.2">
      <c r="A266" s="212"/>
      <c r="B266" s="212"/>
      <c r="C266" s="212" t="s">
        <v>466</v>
      </c>
      <c r="D266" s="210">
        <f>SUM(D220:D265)</f>
        <v>0</v>
      </c>
      <c r="E266" s="210">
        <f>SUM(E220:E265)</f>
        <v>0</v>
      </c>
      <c r="F266" s="210">
        <f>SUM(F220:F265)</f>
        <v>0</v>
      </c>
      <c r="G266" s="211"/>
      <c r="H266" s="211"/>
      <c r="I266" s="210">
        <f>SUM(I220:I265)</f>
        <v>0</v>
      </c>
      <c r="J266" s="210">
        <f>SUM(J220:J265)</f>
        <v>0</v>
      </c>
      <c r="K266" s="210">
        <f>SUM(K220:K265)</f>
        <v>0</v>
      </c>
      <c r="L266" s="210">
        <f>SUM(L220:L265)</f>
        <v>0</v>
      </c>
      <c r="O266" s="182">
        <v>1</v>
      </c>
    </row>
    <row r="267" spans="1:17" x14ac:dyDescent="0.2">
      <c r="C267" s="206" t="s">
        <v>533</v>
      </c>
      <c r="L267" s="204"/>
      <c r="O267" s="182">
        <v>1</v>
      </c>
    </row>
    <row r="268" spans="1:17" hidden="1" x14ac:dyDescent="0.2">
      <c r="A268" s="182">
        <f>+'07'!A2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ref="O268:O306" si="14">+IF(A268&gt;0,1,0)</f>
        <v>0</v>
      </c>
    </row>
    <row r="269" spans="1:17" hidden="1" x14ac:dyDescent="0.2">
      <c r="A269" s="182">
        <f>+'07'!A3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4"/>
        <v>0</v>
      </c>
    </row>
    <row r="270" spans="1:17" hidden="1" x14ac:dyDescent="0.2">
      <c r="A270" s="182">
        <f>+'07'!A4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4"/>
        <v>0</v>
      </c>
    </row>
    <row r="271" spans="1:17" hidden="1" x14ac:dyDescent="0.2">
      <c r="A271" s="182">
        <f>+'07'!A5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4"/>
        <v>0</v>
      </c>
    </row>
    <row r="272" spans="1:17" hidden="1" x14ac:dyDescent="0.2">
      <c r="A272" s="182">
        <f>+'07'!A6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4"/>
        <v>0</v>
      </c>
    </row>
    <row r="273" spans="1:15" hidden="1" x14ac:dyDescent="0.2">
      <c r="A273" s="182">
        <f>+'07'!A7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11"/>
        <v>0</v>
      </c>
      <c r="O273" s="182">
        <f t="shared" si="14"/>
        <v>0</v>
      </c>
    </row>
    <row r="274" spans="1:15" hidden="1" x14ac:dyDescent="0.2">
      <c r="A274" s="182">
        <f>+'07'!A8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11"/>
        <v>0</v>
      </c>
      <c r="O274" s="182">
        <f t="shared" si="14"/>
        <v>0</v>
      </c>
    </row>
    <row r="275" spans="1:15" hidden="1" x14ac:dyDescent="0.2">
      <c r="A275" s="182">
        <f>+'07'!A9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11"/>
        <v>0</v>
      </c>
      <c r="O275" s="182">
        <f t="shared" si="14"/>
        <v>0</v>
      </c>
    </row>
    <row r="276" spans="1:15" hidden="1" x14ac:dyDescent="0.2">
      <c r="A276" s="182">
        <f>+'07'!A10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1"/>
        <v>0</v>
      </c>
      <c r="O276" s="182">
        <f t="shared" si="14"/>
        <v>0</v>
      </c>
    </row>
    <row r="277" spans="1:15" hidden="1" x14ac:dyDescent="0.2">
      <c r="A277" s="182">
        <f>+'07'!A11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1"/>
        <v>0</v>
      </c>
      <c r="O277" s="182">
        <f t="shared" si="14"/>
        <v>0</v>
      </c>
    </row>
    <row r="278" spans="1:15" hidden="1" x14ac:dyDescent="0.2">
      <c r="A278" s="182">
        <f>+'07'!A12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1"/>
        <v>0</v>
      </c>
      <c r="O278" s="182">
        <f t="shared" si="14"/>
        <v>0</v>
      </c>
    </row>
    <row r="279" spans="1:15" hidden="1" x14ac:dyDescent="0.2">
      <c r="A279" s="182">
        <f>+'07'!A13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1"/>
        <v>0</v>
      </c>
      <c r="O279" s="182">
        <f t="shared" si="14"/>
        <v>0</v>
      </c>
    </row>
    <row r="280" spans="1:15" hidden="1" x14ac:dyDescent="0.2">
      <c r="A280" s="182">
        <f>+'07'!A14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1"/>
        <v>0</v>
      </c>
      <c r="O280" s="182">
        <f t="shared" si="14"/>
        <v>0</v>
      </c>
    </row>
    <row r="281" spans="1:15" hidden="1" x14ac:dyDescent="0.2">
      <c r="A281" s="182">
        <f>+'07'!A15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1"/>
        <v>0</v>
      </c>
      <c r="O281" s="182">
        <f t="shared" si="14"/>
        <v>0</v>
      </c>
    </row>
    <row r="282" spans="1:15" hidden="1" x14ac:dyDescent="0.2">
      <c r="A282" s="182">
        <f>+'07'!A16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1"/>
        <v>0</v>
      </c>
      <c r="O282" s="182">
        <f t="shared" si="14"/>
        <v>0</v>
      </c>
    </row>
    <row r="283" spans="1:15" hidden="1" x14ac:dyDescent="0.2">
      <c r="A283" s="182">
        <f>+'07'!A17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1"/>
        <v>0</v>
      </c>
      <c r="O283" s="182">
        <f t="shared" si="14"/>
        <v>0</v>
      </c>
    </row>
    <row r="284" spans="1:15" x14ac:dyDescent="0.2">
      <c r="A284" s="212"/>
      <c r="B284" s="212"/>
      <c r="C284" s="212" t="s">
        <v>469</v>
      </c>
      <c r="D284" s="210">
        <f>SUM(D268:D283)</f>
        <v>0</v>
      </c>
      <c r="E284" s="210">
        <f>SUM(E268:E283)</f>
        <v>0</v>
      </c>
      <c r="F284" s="210">
        <f>SUM(F268:F283)</f>
        <v>0</v>
      </c>
      <c r="G284" s="211"/>
      <c r="H284" s="211"/>
      <c r="I284" s="210">
        <f>SUM(I268:I283)</f>
        <v>0</v>
      </c>
      <c r="J284" s="210">
        <f>SUM(J268:J283)</f>
        <v>0</v>
      </c>
      <c r="K284" s="210">
        <f>SUM(K268:K283)</f>
        <v>0</v>
      </c>
      <c r="L284" s="210">
        <f>SUM(L268:L283)</f>
        <v>0</v>
      </c>
      <c r="O284" s="182">
        <v>1</v>
      </c>
    </row>
    <row r="285" spans="1:15" x14ac:dyDescent="0.2">
      <c r="C285" s="206" t="s">
        <v>460</v>
      </c>
      <c r="L285" s="204"/>
      <c r="O285" s="182">
        <v>1</v>
      </c>
    </row>
    <row r="286" spans="1:15" hidden="1" x14ac:dyDescent="0.2">
      <c r="A286" s="182">
        <f>+'08'!A2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ref="L286:L306" si="15">K286-J286</f>
        <v>0</v>
      </c>
      <c r="O286" s="182">
        <f t="shared" si="14"/>
        <v>0</v>
      </c>
    </row>
    <row r="287" spans="1:15" hidden="1" x14ac:dyDescent="0.2">
      <c r="A287" s="182">
        <f>+'08'!A3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5"/>
        <v>0</v>
      </c>
      <c r="O287" s="182">
        <f t="shared" si="14"/>
        <v>0</v>
      </c>
    </row>
    <row r="288" spans="1:15" hidden="1" x14ac:dyDescent="0.2">
      <c r="A288" s="182">
        <f>+'08'!A4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5"/>
        <v>0</v>
      </c>
      <c r="O288" s="182">
        <f t="shared" si="14"/>
        <v>0</v>
      </c>
    </row>
    <row r="289" spans="1:15" hidden="1" x14ac:dyDescent="0.2">
      <c r="A289" s="182">
        <f>+'08'!A5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5"/>
        <v>0</v>
      </c>
      <c r="O289" s="182">
        <f t="shared" si="14"/>
        <v>0</v>
      </c>
    </row>
    <row r="290" spans="1:15" hidden="1" x14ac:dyDescent="0.2">
      <c r="A290" s="182">
        <f>+'08'!A6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5"/>
        <v>0</v>
      </c>
      <c r="O290" s="182">
        <f t="shared" si="14"/>
        <v>0</v>
      </c>
    </row>
    <row r="291" spans="1:15" hidden="1" x14ac:dyDescent="0.2">
      <c r="A291" s="182">
        <f>+'08'!A7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5"/>
        <v>0</v>
      </c>
      <c r="O291" s="182">
        <f t="shared" si="14"/>
        <v>0</v>
      </c>
    </row>
    <row r="292" spans="1:15" hidden="1" x14ac:dyDescent="0.2">
      <c r="A292" s="182">
        <f>+'08'!A8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5"/>
        <v>0</v>
      </c>
      <c r="O292" s="182">
        <f t="shared" si="14"/>
        <v>0</v>
      </c>
    </row>
    <row r="293" spans="1:15" hidden="1" x14ac:dyDescent="0.2">
      <c r="A293" s="182">
        <f>+'08'!A9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5"/>
        <v>0</v>
      </c>
      <c r="O293" s="182">
        <f t="shared" si="14"/>
        <v>0</v>
      </c>
    </row>
    <row r="294" spans="1:15" hidden="1" x14ac:dyDescent="0.2">
      <c r="A294" s="182">
        <f>+'08'!A10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5"/>
        <v>0</v>
      </c>
      <c r="O294" s="182">
        <f t="shared" si="14"/>
        <v>0</v>
      </c>
    </row>
    <row r="295" spans="1:15" hidden="1" x14ac:dyDescent="0.2">
      <c r="A295" s="182">
        <f>+'08'!A11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5"/>
        <v>0</v>
      </c>
      <c r="O295" s="182">
        <f t="shared" si="14"/>
        <v>0</v>
      </c>
    </row>
    <row r="296" spans="1:15" hidden="1" x14ac:dyDescent="0.2">
      <c r="A296" s="182">
        <f>+'08'!A12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15"/>
        <v>0</v>
      </c>
      <c r="O296" s="182">
        <f t="shared" si="14"/>
        <v>0</v>
      </c>
    </row>
    <row r="297" spans="1:15" hidden="1" x14ac:dyDescent="0.2">
      <c r="A297" s="182">
        <f>+'08'!A13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15"/>
        <v>0</v>
      </c>
      <c r="O297" s="182">
        <f t="shared" si="14"/>
        <v>0</v>
      </c>
    </row>
    <row r="298" spans="1:15" hidden="1" x14ac:dyDescent="0.2">
      <c r="A298" s="182">
        <f>+'08'!A14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15"/>
        <v>0</v>
      </c>
      <c r="O298" s="182">
        <f t="shared" si="14"/>
        <v>0</v>
      </c>
    </row>
    <row r="299" spans="1:15" hidden="1" x14ac:dyDescent="0.2">
      <c r="A299" s="182">
        <f>+'08'!A15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4"/>
        <v>0</v>
      </c>
    </row>
    <row r="300" spans="1:15" hidden="1" x14ac:dyDescent="0.2">
      <c r="A300" s="182">
        <f>+'08'!A16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4"/>
        <v>0</v>
      </c>
    </row>
    <row r="301" spans="1:15" hidden="1" x14ac:dyDescent="0.2">
      <c r="A301" s="182">
        <f>+'08'!A17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4"/>
        <v>0</v>
      </c>
    </row>
    <row r="302" spans="1:15" hidden="1" x14ac:dyDescent="0.2">
      <c r="A302" s="182">
        <f>+'08'!A18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4"/>
        <v>0</v>
      </c>
    </row>
    <row r="303" spans="1:15" hidden="1" x14ac:dyDescent="0.2">
      <c r="A303" s="182">
        <f>+'08'!A19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4"/>
        <v>0</v>
      </c>
    </row>
    <row r="304" spans="1:15" hidden="1" x14ac:dyDescent="0.2">
      <c r="A304" s="182">
        <f>+'08'!A20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4"/>
        <v>0</v>
      </c>
    </row>
    <row r="305" spans="1:15" hidden="1" x14ac:dyDescent="0.2">
      <c r="A305" s="182">
        <f>+'08'!A21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4"/>
        <v>0</v>
      </c>
    </row>
    <row r="306" spans="1:15" hidden="1" x14ac:dyDescent="0.2">
      <c r="A306" s="182">
        <f>+'08'!A22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4"/>
        <v>0</v>
      </c>
    </row>
    <row r="307" spans="1:15" x14ac:dyDescent="0.2">
      <c r="A307" s="212"/>
      <c r="B307" s="212"/>
      <c r="C307" s="212" t="s">
        <v>468</v>
      </c>
      <c r="D307" s="210">
        <f>SUM(D286:D306)</f>
        <v>0</v>
      </c>
      <c r="E307" s="210">
        <f>SUM(E286:E306)</f>
        <v>0</v>
      </c>
      <c r="F307" s="210">
        <f>SUM(F286:F306)</f>
        <v>0</v>
      </c>
      <c r="G307" s="211"/>
      <c r="H307" s="211"/>
      <c r="I307" s="210">
        <f>SUM(I286:I306)</f>
        <v>0</v>
      </c>
      <c r="J307" s="210">
        <f>SUM(J286:J306)</f>
        <v>0</v>
      </c>
      <c r="K307" s="210">
        <f>SUM(K286:K306)</f>
        <v>0</v>
      </c>
      <c r="L307" s="210">
        <f>SUM(L286:L306)</f>
        <v>0</v>
      </c>
      <c r="O307" s="182">
        <v>1</v>
      </c>
    </row>
    <row r="308" spans="1:15" x14ac:dyDescent="0.2">
      <c r="L308" s="204"/>
      <c r="O308" s="182">
        <v>1</v>
      </c>
    </row>
    <row r="309" spans="1:15" x14ac:dyDescent="0.2">
      <c r="A309" s="182" t="str">
        <f>+'09'!A2</f>
        <v>22340-G03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Fees &amp; Charges-GPD1 Pty Ltd                                 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ref="L309:L372" si="16">K309-J309</f>
        <v>0</v>
      </c>
      <c r="O309" s="182">
        <f t="shared" ref="O309:O372" si="17">+IF(A309&gt;0,1,0)</f>
        <v>1</v>
      </c>
    </row>
    <row r="310" spans="1:15" hidden="1" x14ac:dyDescent="0.2">
      <c r="A310" s="182">
        <f>+'09'!A3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6"/>
        <v>0</v>
      </c>
      <c r="O310" s="182">
        <f t="shared" si="17"/>
        <v>0</v>
      </c>
    </row>
    <row r="311" spans="1:15" hidden="1" x14ac:dyDescent="0.2">
      <c r="A311" s="182">
        <f>+'09'!A4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6"/>
        <v>0</v>
      </c>
      <c r="O311" s="182">
        <f t="shared" si="17"/>
        <v>0</v>
      </c>
    </row>
    <row r="312" spans="1:15" hidden="1" x14ac:dyDescent="0.2">
      <c r="A312" s="182">
        <f>+'09'!A5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6"/>
        <v>0</v>
      </c>
      <c r="O312" s="182">
        <f t="shared" si="17"/>
        <v>0</v>
      </c>
    </row>
    <row r="313" spans="1:15" hidden="1" x14ac:dyDescent="0.2">
      <c r="A313" s="182">
        <f>+'09'!A6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6"/>
        <v>0</v>
      </c>
      <c r="O313" s="182">
        <f t="shared" si="17"/>
        <v>0</v>
      </c>
    </row>
    <row r="314" spans="1:15" hidden="1" x14ac:dyDescent="0.2">
      <c r="A314" s="182">
        <f>+'09'!A7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6"/>
        <v>0</v>
      </c>
      <c r="O314" s="182">
        <f t="shared" si="17"/>
        <v>0</v>
      </c>
    </row>
    <row r="315" spans="1:15" hidden="1" x14ac:dyDescent="0.2">
      <c r="A315" s="182">
        <f>+'09'!A8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6"/>
        <v>0</v>
      </c>
      <c r="O315" s="182">
        <f t="shared" si="17"/>
        <v>0</v>
      </c>
    </row>
    <row r="316" spans="1:15" hidden="1" x14ac:dyDescent="0.2">
      <c r="A316" s="182">
        <f>+'09'!A9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6"/>
        <v>0</v>
      </c>
      <c r="O316" s="182">
        <f t="shared" si="17"/>
        <v>0</v>
      </c>
    </row>
    <row r="317" spans="1:15" hidden="1" x14ac:dyDescent="0.2">
      <c r="A317" s="182">
        <f>+'09'!A10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6"/>
        <v>0</v>
      </c>
      <c r="O317" s="182">
        <f t="shared" si="17"/>
        <v>0</v>
      </c>
    </row>
    <row r="318" spans="1:15" hidden="1" x14ac:dyDescent="0.2">
      <c r="A318" s="182">
        <f>+'09'!A11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6"/>
        <v>0</v>
      </c>
      <c r="O318" s="182">
        <f t="shared" si="17"/>
        <v>0</v>
      </c>
    </row>
    <row r="319" spans="1:15" hidden="1" x14ac:dyDescent="0.2">
      <c r="A319" s="182">
        <f>+'09'!A12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6"/>
        <v>0</v>
      </c>
      <c r="O319" s="182">
        <f t="shared" si="17"/>
        <v>0</v>
      </c>
    </row>
    <row r="320" spans="1:15" hidden="1" x14ac:dyDescent="0.2">
      <c r="A320" s="182">
        <f>+'09'!A13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6"/>
        <v>0</v>
      </c>
      <c r="O320" s="182">
        <f t="shared" si="17"/>
        <v>0</v>
      </c>
    </row>
    <row r="321" spans="1:15" hidden="1" x14ac:dyDescent="0.2">
      <c r="A321" s="182">
        <f>+'09'!A14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6"/>
        <v>0</v>
      </c>
      <c r="O321" s="182">
        <f t="shared" si="17"/>
        <v>0</v>
      </c>
    </row>
    <row r="322" spans="1:15" hidden="1" x14ac:dyDescent="0.2">
      <c r="A322" s="182">
        <f>+'09'!A15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6"/>
        <v>0</v>
      </c>
      <c r="O322" s="182">
        <f t="shared" si="17"/>
        <v>0</v>
      </c>
    </row>
    <row r="323" spans="1:15" hidden="1" x14ac:dyDescent="0.2">
      <c r="A323" s="182">
        <f>+'09'!A16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6"/>
        <v>0</v>
      </c>
      <c r="O323" s="182">
        <f t="shared" si="17"/>
        <v>0</v>
      </c>
    </row>
    <row r="324" spans="1:15" hidden="1" x14ac:dyDescent="0.2">
      <c r="A324" s="182">
        <f>+'09'!A17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6"/>
        <v>0</v>
      </c>
      <c r="O324" s="182">
        <f t="shared" si="17"/>
        <v>0</v>
      </c>
    </row>
    <row r="325" spans="1:15" hidden="1" x14ac:dyDescent="0.2">
      <c r="A325" s="182">
        <f>+'09'!A18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6"/>
        <v>0</v>
      </c>
      <c r="O325" s="182">
        <f t="shared" si="17"/>
        <v>0</v>
      </c>
    </row>
    <row r="326" spans="1:15" hidden="1" x14ac:dyDescent="0.2">
      <c r="A326" s="182">
        <f>+'09'!A19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6"/>
        <v>0</v>
      </c>
      <c r="O326" s="182">
        <f t="shared" si="17"/>
        <v>0</v>
      </c>
    </row>
    <row r="327" spans="1:15" hidden="1" x14ac:dyDescent="0.2">
      <c r="A327" s="182">
        <f>+'09'!A20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6"/>
        <v>0</v>
      </c>
      <c r="O327" s="182">
        <f t="shared" si="17"/>
        <v>0</v>
      </c>
    </row>
    <row r="328" spans="1:15" hidden="1" x14ac:dyDescent="0.2">
      <c r="A328" s="182">
        <f>+'09'!A21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6"/>
        <v>0</v>
      </c>
      <c r="O328" s="182">
        <f t="shared" si="17"/>
        <v>0</v>
      </c>
    </row>
    <row r="329" spans="1:15" hidden="1" x14ac:dyDescent="0.2">
      <c r="A329" s="182">
        <f>+'09'!A22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6"/>
        <v>0</v>
      </c>
      <c r="O329" s="182">
        <f t="shared" si="17"/>
        <v>0</v>
      </c>
    </row>
    <row r="330" spans="1:15" hidden="1" x14ac:dyDescent="0.2">
      <c r="A330" s="182">
        <f>+'09'!A23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6"/>
        <v>0</v>
      </c>
      <c r="O330" s="182">
        <f t="shared" si="17"/>
        <v>0</v>
      </c>
    </row>
    <row r="331" spans="1:15" hidden="1" x14ac:dyDescent="0.2">
      <c r="A331" s="182">
        <f>+'09'!A24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6"/>
        <v>0</v>
      </c>
      <c r="O331" s="182">
        <f t="shared" si="17"/>
        <v>0</v>
      </c>
    </row>
    <row r="332" spans="1:15" hidden="1" x14ac:dyDescent="0.2">
      <c r="A332" s="182">
        <f>+'09'!A25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6"/>
        <v>0</v>
      </c>
      <c r="O332" s="182">
        <f t="shared" si="17"/>
        <v>0</v>
      </c>
    </row>
    <row r="333" spans="1:15" hidden="1" x14ac:dyDescent="0.2">
      <c r="A333" s="182">
        <f>+'09'!A26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6"/>
        <v>0</v>
      </c>
      <c r="O333" s="182">
        <f t="shared" si="17"/>
        <v>0</v>
      </c>
    </row>
    <row r="334" spans="1:15" hidden="1" x14ac:dyDescent="0.2">
      <c r="A334" s="182">
        <f>+'09'!A27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6"/>
        <v>0</v>
      </c>
      <c r="O334" s="182">
        <f t="shared" si="17"/>
        <v>0</v>
      </c>
    </row>
    <row r="335" spans="1:15" hidden="1" x14ac:dyDescent="0.2">
      <c r="A335" s="182">
        <f>+'09'!A28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6"/>
        <v>0</v>
      </c>
      <c r="O335" s="182">
        <f t="shared" si="17"/>
        <v>0</v>
      </c>
    </row>
    <row r="336" spans="1:15" hidden="1" x14ac:dyDescent="0.2">
      <c r="A336" s="182">
        <f>+'09'!A29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6"/>
        <v>0</v>
      </c>
      <c r="O336" s="182">
        <f t="shared" si="17"/>
        <v>0</v>
      </c>
    </row>
    <row r="337" spans="1:15" hidden="1" x14ac:dyDescent="0.2">
      <c r="A337" s="182">
        <f>+'09'!A30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6"/>
        <v>0</v>
      </c>
      <c r="O337" s="182">
        <f t="shared" si="17"/>
        <v>0</v>
      </c>
    </row>
    <row r="338" spans="1:15" hidden="1" x14ac:dyDescent="0.2">
      <c r="A338" s="182">
        <f>+'09'!A31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6"/>
        <v>0</v>
      </c>
      <c r="O338" s="182">
        <f t="shared" si="17"/>
        <v>0</v>
      </c>
    </row>
    <row r="339" spans="1:15" hidden="1" x14ac:dyDescent="0.2">
      <c r="A339" s="182">
        <f>+'09'!A32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6"/>
        <v>0</v>
      </c>
      <c r="O339" s="182">
        <f t="shared" si="17"/>
        <v>0</v>
      </c>
    </row>
    <row r="340" spans="1:15" hidden="1" x14ac:dyDescent="0.2">
      <c r="A340" s="182">
        <f>+'09'!A33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6"/>
        <v>0</v>
      </c>
      <c r="O340" s="182">
        <f t="shared" si="17"/>
        <v>0</v>
      </c>
    </row>
    <row r="341" spans="1:15" hidden="1" x14ac:dyDescent="0.2">
      <c r="A341" s="182">
        <f>+'09'!A34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6"/>
        <v>0</v>
      </c>
      <c r="O341" s="182">
        <f t="shared" si="17"/>
        <v>0</v>
      </c>
    </row>
    <row r="342" spans="1:15" hidden="1" x14ac:dyDescent="0.2">
      <c r="A342" s="182">
        <f>+'09'!A35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6"/>
        <v>0</v>
      </c>
      <c r="O342" s="182">
        <f t="shared" si="17"/>
        <v>0</v>
      </c>
    </row>
    <row r="343" spans="1:15" hidden="1" x14ac:dyDescent="0.2">
      <c r="A343" s="182">
        <f>+'09'!A36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6"/>
        <v>0</v>
      </c>
      <c r="O343" s="182">
        <f t="shared" si="17"/>
        <v>0</v>
      </c>
    </row>
    <row r="344" spans="1:15" hidden="1" x14ac:dyDescent="0.2">
      <c r="A344" s="182">
        <f>+'09'!A37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6"/>
        <v>0</v>
      </c>
      <c r="O344" s="182">
        <f t="shared" si="17"/>
        <v>0</v>
      </c>
    </row>
    <row r="345" spans="1:15" hidden="1" x14ac:dyDescent="0.2">
      <c r="A345" s="182">
        <f>+'09'!A38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6"/>
        <v>0</v>
      </c>
      <c r="O345" s="182">
        <f t="shared" si="17"/>
        <v>0</v>
      </c>
    </row>
    <row r="346" spans="1:15" hidden="1" x14ac:dyDescent="0.2">
      <c r="A346" s="182">
        <f>+'09'!A39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6"/>
        <v>0</v>
      </c>
      <c r="O346" s="182">
        <f t="shared" si="17"/>
        <v>0</v>
      </c>
    </row>
    <row r="347" spans="1:15" hidden="1" x14ac:dyDescent="0.2">
      <c r="A347" s="182">
        <f>+'09'!A40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6"/>
        <v>0</v>
      </c>
      <c r="O347" s="182">
        <f t="shared" si="17"/>
        <v>0</v>
      </c>
    </row>
    <row r="348" spans="1:15" hidden="1" x14ac:dyDescent="0.2">
      <c r="A348" s="182">
        <f>+'09'!A41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6"/>
        <v>0</v>
      </c>
      <c r="O348" s="182">
        <f t="shared" si="17"/>
        <v>0</v>
      </c>
    </row>
    <row r="349" spans="1:15" hidden="1" x14ac:dyDescent="0.2">
      <c r="A349" s="182">
        <f>+'09'!A42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6"/>
        <v>0</v>
      </c>
      <c r="O349" s="182">
        <f t="shared" si="17"/>
        <v>0</v>
      </c>
    </row>
    <row r="350" spans="1:15" hidden="1" x14ac:dyDescent="0.2">
      <c r="A350" s="182">
        <f>+'09'!A43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6"/>
        <v>0</v>
      </c>
      <c r="O350" s="182">
        <f t="shared" si="17"/>
        <v>0</v>
      </c>
    </row>
    <row r="351" spans="1:15" hidden="1" x14ac:dyDescent="0.2">
      <c r="A351" s="182">
        <f>+'09'!A44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6"/>
        <v>0</v>
      </c>
      <c r="O351" s="182">
        <f t="shared" si="17"/>
        <v>0</v>
      </c>
    </row>
    <row r="352" spans="1:15" hidden="1" x14ac:dyDescent="0.2">
      <c r="A352" s="182">
        <f>+'09'!A45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6"/>
        <v>0</v>
      </c>
      <c r="O352" s="182">
        <f t="shared" si="17"/>
        <v>0</v>
      </c>
    </row>
    <row r="353" spans="1:15" hidden="1" x14ac:dyDescent="0.2">
      <c r="A353" s="182">
        <f>+'09'!A46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6"/>
        <v>0</v>
      </c>
      <c r="O353" s="182">
        <f t="shared" si="17"/>
        <v>0</v>
      </c>
    </row>
    <row r="354" spans="1:15" hidden="1" x14ac:dyDescent="0.2">
      <c r="A354" s="182">
        <f>+'09'!A47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6"/>
        <v>0</v>
      </c>
      <c r="O354" s="182">
        <f t="shared" si="17"/>
        <v>0</v>
      </c>
    </row>
    <row r="355" spans="1:15" hidden="1" x14ac:dyDescent="0.2">
      <c r="A355" s="182">
        <f>+'09'!A48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6"/>
        <v>0</v>
      </c>
      <c r="O355" s="182">
        <f t="shared" si="17"/>
        <v>0</v>
      </c>
    </row>
    <row r="356" spans="1:15" hidden="1" x14ac:dyDescent="0.2">
      <c r="A356" s="182">
        <f>+'09'!A49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6"/>
        <v>0</v>
      </c>
      <c r="O356" s="182">
        <f t="shared" si="17"/>
        <v>0</v>
      </c>
    </row>
    <row r="357" spans="1:15" hidden="1" x14ac:dyDescent="0.2">
      <c r="A357" s="182">
        <f>+'09'!A50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6"/>
        <v>0</v>
      </c>
      <c r="O357" s="182">
        <f t="shared" si="17"/>
        <v>0</v>
      </c>
    </row>
    <row r="358" spans="1:15" hidden="1" x14ac:dyDescent="0.2">
      <c r="A358" s="182">
        <f>+'09'!A51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6"/>
        <v>0</v>
      </c>
      <c r="O358" s="182">
        <f t="shared" si="17"/>
        <v>0</v>
      </c>
    </row>
    <row r="359" spans="1:15" hidden="1" x14ac:dyDescent="0.2">
      <c r="A359" s="182">
        <f>+'09'!A52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6"/>
        <v>0</v>
      </c>
      <c r="O359" s="182">
        <f t="shared" si="17"/>
        <v>0</v>
      </c>
    </row>
    <row r="360" spans="1:15" hidden="1" x14ac:dyDescent="0.2">
      <c r="A360" s="182">
        <f>+'09'!A53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6"/>
        <v>0</v>
      </c>
      <c r="O360" s="182">
        <f t="shared" si="17"/>
        <v>0</v>
      </c>
    </row>
    <row r="361" spans="1:15" hidden="1" x14ac:dyDescent="0.2">
      <c r="A361" s="182">
        <f>+'09'!A54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6"/>
        <v>0</v>
      </c>
      <c r="O361" s="182">
        <f t="shared" si="17"/>
        <v>0</v>
      </c>
    </row>
    <row r="362" spans="1:15" hidden="1" x14ac:dyDescent="0.2">
      <c r="A362" s="182">
        <f>+'09'!A55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16"/>
        <v>0</v>
      </c>
      <c r="O362" s="182">
        <f t="shared" si="17"/>
        <v>0</v>
      </c>
    </row>
    <row r="363" spans="1:15" hidden="1" x14ac:dyDescent="0.2">
      <c r="A363" s="182">
        <f>+'09'!A56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6"/>
        <v>0</v>
      </c>
      <c r="O363" s="182">
        <f t="shared" si="17"/>
        <v>0</v>
      </c>
    </row>
    <row r="364" spans="1:15" hidden="1" x14ac:dyDescent="0.2">
      <c r="A364" s="182">
        <f>+'09'!A57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6"/>
        <v>0</v>
      </c>
      <c r="O364" s="182">
        <f t="shared" si="17"/>
        <v>0</v>
      </c>
    </row>
    <row r="365" spans="1:15" hidden="1" x14ac:dyDescent="0.2">
      <c r="A365" s="182">
        <f>+'09'!A58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6"/>
        <v>0</v>
      </c>
      <c r="O365" s="182">
        <f t="shared" si="17"/>
        <v>0</v>
      </c>
    </row>
    <row r="366" spans="1:15" hidden="1" x14ac:dyDescent="0.2">
      <c r="A366" s="182">
        <f>+'09'!A59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6"/>
        <v>0</v>
      </c>
      <c r="O366" s="182">
        <f t="shared" si="17"/>
        <v>0</v>
      </c>
    </row>
    <row r="367" spans="1:15" hidden="1" x14ac:dyDescent="0.2">
      <c r="A367" s="182">
        <f>+'09'!A60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6"/>
        <v>0</v>
      </c>
      <c r="O367" s="182">
        <f t="shared" si="17"/>
        <v>0</v>
      </c>
    </row>
    <row r="368" spans="1:15" hidden="1" x14ac:dyDescent="0.2">
      <c r="A368" s="182">
        <f>+'09'!A61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6"/>
        <v>0</v>
      </c>
      <c r="O368" s="182">
        <f t="shared" si="17"/>
        <v>0</v>
      </c>
    </row>
    <row r="369" spans="1:15" hidden="1" x14ac:dyDescent="0.2">
      <c r="A369" s="182">
        <f>+'09'!A62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6"/>
        <v>0</v>
      </c>
      <c r="O369" s="182">
        <f t="shared" si="17"/>
        <v>0</v>
      </c>
    </row>
    <row r="370" spans="1:15" hidden="1" x14ac:dyDescent="0.2">
      <c r="A370" s="182">
        <f>+'09'!A63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6"/>
        <v>0</v>
      </c>
      <c r="O370" s="182">
        <f t="shared" si="17"/>
        <v>0</v>
      </c>
    </row>
    <row r="371" spans="1:15" hidden="1" x14ac:dyDescent="0.2">
      <c r="A371" s="182">
        <f>+'09'!A64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6"/>
        <v>0</v>
      </c>
      <c r="O371" s="182">
        <f t="shared" si="17"/>
        <v>0</v>
      </c>
    </row>
    <row r="372" spans="1:15" hidden="1" x14ac:dyDescent="0.2">
      <c r="A372" s="182">
        <f>+'09'!A65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6"/>
        <v>0</v>
      </c>
      <c r="O372" s="182">
        <f t="shared" si="17"/>
        <v>0</v>
      </c>
    </row>
    <row r="373" spans="1:15" hidden="1" x14ac:dyDescent="0.2">
      <c r="A373" s="182">
        <f>+'09'!A66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ref="L373:L436" si="18">K373-J373</f>
        <v>0</v>
      </c>
      <c r="O373" s="182">
        <f t="shared" ref="O373:O436" si="19">+IF(A373&gt;0,1,0)</f>
        <v>0</v>
      </c>
    </row>
    <row r="374" spans="1:15" hidden="1" x14ac:dyDescent="0.2">
      <c r="A374" s="182">
        <f>+'09'!A67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8"/>
        <v>0</v>
      </c>
      <c r="O374" s="182">
        <f t="shared" si="19"/>
        <v>0</v>
      </c>
    </row>
    <row r="375" spans="1:15" hidden="1" x14ac:dyDescent="0.2">
      <c r="A375" s="182">
        <f>+'09'!A68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8"/>
        <v>0</v>
      </c>
      <c r="O375" s="182">
        <f t="shared" si="19"/>
        <v>0</v>
      </c>
    </row>
    <row r="376" spans="1:15" hidden="1" x14ac:dyDescent="0.2">
      <c r="A376" s="182">
        <f>+'09'!A69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8"/>
        <v>0</v>
      </c>
      <c r="O376" s="182">
        <f t="shared" si="19"/>
        <v>0</v>
      </c>
    </row>
    <row r="377" spans="1:15" hidden="1" x14ac:dyDescent="0.2">
      <c r="A377" s="182">
        <f>+'09'!A70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8"/>
        <v>0</v>
      </c>
      <c r="O377" s="182">
        <f t="shared" si="19"/>
        <v>0</v>
      </c>
    </row>
    <row r="378" spans="1:15" hidden="1" x14ac:dyDescent="0.2">
      <c r="A378" s="182">
        <f>+'09'!A71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8"/>
        <v>0</v>
      </c>
      <c r="O378" s="182">
        <f t="shared" si="19"/>
        <v>0</v>
      </c>
    </row>
    <row r="379" spans="1:15" hidden="1" x14ac:dyDescent="0.2">
      <c r="A379" s="182">
        <f>+'09'!A72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8"/>
        <v>0</v>
      </c>
      <c r="O379" s="182">
        <f t="shared" si="19"/>
        <v>0</v>
      </c>
    </row>
    <row r="380" spans="1:15" hidden="1" x14ac:dyDescent="0.2">
      <c r="A380" s="182">
        <f>+'09'!A73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8"/>
        <v>0</v>
      </c>
      <c r="O380" s="182">
        <f t="shared" si="19"/>
        <v>0</v>
      </c>
    </row>
    <row r="381" spans="1:15" hidden="1" x14ac:dyDescent="0.2">
      <c r="A381" s="182">
        <f>+'09'!A74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8"/>
        <v>0</v>
      </c>
      <c r="O381" s="182">
        <f t="shared" si="19"/>
        <v>0</v>
      </c>
    </row>
    <row r="382" spans="1:15" hidden="1" x14ac:dyDescent="0.2">
      <c r="A382" s="182">
        <f>+'09'!A75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8"/>
        <v>0</v>
      </c>
      <c r="O382" s="182">
        <f t="shared" si="19"/>
        <v>0</v>
      </c>
    </row>
    <row r="383" spans="1:15" hidden="1" x14ac:dyDescent="0.2">
      <c r="A383" s="182">
        <f>+'09'!A76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8"/>
        <v>0</v>
      </c>
      <c r="O383" s="182">
        <f t="shared" si="19"/>
        <v>0</v>
      </c>
    </row>
    <row r="384" spans="1:15" hidden="1" x14ac:dyDescent="0.2">
      <c r="A384" s="182">
        <f>+'09'!A77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8"/>
        <v>0</v>
      </c>
      <c r="O384" s="182">
        <f t="shared" si="19"/>
        <v>0</v>
      </c>
    </row>
    <row r="385" spans="1:15" hidden="1" x14ac:dyDescent="0.2">
      <c r="A385" s="182">
        <f>+'09'!A78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8"/>
        <v>0</v>
      </c>
      <c r="O385" s="182">
        <f t="shared" si="19"/>
        <v>0</v>
      </c>
    </row>
    <row r="386" spans="1:15" hidden="1" x14ac:dyDescent="0.2">
      <c r="A386" s="182">
        <f>+'09'!A79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8"/>
        <v>0</v>
      </c>
      <c r="O386" s="182">
        <f t="shared" si="19"/>
        <v>0</v>
      </c>
    </row>
    <row r="387" spans="1:15" hidden="1" x14ac:dyDescent="0.2">
      <c r="A387" s="182">
        <f>+'09'!A80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8"/>
        <v>0</v>
      </c>
      <c r="O387" s="182">
        <f t="shared" si="19"/>
        <v>0</v>
      </c>
    </row>
    <row r="388" spans="1:15" hidden="1" x14ac:dyDescent="0.2">
      <c r="A388" s="182">
        <f>+'09'!A81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8"/>
        <v>0</v>
      </c>
      <c r="O388" s="182">
        <f t="shared" si="19"/>
        <v>0</v>
      </c>
    </row>
    <row r="389" spans="1:15" hidden="1" x14ac:dyDescent="0.2">
      <c r="A389" s="182">
        <f>+'09'!A82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8"/>
        <v>0</v>
      </c>
      <c r="O389" s="182">
        <f t="shared" si="19"/>
        <v>0</v>
      </c>
    </row>
    <row r="390" spans="1:15" hidden="1" x14ac:dyDescent="0.2">
      <c r="A390" s="182">
        <f>+'09'!A83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8"/>
        <v>0</v>
      </c>
      <c r="O390" s="182">
        <f t="shared" si="19"/>
        <v>0</v>
      </c>
    </row>
    <row r="391" spans="1:15" hidden="1" x14ac:dyDescent="0.2">
      <c r="A391" s="182">
        <f>+'09'!A84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8"/>
        <v>0</v>
      </c>
      <c r="O391" s="182">
        <f t="shared" si="19"/>
        <v>0</v>
      </c>
    </row>
    <row r="392" spans="1:15" hidden="1" x14ac:dyDescent="0.2">
      <c r="A392" s="182">
        <f>+'09'!A85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8"/>
        <v>0</v>
      </c>
      <c r="O392" s="182">
        <f t="shared" si="19"/>
        <v>0</v>
      </c>
    </row>
    <row r="393" spans="1:15" hidden="1" x14ac:dyDescent="0.2">
      <c r="A393" s="182">
        <f>+'09'!A86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8"/>
        <v>0</v>
      </c>
      <c r="O393" s="182">
        <f t="shared" si="19"/>
        <v>0</v>
      </c>
    </row>
    <row r="394" spans="1:15" hidden="1" x14ac:dyDescent="0.2">
      <c r="A394" s="182">
        <f>+'09'!A87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8"/>
        <v>0</v>
      </c>
      <c r="O394" s="182">
        <f t="shared" si="19"/>
        <v>0</v>
      </c>
    </row>
    <row r="395" spans="1:15" hidden="1" x14ac:dyDescent="0.2">
      <c r="A395" s="182">
        <f>+'09'!A88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8"/>
        <v>0</v>
      </c>
      <c r="O395" s="182">
        <f t="shared" si="19"/>
        <v>0</v>
      </c>
    </row>
    <row r="396" spans="1:15" hidden="1" x14ac:dyDescent="0.2">
      <c r="A396" s="182">
        <f>+'09'!A89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8"/>
        <v>0</v>
      </c>
      <c r="O396" s="182">
        <f t="shared" si="19"/>
        <v>0</v>
      </c>
    </row>
    <row r="397" spans="1:15" hidden="1" x14ac:dyDescent="0.2">
      <c r="A397" s="182">
        <f>+'09'!A90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8"/>
        <v>0</v>
      </c>
      <c r="O397" s="182">
        <f t="shared" si="19"/>
        <v>0</v>
      </c>
    </row>
    <row r="398" spans="1:15" hidden="1" x14ac:dyDescent="0.2">
      <c r="A398" s="182">
        <f>+'09'!A91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8"/>
        <v>0</v>
      </c>
      <c r="O398" s="182">
        <f t="shared" si="19"/>
        <v>0</v>
      </c>
    </row>
    <row r="399" spans="1:15" hidden="1" x14ac:dyDescent="0.2">
      <c r="A399" s="182">
        <f>+'09'!A92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8"/>
        <v>0</v>
      </c>
      <c r="O399" s="182">
        <f t="shared" si="19"/>
        <v>0</v>
      </c>
    </row>
    <row r="400" spans="1:15" hidden="1" x14ac:dyDescent="0.2">
      <c r="A400" s="182">
        <f>+'09'!A93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8"/>
        <v>0</v>
      </c>
      <c r="O400" s="182">
        <f t="shared" si="19"/>
        <v>0</v>
      </c>
    </row>
    <row r="401" spans="1:15" hidden="1" x14ac:dyDescent="0.2">
      <c r="A401" s="182">
        <f>+'09'!A94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8"/>
        <v>0</v>
      </c>
      <c r="O401" s="182">
        <f t="shared" si="19"/>
        <v>0</v>
      </c>
    </row>
    <row r="402" spans="1:15" hidden="1" x14ac:dyDescent="0.2">
      <c r="A402" s="182">
        <f>+'09'!A95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8"/>
        <v>0</v>
      </c>
      <c r="O402" s="182">
        <f t="shared" si="19"/>
        <v>0</v>
      </c>
    </row>
    <row r="403" spans="1:15" hidden="1" x14ac:dyDescent="0.2">
      <c r="A403" s="182">
        <f>+'09'!A96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8"/>
        <v>0</v>
      </c>
      <c r="O403" s="182">
        <f t="shared" si="19"/>
        <v>0</v>
      </c>
    </row>
    <row r="404" spans="1:15" hidden="1" x14ac:dyDescent="0.2">
      <c r="A404" s="182">
        <f>+'09'!A97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8"/>
        <v>0</v>
      </c>
      <c r="O404" s="182">
        <f t="shared" si="19"/>
        <v>0</v>
      </c>
    </row>
    <row r="405" spans="1:15" hidden="1" x14ac:dyDescent="0.2">
      <c r="A405" s="182">
        <f>+'09'!A98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8"/>
        <v>0</v>
      </c>
      <c r="O405" s="182">
        <f t="shared" si="19"/>
        <v>0</v>
      </c>
    </row>
    <row r="406" spans="1:15" hidden="1" x14ac:dyDescent="0.2">
      <c r="A406" s="182">
        <f>+'09'!A99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8"/>
        <v>0</v>
      </c>
      <c r="O406" s="182">
        <f t="shared" si="19"/>
        <v>0</v>
      </c>
    </row>
    <row r="407" spans="1:15" hidden="1" x14ac:dyDescent="0.2">
      <c r="A407" s="182">
        <f>+'09'!A100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8"/>
        <v>0</v>
      </c>
      <c r="O407" s="182">
        <f t="shared" si="19"/>
        <v>0</v>
      </c>
    </row>
    <row r="408" spans="1:15" hidden="1" x14ac:dyDescent="0.2">
      <c r="A408" s="182">
        <f>+'09'!A101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8"/>
        <v>0</v>
      </c>
      <c r="O408" s="182">
        <f t="shared" si="19"/>
        <v>0</v>
      </c>
    </row>
    <row r="409" spans="1:15" hidden="1" x14ac:dyDescent="0.2">
      <c r="A409" s="182">
        <f>+'09'!A102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8"/>
        <v>0</v>
      </c>
      <c r="O409" s="182">
        <f t="shared" si="19"/>
        <v>0</v>
      </c>
    </row>
    <row r="410" spans="1:15" hidden="1" x14ac:dyDescent="0.2">
      <c r="A410" s="182">
        <f>+'09'!A103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8"/>
        <v>0</v>
      </c>
      <c r="O410" s="182">
        <f t="shared" si="19"/>
        <v>0</v>
      </c>
    </row>
    <row r="411" spans="1:15" hidden="1" x14ac:dyDescent="0.2">
      <c r="A411" s="182">
        <f>+'09'!A104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8"/>
        <v>0</v>
      </c>
      <c r="O411" s="182">
        <f t="shared" si="19"/>
        <v>0</v>
      </c>
    </row>
    <row r="412" spans="1:15" hidden="1" x14ac:dyDescent="0.2">
      <c r="A412" s="182">
        <f>+'09'!A105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8"/>
        <v>0</v>
      </c>
      <c r="O412" s="182">
        <f t="shared" si="19"/>
        <v>0</v>
      </c>
    </row>
    <row r="413" spans="1:15" hidden="1" x14ac:dyDescent="0.2">
      <c r="A413" s="182">
        <f>+'09'!A106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8"/>
        <v>0</v>
      </c>
      <c r="O413" s="182">
        <f t="shared" si="19"/>
        <v>0</v>
      </c>
    </row>
    <row r="414" spans="1:15" hidden="1" x14ac:dyDescent="0.2">
      <c r="A414" s="182">
        <f>+'09'!A107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8"/>
        <v>0</v>
      </c>
      <c r="O414" s="182">
        <f t="shared" si="19"/>
        <v>0</v>
      </c>
    </row>
    <row r="415" spans="1:15" hidden="1" x14ac:dyDescent="0.2">
      <c r="A415" s="182">
        <f>+'09'!A108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8"/>
        <v>0</v>
      </c>
      <c r="O415" s="182">
        <f t="shared" si="19"/>
        <v>0</v>
      </c>
    </row>
    <row r="416" spans="1:15" hidden="1" x14ac:dyDescent="0.2">
      <c r="A416" s="182">
        <f>+'09'!A109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8"/>
        <v>0</v>
      </c>
      <c r="O416" s="182">
        <f t="shared" si="19"/>
        <v>0</v>
      </c>
    </row>
    <row r="417" spans="1:15" hidden="1" x14ac:dyDescent="0.2">
      <c r="A417" s="182">
        <f>+'09'!A110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8"/>
        <v>0</v>
      </c>
      <c r="O417" s="182">
        <f t="shared" si="19"/>
        <v>0</v>
      </c>
    </row>
    <row r="418" spans="1:15" hidden="1" x14ac:dyDescent="0.2">
      <c r="A418" s="182">
        <f>+'09'!A111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8"/>
        <v>0</v>
      </c>
      <c r="O418" s="182">
        <f t="shared" si="19"/>
        <v>0</v>
      </c>
    </row>
    <row r="419" spans="1:15" hidden="1" x14ac:dyDescent="0.2">
      <c r="A419" s="182">
        <f>+'09'!A112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8"/>
        <v>0</v>
      </c>
      <c r="O419" s="182">
        <f t="shared" si="19"/>
        <v>0</v>
      </c>
    </row>
    <row r="420" spans="1:15" hidden="1" x14ac:dyDescent="0.2">
      <c r="A420" s="182">
        <f>+'09'!A113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8"/>
        <v>0</v>
      </c>
      <c r="O420" s="182">
        <f t="shared" si="19"/>
        <v>0</v>
      </c>
    </row>
    <row r="421" spans="1:15" hidden="1" x14ac:dyDescent="0.2">
      <c r="A421" s="182">
        <f>+'09'!A114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8"/>
        <v>0</v>
      </c>
      <c r="O421" s="182">
        <f t="shared" si="19"/>
        <v>0</v>
      </c>
    </row>
    <row r="422" spans="1:15" hidden="1" x14ac:dyDescent="0.2">
      <c r="A422" s="182">
        <f>+'09'!A115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8"/>
        <v>0</v>
      </c>
      <c r="O422" s="182">
        <f t="shared" si="19"/>
        <v>0</v>
      </c>
    </row>
    <row r="423" spans="1:15" hidden="1" x14ac:dyDescent="0.2">
      <c r="A423" s="182">
        <f>+'09'!A116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8"/>
        <v>0</v>
      </c>
      <c r="O423" s="182">
        <f t="shared" si="19"/>
        <v>0</v>
      </c>
    </row>
    <row r="424" spans="1:15" hidden="1" x14ac:dyDescent="0.2">
      <c r="A424" s="182">
        <f>+'09'!A117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8"/>
        <v>0</v>
      </c>
      <c r="O424" s="182">
        <f t="shared" si="19"/>
        <v>0</v>
      </c>
    </row>
    <row r="425" spans="1:15" hidden="1" x14ac:dyDescent="0.2">
      <c r="A425" s="182">
        <f>+'09'!A118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8"/>
        <v>0</v>
      </c>
      <c r="O425" s="182">
        <f t="shared" si="19"/>
        <v>0</v>
      </c>
    </row>
    <row r="426" spans="1:15" hidden="1" x14ac:dyDescent="0.2">
      <c r="A426" s="182">
        <f>+'09'!A119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si="18"/>
        <v>0</v>
      </c>
      <c r="O426" s="182">
        <f t="shared" si="19"/>
        <v>0</v>
      </c>
    </row>
    <row r="427" spans="1:15" hidden="1" x14ac:dyDescent="0.2">
      <c r="A427" s="182">
        <f>+'09'!A120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8"/>
        <v>0</v>
      </c>
      <c r="O427" s="182">
        <f t="shared" si="19"/>
        <v>0</v>
      </c>
    </row>
    <row r="428" spans="1:15" hidden="1" x14ac:dyDescent="0.2">
      <c r="A428" s="182">
        <f>+'09'!A121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8"/>
        <v>0</v>
      </c>
      <c r="O428" s="182">
        <f t="shared" si="19"/>
        <v>0</v>
      </c>
    </row>
    <row r="429" spans="1:15" hidden="1" x14ac:dyDescent="0.2">
      <c r="A429" s="182">
        <f>+'09'!A122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8"/>
        <v>0</v>
      </c>
      <c r="O429" s="182">
        <f t="shared" si="19"/>
        <v>0</v>
      </c>
    </row>
    <row r="430" spans="1:15" hidden="1" x14ac:dyDescent="0.2">
      <c r="A430" s="182">
        <f>+'09'!A123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8"/>
        <v>0</v>
      </c>
      <c r="O430" s="182">
        <f t="shared" si="19"/>
        <v>0</v>
      </c>
    </row>
    <row r="431" spans="1:15" hidden="1" x14ac:dyDescent="0.2">
      <c r="A431" s="182">
        <f>+'09'!A124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8"/>
        <v>0</v>
      </c>
      <c r="O431" s="182">
        <f t="shared" si="19"/>
        <v>0</v>
      </c>
    </row>
    <row r="432" spans="1:15" hidden="1" x14ac:dyDescent="0.2">
      <c r="A432" s="182">
        <f>+'09'!A125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8"/>
        <v>0</v>
      </c>
      <c r="O432" s="182">
        <f t="shared" si="19"/>
        <v>0</v>
      </c>
    </row>
    <row r="433" spans="1:15" hidden="1" x14ac:dyDescent="0.2">
      <c r="A433" s="182">
        <f>+'09'!A126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8"/>
        <v>0</v>
      </c>
      <c r="O433" s="182">
        <f t="shared" si="19"/>
        <v>0</v>
      </c>
    </row>
    <row r="434" spans="1:15" hidden="1" x14ac:dyDescent="0.2">
      <c r="A434" s="182">
        <f>+'09'!A127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8"/>
        <v>0</v>
      </c>
      <c r="O434" s="182">
        <f t="shared" si="19"/>
        <v>0</v>
      </c>
    </row>
    <row r="435" spans="1:15" hidden="1" x14ac:dyDescent="0.2">
      <c r="A435" s="182">
        <f>+'09'!A128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8"/>
        <v>0</v>
      </c>
      <c r="O435" s="182">
        <f t="shared" si="19"/>
        <v>0</v>
      </c>
    </row>
    <row r="436" spans="1:15" hidden="1" x14ac:dyDescent="0.2">
      <c r="A436" s="182">
        <f>+'09'!A129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8"/>
        <v>0</v>
      </c>
      <c r="O436" s="182">
        <f t="shared" si="19"/>
        <v>0</v>
      </c>
    </row>
    <row r="437" spans="1:15" hidden="1" x14ac:dyDescent="0.2">
      <c r="A437" s="182">
        <f>+'09'!A130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ref="L437:L500" si="20">K437-J437</f>
        <v>0</v>
      </c>
      <c r="O437" s="182">
        <f t="shared" ref="O437:O500" si="21">+IF(A437&gt;0,1,0)</f>
        <v>0</v>
      </c>
    </row>
    <row r="438" spans="1:15" hidden="1" x14ac:dyDescent="0.2">
      <c r="A438" s="182">
        <f>+'09'!A131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20"/>
        <v>0</v>
      </c>
      <c r="O438" s="182">
        <f t="shared" si="21"/>
        <v>0</v>
      </c>
    </row>
    <row r="439" spans="1:15" hidden="1" x14ac:dyDescent="0.2">
      <c r="A439" s="182">
        <f>+'09'!A132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20"/>
        <v>0</v>
      </c>
      <c r="O439" s="182">
        <f t="shared" si="21"/>
        <v>0</v>
      </c>
    </row>
    <row r="440" spans="1:15" hidden="1" x14ac:dyDescent="0.2">
      <c r="A440" s="182">
        <f>+'09'!A133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20"/>
        <v>0</v>
      </c>
      <c r="O440" s="182">
        <f t="shared" si="21"/>
        <v>0</v>
      </c>
    </row>
    <row r="441" spans="1:15" hidden="1" x14ac:dyDescent="0.2">
      <c r="A441" s="182">
        <f>+'09'!A134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20"/>
        <v>0</v>
      </c>
      <c r="O441" s="182">
        <f t="shared" si="21"/>
        <v>0</v>
      </c>
    </row>
    <row r="442" spans="1:15" hidden="1" x14ac:dyDescent="0.2">
      <c r="A442" s="182">
        <f>+'09'!A135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20"/>
        <v>0</v>
      </c>
      <c r="O442" s="182">
        <f t="shared" si="21"/>
        <v>0</v>
      </c>
    </row>
    <row r="443" spans="1:15" hidden="1" x14ac:dyDescent="0.2">
      <c r="A443" s="182">
        <f>+'09'!A136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20"/>
        <v>0</v>
      </c>
      <c r="O443" s="182">
        <f t="shared" si="21"/>
        <v>0</v>
      </c>
    </row>
    <row r="444" spans="1:15" hidden="1" x14ac:dyDescent="0.2">
      <c r="A444" s="182">
        <f>+'09'!A137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20"/>
        <v>0</v>
      </c>
      <c r="O444" s="182">
        <f t="shared" si="21"/>
        <v>0</v>
      </c>
    </row>
    <row r="445" spans="1:15" hidden="1" x14ac:dyDescent="0.2">
      <c r="A445" s="182">
        <f>+'09'!A138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20"/>
        <v>0</v>
      </c>
      <c r="O445" s="182">
        <f t="shared" si="21"/>
        <v>0</v>
      </c>
    </row>
    <row r="446" spans="1:15" hidden="1" x14ac:dyDescent="0.2">
      <c r="A446" s="182">
        <f>+'09'!A139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20"/>
        <v>0</v>
      </c>
      <c r="O446" s="182">
        <f t="shared" si="21"/>
        <v>0</v>
      </c>
    </row>
    <row r="447" spans="1:15" hidden="1" x14ac:dyDescent="0.2">
      <c r="A447" s="182">
        <f>+'09'!A140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20"/>
        <v>0</v>
      </c>
      <c r="O447" s="182">
        <f t="shared" si="21"/>
        <v>0</v>
      </c>
    </row>
    <row r="448" spans="1:15" hidden="1" x14ac:dyDescent="0.2">
      <c r="A448" s="182">
        <f>+'09'!A141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20"/>
        <v>0</v>
      </c>
      <c r="O448" s="182">
        <f t="shared" si="21"/>
        <v>0</v>
      </c>
    </row>
    <row r="449" spans="1:15" hidden="1" x14ac:dyDescent="0.2">
      <c r="A449" s="182">
        <f>+'09'!A142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20"/>
        <v>0</v>
      </c>
      <c r="O449" s="182">
        <f t="shared" si="21"/>
        <v>0</v>
      </c>
    </row>
    <row r="450" spans="1:15" hidden="1" x14ac:dyDescent="0.2">
      <c r="A450" s="182">
        <f>+'09'!A143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20"/>
        <v>0</v>
      </c>
      <c r="O450" s="182">
        <f t="shared" si="21"/>
        <v>0</v>
      </c>
    </row>
    <row r="451" spans="1:15" hidden="1" x14ac:dyDescent="0.2">
      <c r="A451" s="182">
        <f>+'09'!A144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20"/>
        <v>0</v>
      </c>
      <c r="O451" s="182">
        <f t="shared" si="21"/>
        <v>0</v>
      </c>
    </row>
    <row r="452" spans="1:15" hidden="1" x14ac:dyDescent="0.2">
      <c r="A452" s="182">
        <f>+'09'!A145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20"/>
        <v>0</v>
      </c>
      <c r="O452" s="182">
        <f t="shared" si="21"/>
        <v>0</v>
      </c>
    </row>
    <row r="453" spans="1:15" hidden="1" x14ac:dyDescent="0.2">
      <c r="A453" s="182">
        <f>+'09'!A146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20"/>
        <v>0</v>
      </c>
      <c r="O453" s="182">
        <f t="shared" si="21"/>
        <v>0</v>
      </c>
    </row>
    <row r="454" spans="1:15" hidden="1" x14ac:dyDescent="0.2">
      <c r="A454" s="182">
        <f>+'09'!A147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20"/>
        <v>0</v>
      </c>
      <c r="O454" s="182">
        <f t="shared" si="21"/>
        <v>0</v>
      </c>
    </row>
    <row r="455" spans="1:15" hidden="1" x14ac:dyDescent="0.2">
      <c r="A455" s="182">
        <f>+'09'!A148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20"/>
        <v>0</v>
      </c>
      <c r="O455" s="182">
        <f t="shared" si="21"/>
        <v>0</v>
      </c>
    </row>
    <row r="456" spans="1:15" hidden="1" x14ac:dyDescent="0.2">
      <c r="A456" s="182">
        <f>+'09'!A149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20"/>
        <v>0</v>
      </c>
      <c r="O456" s="182">
        <f t="shared" si="21"/>
        <v>0</v>
      </c>
    </row>
    <row r="457" spans="1:15" hidden="1" x14ac:dyDescent="0.2">
      <c r="A457" s="182">
        <f>+'09'!A150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20"/>
        <v>0</v>
      </c>
      <c r="O457" s="182">
        <f t="shared" si="21"/>
        <v>0</v>
      </c>
    </row>
    <row r="458" spans="1:15" hidden="1" x14ac:dyDescent="0.2">
      <c r="A458" s="182">
        <f>+'09'!A151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20"/>
        <v>0</v>
      </c>
      <c r="O458" s="182">
        <f t="shared" si="21"/>
        <v>0</v>
      </c>
    </row>
    <row r="459" spans="1:15" hidden="1" x14ac:dyDescent="0.2">
      <c r="A459" s="182">
        <f>+'09'!A152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20"/>
        <v>0</v>
      </c>
      <c r="O459" s="182">
        <f t="shared" si="21"/>
        <v>0</v>
      </c>
    </row>
    <row r="460" spans="1:15" hidden="1" x14ac:dyDescent="0.2">
      <c r="A460" s="182">
        <f>+'09'!A153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20"/>
        <v>0</v>
      </c>
      <c r="O460" s="182">
        <f t="shared" si="21"/>
        <v>0</v>
      </c>
    </row>
    <row r="461" spans="1:15" hidden="1" x14ac:dyDescent="0.2">
      <c r="A461" s="182">
        <f>+'09'!A154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20"/>
        <v>0</v>
      </c>
      <c r="O461" s="182">
        <f t="shared" si="21"/>
        <v>0</v>
      </c>
    </row>
    <row r="462" spans="1:15" hidden="1" x14ac:dyDescent="0.2">
      <c r="A462" s="182">
        <f>+'09'!A155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20"/>
        <v>0</v>
      </c>
      <c r="O462" s="182">
        <f t="shared" si="21"/>
        <v>0</v>
      </c>
    </row>
    <row r="463" spans="1:15" hidden="1" x14ac:dyDescent="0.2">
      <c r="A463" s="182">
        <f>+'09'!A156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20"/>
        <v>0</v>
      </c>
      <c r="O463" s="182">
        <f t="shared" si="21"/>
        <v>0</v>
      </c>
    </row>
    <row r="464" spans="1:15" hidden="1" x14ac:dyDescent="0.2">
      <c r="A464" s="182">
        <f>+'09'!A157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20"/>
        <v>0</v>
      </c>
      <c r="O464" s="182">
        <f t="shared" si="21"/>
        <v>0</v>
      </c>
    </row>
    <row r="465" spans="1:15" hidden="1" x14ac:dyDescent="0.2">
      <c r="A465" s="182">
        <f>+'09'!A158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20"/>
        <v>0</v>
      </c>
      <c r="O465" s="182">
        <f t="shared" si="21"/>
        <v>0</v>
      </c>
    </row>
    <row r="466" spans="1:15" hidden="1" x14ac:dyDescent="0.2">
      <c r="A466" s="182">
        <f>+'09'!A159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20"/>
        <v>0</v>
      </c>
      <c r="O466" s="182">
        <f t="shared" si="21"/>
        <v>0</v>
      </c>
    </row>
    <row r="467" spans="1:15" hidden="1" x14ac:dyDescent="0.2">
      <c r="A467" s="182">
        <f>+'09'!A160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20"/>
        <v>0</v>
      </c>
      <c r="O467" s="182">
        <f t="shared" si="21"/>
        <v>0</v>
      </c>
    </row>
    <row r="468" spans="1:15" hidden="1" x14ac:dyDescent="0.2">
      <c r="A468" s="182">
        <f>+'09'!A161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20"/>
        <v>0</v>
      </c>
      <c r="O468" s="182">
        <f t="shared" si="21"/>
        <v>0</v>
      </c>
    </row>
    <row r="469" spans="1:15" hidden="1" x14ac:dyDescent="0.2">
      <c r="A469" s="182">
        <f>+'09'!A162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20"/>
        <v>0</v>
      </c>
      <c r="O469" s="182">
        <f t="shared" si="21"/>
        <v>0</v>
      </c>
    </row>
    <row r="470" spans="1:15" hidden="1" x14ac:dyDescent="0.2">
      <c r="A470" s="182">
        <f>+'09'!A163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20"/>
        <v>0</v>
      </c>
      <c r="O470" s="182">
        <f t="shared" si="21"/>
        <v>0</v>
      </c>
    </row>
    <row r="471" spans="1:15" hidden="1" x14ac:dyDescent="0.2">
      <c r="A471" s="182">
        <f>+'09'!A164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20"/>
        <v>0</v>
      </c>
      <c r="O471" s="182">
        <f t="shared" si="21"/>
        <v>0</v>
      </c>
    </row>
    <row r="472" spans="1:15" hidden="1" x14ac:dyDescent="0.2">
      <c r="A472" s="182">
        <f>+'09'!A165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20"/>
        <v>0</v>
      </c>
      <c r="O472" s="182">
        <f t="shared" si="21"/>
        <v>0</v>
      </c>
    </row>
    <row r="473" spans="1:15" hidden="1" x14ac:dyDescent="0.2">
      <c r="A473" s="182">
        <f>+'09'!A166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20"/>
        <v>0</v>
      </c>
      <c r="O473" s="182">
        <f t="shared" si="21"/>
        <v>0</v>
      </c>
    </row>
    <row r="474" spans="1:15" hidden="1" x14ac:dyDescent="0.2">
      <c r="A474" s="182">
        <f>+'09'!A167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20"/>
        <v>0</v>
      </c>
      <c r="O474" s="182">
        <f t="shared" si="21"/>
        <v>0</v>
      </c>
    </row>
    <row r="475" spans="1:15" hidden="1" x14ac:dyDescent="0.2">
      <c r="A475" s="182">
        <f>+'09'!A168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20"/>
        <v>0</v>
      </c>
      <c r="O475" s="182">
        <f t="shared" si="21"/>
        <v>0</v>
      </c>
    </row>
    <row r="476" spans="1:15" hidden="1" x14ac:dyDescent="0.2">
      <c r="A476" s="182">
        <f>+'09'!A169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20"/>
        <v>0</v>
      </c>
      <c r="O476" s="182">
        <f t="shared" si="21"/>
        <v>0</v>
      </c>
    </row>
    <row r="477" spans="1:15" hidden="1" x14ac:dyDescent="0.2">
      <c r="A477" s="182">
        <f>+'09'!A170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20"/>
        <v>0</v>
      </c>
      <c r="O477" s="182">
        <f t="shared" si="21"/>
        <v>0</v>
      </c>
    </row>
    <row r="478" spans="1:15" hidden="1" x14ac:dyDescent="0.2">
      <c r="A478" s="182">
        <f>+'09'!A171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20"/>
        <v>0</v>
      </c>
      <c r="O478" s="182">
        <f t="shared" si="21"/>
        <v>0</v>
      </c>
    </row>
    <row r="479" spans="1:15" hidden="1" x14ac:dyDescent="0.2">
      <c r="A479" s="182">
        <f>+'09'!A172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20"/>
        <v>0</v>
      </c>
      <c r="O479" s="182">
        <f t="shared" si="21"/>
        <v>0</v>
      </c>
    </row>
    <row r="480" spans="1:15" hidden="1" x14ac:dyDescent="0.2">
      <c r="A480" s="182">
        <f>+'09'!A173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20"/>
        <v>0</v>
      </c>
      <c r="O480" s="182">
        <f t="shared" si="21"/>
        <v>0</v>
      </c>
    </row>
    <row r="481" spans="1:15" hidden="1" x14ac:dyDescent="0.2">
      <c r="A481" s="182">
        <f>+'09'!A174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20"/>
        <v>0</v>
      </c>
      <c r="O481" s="182">
        <f t="shared" si="21"/>
        <v>0</v>
      </c>
    </row>
    <row r="482" spans="1:15" hidden="1" x14ac:dyDescent="0.2">
      <c r="A482" s="182">
        <f>+'09'!A175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20"/>
        <v>0</v>
      </c>
      <c r="O482" s="182">
        <f t="shared" si="21"/>
        <v>0</v>
      </c>
    </row>
    <row r="483" spans="1:15" hidden="1" x14ac:dyDescent="0.2">
      <c r="A483" s="182">
        <f>+'09'!A176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20"/>
        <v>0</v>
      </c>
      <c r="O483" s="182">
        <f t="shared" si="21"/>
        <v>0</v>
      </c>
    </row>
    <row r="484" spans="1:15" hidden="1" x14ac:dyDescent="0.2">
      <c r="A484" s="182">
        <f>+'09'!A177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20"/>
        <v>0</v>
      </c>
      <c r="O484" s="182">
        <f t="shared" si="21"/>
        <v>0</v>
      </c>
    </row>
    <row r="485" spans="1:15" hidden="1" x14ac:dyDescent="0.2">
      <c r="A485" s="182">
        <f>+'09'!A178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20"/>
        <v>0</v>
      </c>
      <c r="O485" s="182">
        <f t="shared" si="21"/>
        <v>0</v>
      </c>
    </row>
    <row r="486" spans="1:15" hidden="1" x14ac:dyDescent="0.2">
      <c r="A486" s="182">
        <f>+'09'!A179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20"/>
        <v>0</v>
      </c>
      <c r="O486" s="182">
        <f t="shared" si="21"/>
        <v>0</v>
      </c>
    </row>
    <row r="487" spans="1:15" hidden="1" x14ac:dyDescent="0.2">
      <c r="A487" s="182">
        <f>+'09'!A180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20"/>
        <v>0</v>
      </c>
      <c r="O487" s="182">
        <f t="shared" si="21"/>
        <v>0</v>
      </c>
    </row>
    <row r="488" spans="1:15" hidden="1" x14ac:dyDescent="0.2">
      <c r="A488" s="182">
        <f>+'09'!A181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20"/>
        <v>0</v>
      </c>
      <c r="O488" s="182">
        <f t="shared" si="21"/>
        <v>0</v>
      </c>
    </row>
    <row r="489" spans="1:15" hidden="1" x14ac:dyDescent="0.2">
      <c r="A489" s="182">
        <f>+'09'!A182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20"/>
        <v>0</v>
      </c>
      <c r="O489" s="182">
        <f t="shared" si="21"/>
        <v>0</v>
      </c>
    </row>
    <row r="490" spans="1:15" hidden="1" x14ac:dyDescent="0.2">
      <c r="A490" s="182">
        <f>+'09'!A183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si="20"/>
        <v>0</v>
      </c>
      <c r="O490" s="182">
        <f t="shared" si="21"/>
        <v>0</v>
      </c>
    </row>
    <row r="491" spans="1:15" hidden="1" x14ac:dyDescent="0.2">
      <c r="A491" s="182">
        <f>+'09'!A184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0"/>
        <v>0</v>
      </c>
      <c r="O491" s="182">
        <f t="shared" si="21"/>
        <v>0</v>
      </c>
    </row>
    <row r="492" spans="1:15" hidden="1" x14ac:dyDescent="0.2">
      <c r="A492" s="182">
        <f>+'09'!A185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0"/>
        <v>0</v>
      </c>
      <c r="O492" s="182">
        <f t="shared" si="21"/>
        <v>0</v>
      </c>
    </row>
    <row r="493" spans="1:15" hidden="1" x14ac:dyDescent="0.2">
      <c r="A493" s="182">
        <f>+'09'!A186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0"/>
        <v>0</v>
      </c>
      <c r="O493" s="182">
        <f t="shared" si="21"/>
        <v>0</v>
      </c>
    </row>
    <row r="494" spans="1:15" hidden="1" x14ac:dyDescent="0.2">
      <c r="A494" s="182">
        <f>+'09'!A187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0"/>
        <v>0</v>
      </c>
      <c r="O494" s="182">
        <f t="shared" si="21"/>
        <v>0</v>
      </c>
    </row>
    <row r="495" spans="1:15" hidden="1" x14ac:dyDescent="0.2">
      <c r="A495" s="182">
        <f>+'09'!A188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0"/>
        <v>0</v>
      </c>
      <c r="O495" s="182">
        <f t="shared" si="21"/>
        <v>0</v>
      </c>
    </row>
    <row r="496" spans="1:15" hidden="1" x14ac:dyDescent="0.2">
      <c r="A496" s="182">
        <f>+'09'!A189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0"/>
        <v>0</v>
      </c>
      <c r="O496" s="182">
        <f t="shared" si="21"/>
        <v>0</v>
      </c>
    </row>
    <row r="497" spans="1:15" hidden="1" x14ac:dyDescent="0.2">
      <c r="A497" s="182">
        <f>+'09'!A190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0"/>
        <v>0</v>
      </c>
      <c r="O497" s="182">
        <f t="shared" si="21"/>
        <v>0</v>
      </c>
    </row>
    <row r="498" spans="1:15" hidden="1" x14ac:dyDescent="0.2">
      <c r="A498" s="182">
        <f>+'09'!A191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0"/>
        <v>0</v>
      </c>
      <c r="O498" s="182">
        <f t="shared" si="21"/>
        <v>0</v>
      </c>
    </row>
    <row r="499" spans="1:15" hidden="1" x14ac:dyDescent="0.2">
      <c r="A499" s="182">
        <f>+'09'!A192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0"/>
        <v>0</v>
      </c>
      <c r="O499" s="182">
        <f t="shared" si="21"/>
        <v>0</v>
      </c>
    </row>
    <row r="500" spans="1:15" hidden="1" x14ac:dyDescent="0.2">
      <c r="A500" s="182">
        <f>+'09'!A193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0"/>
        <v>0</v>
      </c>
      <c r="O500" s="182">
        <f t="shared" si="21"/>
        <v>0</v>
      </c>
    </row>
    <row r="501" spans="1:15" hidden="1" x14ac:dyDescent="0.2">
      <c r="A501" s="182">
        <f>+'09'!A194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ref="L501:L564" si="22">K501-J501</f>
        <v>0</v>
      </c>
      <c r="O501" s="182">
        <f t="shared" ref="O501:O564" si="23">+IF(A501&gt;0,1,0)</f>
        <v>0</v>
      </c>
    </row>
    <row r="502" spans="1:15" hidden="1" x14ac:dyDescent="0.2">
      <c r="A502" s="182">
        <f>+'09'!A195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2"/>
        <v>0</v>
      </c>
      <c r="O502" s="182">
        <f t="shared" si="23"/>
        <v>0</v>
      </c>
    </row>
    <row r="503" spans="1:15" hidden="1" x14ac:dyDescent="0.2">
      <c r="A503" s="182">
        <f>+'09'!A196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2"/>
        <v>0</v>
      </c>
      <c r="O503" s="182">
        <f t="shared" si="23"/>
        <v>0</v>
      </c>
    </row>
    <row r="504" spans="1:15" hidden="1" x14ac:dyDescent="0.2">
      <c r="A504" s="182">
        <f>+'09'!A197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2"/>
        <v>0</v>
      </c>
      <c r="O504" s="182">
        <f t="shared" si="23"/>
        <v>0</v>
      </c>
    </row>
    <row r="505" spans="1:15" hidden="1" x14ac:dyDescent="0.2">
      <c r="A505" s="182">
        <f>+'09'!A198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2"/>
        <v>0</v>
      </c>
      <c r="O505" s="182">
        <f t="shared" si="23"/>
        <v>0</v>
      </c>
    </row>
    <row r="506" spans="1:15" hidden="1" x14ac:dyDescent="0.2">
      <c r="A506" s="182">
        <f>+'09'!A199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2"/>
        <v>0</v>
      </c>
      <c r="O506" s="182">
        <f t="shared" si="23"/>
        <v>0</v>
      </c>
    </row>
    <row r="507" spans="1:15" hidden="1" x14ac:dyDescent="0.2">
      <c r="A507" s="182">
        <f>+'09'!A200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2"/>
        <v>0</v>
      </c>
      <c r="O507" s="182">
        <f t="shared" si="23"/>
        <v>0</v>
      </c>
    </row>
    <row r="508" spans="1:15" hidden="1" x14ac:dyDescent="0.2">
      <c r="A508" s="182">
        <f>+'09'!A201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2"/>
        <v>0</v>
      </c>
      <c r="O508" s="182">
        <f t="shared" si="23"/>
        <v>0</v>
      </c>
    </row>
    <row r="509" spans="1:15" hidden="1" x14ac:dyDescent="0.2">
      <c r="A509" s="182">
        <f>+'09'!A202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2"/>
        <v>0</v>
      </c>
      <c r="O509" s="182">
        <f t="shared" si="23"/>
        <v>0</v>
      </c>
    </row>
    <row r="510" spans="1:15" hidden="1" x14ac:dyDescent="0.2">
      <c r="A510" s="182">
        <f>+'09'!A203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2"/>
        <v>0</v>
      </c>
      <c r="O510" s="182">
        <f t="shared" si="23"/>
        <v>0</v>
      </c>
    </row>
    <row r="511" spans="1:15" hidden="1" x14ac:dyDescent="0.2">
      <c r="A511" s="182">
        <f>+'09'!A204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2"/>
        <v>0</v>
      </c>
      <c r="O511" s="182">
        <f t="shared" si="23"/>
        <v>0</v>
      </c>
    </row>
    <row r="512" spans="1:15" hidden="1" x14ac:dyDescent="0.2">
      <c r="A512" s="182">
        <f>+'09'!A205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2"/>
        <v>0</v>
      </c>
      <c r="O512" s="182">
        <f t="shared" si="23"/>
        <v>0</v>
      </c>
    </row>
    <row r="513" spans="1:15" hidden="1" x14ac:dyDescent="0.2">
      <c r="A513" s="182">
        <f>+'09'!A206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2"/>
        <v>0</v>
      </c>
      <c r="O513" s="182">
        <f t="shared" si="23"/>
        <v>0</v>
      </c>
    </row>
    <row r="514" spans="1:15" hidden="1" x14ac:dyDescent="0.2">
      <c r="A514" s="182">
        <f>+'09'!A207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2"/>
        <v>0</v>
      </c>
      <c r="O514" s="182">
        <f t="shared" si="23"/>
        <v>0</v>
      </c>
    </row>
    <row r="515" spans="1:15" hidden="1" x14ac:dyDescent="0.2">
      <c r="A515" s="182">
        <f>+'09'!A208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2"/>
        <v>0</v>
      </c>
      <c r="O515" s="182">
        <f t="shared" si="23"/>
        <v>0</v>
      </c>
    </row>
    <row r="516" spans="1:15" hidden="1" x14ac:dyDescent="0.2">
      <c r="A516" s="182">
        <f>+'09'!A209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2"/>
        <v>0</v>
      </c>
      <c r="O516" s="182">
        <f t="shared" si="23"/>
        <v>0</v>
      </c>
    </row>
    <row r="517" spans="1:15" hidden="1" x14ac:dyDescent="0.2">
      <c r="A517" s="182">
        <f>+'09'!A210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2"/>
        <v>0</v>
      </c>
      <c r="O517" s="182">
        <f t="shared" si="23"/>
        <v>0</v>
      </c>
    </row>
    <row r="518" spans="1:15" hidden="1" x14ac:dyDescent="0.2">
      <c r="A518" s="182">
        <f>+'09'!A211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2"/>
        <v>0</v>
      </c>
      <c r="O518" s="182">
        <f t="shared" si="23"/>
        <v>0</v>
      </c>
    </row>
    <row r="519" spans="1:15" hidden="1" x14ac:dyDescent="0.2">
      <c r="A519" s="182">
        <f>+'09'!A212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2"/>
        <v>0</v>
      </c>
      <c r="O519" s="182">
        <f t="shared" si="23"/>
        <v>0</v>
      </c>
    </row>
    <row r="520" spans="1:15" hidden="1" x14ac:dyDescent="0.2">
      <c r="A520" s="182">
        <f>+'09'!A213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2"/>
        <v>0</v>
      </c>
      <c r="O520" s="182">
        <f t="shared" si="23"/>
        <v>0</v>
      </c>
    </row>
    <row r="521" spans="1:15" hidden="1" x14ac:dyDescent="0.2">
      <c r="A521" s="182">
        <f>+'09'!A214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2"/>
        <v>0</v>
      </c>
      <c r="O521" s="182">
        <f t="shared" si="23"/>
        <v>0</v>
      </c>
    </row>
    <row r="522" spans="1:15" hidden="1" x14ac:dyDescent="0.2">
      <c r="A522" s="182">
        <f>+'09'!A215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2"/>
        <v>0</v>
      </c>
      <c r="O522" s="182">
        <f t="shared" si="23"/>
        <v>0</v>
      </c>
    </row>
    <row r="523" spans="1:15" hidden="1" x14ac:dyDescent="0.2">
      <c r="A523" s="182">
        <f>+'09'!A216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2"/>
        <v>0</v>
      </c>
      <c r="O523" s="182">
        <f t="shared" si="23"/>
        <v>0</v>
      </c>
    </row>
    <row r="524" spans="1:15" hidden="1" x14ac:dyDescent="0.2">
      <c r="A524" s="182">
        <f>+'09'!A217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2"/>
        <v>0</v>
      </c>
      <c r="O524" s="182">
        <f t="shared" si="23"/>
        <v>0</v>
      </c>
    </row>
    <row r="525" spans="1:15" hidden="1" x14ac:dyDescent="0.2">
      <c r="A525" s="182">
        <f>+'09'!A218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2"/>
        <v>0</v>
      </c>
      <c r="O525" s="182">
        <f t="shared" si="23"/>
        <v>0</v>
      </c>
    </row>
    <row r="526" spans="1:15" hidden="1" x14ac:dyDescent="0.2">
      <c r="A526" s="182">
        <f>+'09'!A219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2"/>
        <v>0</v>
      </c>
      <c r="O526" s="182">
        <f t="shared" si="23"/>
        <v>0</v>
      </c>
    </row>
    <row r="527" spans="1:15" hidden="1" x14ac:dyDescent="0.2">
      <c r="A527" s="182">
        <f>+'09'!A220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2"/>
        <v>0</v>
      </c>
      <c r="O527" s="182">
        <f t="shared" si="23"/>
        <v>0</v>
      </c>
    </row>
    <row r="528" spans="1:15" hidden="1" x14ac:dyDescent="0.2">
      <c r="A528" s="182">
        <f>+'09'!A221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2"/>
        <v>0</v>
      </c>
      <c r="O528" s="182">
        <f t="shared" si="23"/>
        <v>0</v>
      </c>
    </row>
    <row r="529" spans="1:15" hidden="1" x14ac:dyDescent="0.2">
      <c r="A529" s="182">
        <f>+'09'!A222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2"/>
        <v>0</v>
      </c>
      <c r="O529" s="182">
        <f t="shared" si="23"/>
        <v>0</v>
      </c>
    </row>
    <row r="530" spans="1:15" hidden="1" x14ac:dyDescent="0.2">
      <c r="A530" s="182">
        <f>+'09'!A223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2"/>
        <v>0</v>
      </c>
      <c r="O530" s="182">
        <f t="shared" si="23"/>
        <v>0</v>
      </c>
    </row>
    <row r="531" spans="1:15" hidden="1" x14ac:dyDescent="0.2">
      <c r="A531" s="182">
        <f>+'09'!A224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2"/>
        <v>0</v>
      </c>
      <c r="O531" s="182">
        <f t="shared" si="23"/>
        <v>0</v>
      </c>
    </row>
    <row r="532" spans="1:15" hidden="1" x14ac:dyDescent="0.2">
      <c r="A532" s="182">
        <f>+'09'!A225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2"/>
        <v>0</v>
      </c>
      <c r="O532" s="182">
        <f t="shared" si="23"/>
        <v>0</v>
      </c>
    </row>
    <row r="533" spans="1:15" hidden="1" x14ac:dyDescent="0.2">
      <c r="A533" s="182">
        <f>+'09'!A226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2"/>
        <v>0</v>
      </c>
      <c r="O533" s="182">
        <f t="shared" si="23"/>
        <v>0</v>
      </c>
    </row>
    <row r="534" spans="1:15" hidden="1" x14ac:dyDescent="0.2">
      <c r="A534" s="182">
        <f>+'09'!A227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2"/>
        <v>0</v>
      </c>
      <c r="O534" s="182">
        <f t="shared" si="23"/>
        <v>0</v>
      </c>
    </row>
    <row r="535" spans="1:15" hidden="1" x14ac:dyDescent="0.2">
      <c r="A535" s="182">
        <f>+'09'!A228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2"/>
        <v>0</v>
      </c>
      <c r="O535" s="182">
        <f t="shared" si="23"/>
        <v>0</v>
      </c>
    </row>
    <row r="536" spans="1:15" hidden="1" x14ac:dyDescent="0.2">
      <c r="A536" s="182">
        <f>+'09'!A229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2"/>
        <v>0</v>
      </c>
      <c r="O536" s="182">
        <f t="shared" si="23"/>
        <v>0</v>
      </c>
    </row>
    <row r="537" spans="1:15" hidden="1" x14ac:dyDescent="0.2">
      <c r="A537" s="182">
        <f>+'09'!A230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2"/>
        <v>0</v>
      </c>
      <c r="O537" s="182">
        <f t="shared" si="23"/>
        <v>0</v>
      </c>
    </row>
    <row r="538" spans="1:15" hidden="1" x14ac:dyDescent="0.2">
      <c r="A538" s="182">
        <f>+'09'!A231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2"/>
        <v>0</v>
      </c>
      <c r="O538" s="182">
        <f t="shared" si="23"/>
        <v>0</v>
      </c>
    </row>
    <row r="539" spans="1:15" hidden="1" x14ac:dyDescent="0.2">
      <c r="A539" s="182">
        <f>+'09'!A232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2"/>
        <v>0</v>
      </c>
      <c r="O539" s="182">
        <f t="shared" si="23"/>
        <v>0</v>
      </c>
    </row>
    <row r="540" spans="1:15" hidden="1" x14ac:dyDescent="0.2">
      <c r="A540" s="182">
        <f>+'09'!A233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2"/>
        <v>0</v>
      </c>
      <c r="O540" s="182">
        <f t="shared" si="23"/>
        <v>0</v>
      </c>
    </row>
    <row r="541" spans="1:15" hidden="1" x14ac:dyDescent="0.2">
      <c r="A541" s="182">
        <f>+'09'!A234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2"/>
        <v>0</v>
      </c>
      <c r="O541" s="182">
        <f t="shared" si="23"/>
        <v>0</v>
      </c>
    </row>
    <row r="542" spans="1:15" hidden="1" x14ac:dyDescent="0.2">
      <c r="A542" s="182">
        <f>+'09'!A235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2"/>
        <v>0</v>
      </c>
      <c r="O542" s="182">
        <f t="shared" si="23"/>
        <v>0</v>
      </c>
    </row>
    <row r="543" spans="1:15" hidden="1" x14ac:dyDescent="0.2">
      <c r="A543" s="182">
        <f>+'09'!A236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2"/>
        <v>0</v>
      </c>
      <c r="O543" s="182">
        <f t="shared" si="23"/>
        <v>0</v>
      </c>
    </row>
    <row r="544" spans="1:15" hidden="1" x14ac:dyDescent="0.2">
      <c r="A544" s="182">
        <f>+'09'!A237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2"/>
        <v>0</v>
      </c>
      <c r="O544" s="182">
        <f t="shared" si="23"/>
        <v>0</v>
      </c>
    </row>
    <row r="545" spans="1:15" hidden="1" x14ac:dyDescent="0.2">
      <c r="A545" s="182">
        <f>+'09'!A238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2"/>
        <v>0</v>
      </c>
      <c r="O545" s="182">
        <f t="shared" si="23"/>
        <v>0</v>
      </c>
    </row>
    <row r="546" spans="1:15" hidden="1" x14ac:dyDescent="0.2">
      <c r="A546" s="182">
        <f>+'09'!A239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2"/>
        <v>0</v>
      </c>
      <c r="O546" s="182">
        <f t="shared" si="23"/>
        <v>0</v>
      </c>
    </row>
    <row r="547" spans="1:15" hidden="1" x14ac:dyDescent="0.2">
      <c r="A547" s="182">
        <f>+'09'!A240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2"/>
        <v>0</v>
      </c>
      <c r="O547" s="182">
        <f t="shared" si="23"/>
        <v>0</v>
      </c>
    </row>
    <row r="548" spans="1:15" hidden="1" x14ac:dyDescent="0.2">
      <c r="A548" s="182">
        <f>+'09'!A241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2"/>
        <v>0</v>
      </c>
      <c r="O548" s="182">
        <f t="shared" si="23"/>
        <v>0</v>
      </c>
    </row>
    <row r="549" spans="1:15" hidden="1" x14ac:dyDescent="0.2">
      <c r="A549" s="182">
        <f>+'09'!A242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2"/>
        <v>0</v>
      </c>
      <c r="O549" s="182">
        <f t="shared" si="23"/>
        <v>0</v>
      </c>
    </row>
    <row r="550" spans="1:15" hidden="1" x14ac:dyDescent="0.2">
      <c r="A550" s="182">
        <f>+'09'!A243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2"/>
        <v>0</v>
      </c>
      <c r="O550" s="182">
        <f t="shared" si="23"/>
        <v>0</v>
      </c>
    </row>
    <row r="551" spans="1:15" hidden="1" x14ac:dyDescent="0.2">
      <c r="A551" s="182">
        <f>+'09'!A244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2"/>
        <v>0</v>
      </c>
      <c r="O551" s="182">
        <f t="shared" si="23"/>
        <v>0</v>
      </c>
    </row>
    <row r="552" spans="1:15" hidden="1" x14ac:dyDescent="0.2">
      <c r="A552" s="182">
        <f>+'09'!A245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2"/>
        <v>0</v>
      </c>
      <c r="O552" s="182">
        <f t="shared" si="23"/>
        <v>0</v>
      </c>
    </row>
    <row r="553" spans="1:15" hidden="1" x14ac:dyDescent="0.2">
      <c r="A553" s="182">
        <f>+'09'!A246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2"/>
        <v>0</v>
      </c>
      <c r="O553" s="182">
        <f t="shared" si="23"/>
        <v>0</v>
      </c>
    </row>
    <row r="554" spans="1:15" hidden="1" x14ac:dyDescent="0.2">
      <c r="A554" s="182">
        <f>+'09'!A247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si="22"/>
        <v>0</v>
      </c>
      <c r="O554" s="182">
        <f t="shared" si="23"/>
        <v>0</v>
      </c>
    </row>
    <row r="555" spans="1:15" hidden="1" x14ac:dyDescent="0.2">
      <c r="A555" s="182">
        <f>+'09'!A248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2"/>
        <v>0</v>
      </c>
      <c r="O555" s="182">
        <f t="shared" si="23"/>
        <v>0</v>
      </c>
    </row>
    <row r="556" spans="1:15" hidden="1" x14ac:dyDescent="0.2">
      <c r="A556" s="182">
        <f>+'09'!A249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2"/>
        <v>0</v>
      </c>
      <c r="O556" s="182">
        <f t="shared" si="23"/>
        <v>0</v>
      </c>
    </row>
    <row r="557" spans="1:15" hidden="1" x14ac:dyDescent="0.2">
      <c r="A557" s="182">
        <f>+'09'!A250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2"/>
        <v>0</v>
      </c>
      <c r="O557" s="182">
        <f t="shared" si="23"/>
        <v>0</v>
      </c>
    </row>
    <row r="558" spans="1:15" hidden="1" x14ac:dyDescent="0.2">
      <c r="A558" s="182">
        <f>+'09'!A251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2"/>
        <v>0</v>
      </c>
      <c r="O558" s="182">
        <f t="shared" si="23"/>
        <v>0</v>
      </c>
    </row>
    <row r="559" spans="1:15" hidden="1" x14ac:dyDescent="0.2">
      <c r="A559" s="182">
        <f>+'09'!A252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2"/>
        <v>0</v>
      </c>
      <c r="O559" s="182">
        <f t="shared" si="23"/>
        <v>0</v>
      </c>
    </row>
    <row r="560" spans="1:15" hidden="1" x14ac:dyDescent="0.2">
      <c r="A560" s="182">
        <f>+'09'!A253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2"/>
        <v>0</v>
      </c>
      <c r="O560" s="182">
        <f t="shared" si="23"/>
        <v>0</v>
      </c>
    </row>
    <row r="561" spans="1:15" hidden="1" x14ac:dyDescent="0.2">
      <c r="A561" s="182">
        <f>+'09'!A254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2"/>
        <v>0</v>
      </c>
      <c r="O561" s="182">
        <f t="shared" si="23"/>
        <v>0</v>
      </c>
    </row>
    <row r="562" spans="1:15" hidden="1" x14ac:dyDescent="0.2">
      <c r="A562" s="182">
        <f>+'09'!A255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2"/>
        <v>0</v>
      </c>
      <c r="O562" s="182">
        <f t="shared" si="23"/>
        <v>0</v>
      </c>
    </row>
    <row r="563" spans="1:15" hidden="1" x14ac:dyDescent="0.2">
      <c r="A563" s="182">
        <f>+'09'!A256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2"/>
        <v>0</v>
      </c>
      <c r="O563" s="182">
        <f t="shared" si="23"/>
        <v>0</v>
      </c>
    </row>
    <row r="564" spans="1:15" hidden="1" x14ac:dyDescent="0.2">
      <c r="A564" s="182">
        <f>+'09'!A257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2"/>
        <v>0</v>
      </c>
      <c r="O564" s="182">
        <f t="shared" si="23"/>
        <v>0</v>
      </c>
    </row>
    <row r="565" spans="1:15" hidden="1" x14ac:dyDescent="0.2">
      <c r="A565" s="182">
        <f>+'09'!A258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ref="L565:L628" si="24">K565-J565</f>
        <v>0</v>
      </c>
      <c r="O565" s="182">
        <f t="shared" ref="O565:O628" si="25">+IF(A565&gt;0,1,0)</f>
        <v>0</v>
      </c>
    </row>
    <row r="566" spans="1:15" hidden="1" x14ac:dyDescent="0.2">
      <c r="A566" s="182">
        <f>+'09'!A259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4"/>
        <v>0</v>
      </c>
      <c r="O566" s="182">
        <f t="shared" si="25"/>
        <v>0</v>
      </c>
    </row>
    <row r="567" spans="1:15" hidden="1" x14ac:dyDescent="0.2">
      <c r="A567" s="182">
        <f>+'09'!A260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4"/>
        <v>0</v>
      </c>
      <c r="O567" s="182">
        <f t="shared" si="25"/>
        <v>0</v>
      </c>
    </row>
    <row r="568" spans="1:15" hidden="1" x14ac:dyDescent="0.2">
      <c r="A568" s="182">
        <f>+'09'!A261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4"/>
        <v>0</v>
      </c>
      <c r="O568" s="182">
        <f t="shared" si="25"/>
        <v>0</v>
      </c>
    </row>
    <row r="569" spans="1:15" hidden="1" x14ac:dyDescent="0.2">
      <c r="A569" s="182">
        <f>+'09'!A262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4"/>
        <v>0</v>
      </c>
      <c r="O569" s="182">
        <f t="shared" si="25"/>
        <v>0</v>
      </c>
    </row>
    <row r="570" spans="1:15" hidden="1" x14ac:dyDescent="0.2">
      <c r="A570" s="182">
        <f>+'09'!A263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4"/>
        <v>0</v>
      </c>
      <c r="O570" s="182">
        <f t="shared" si="25"/>
        <v>0</v>
      </c>
    </row>
    <row r="571" spans="1:15" hidden="1" x14ac:dyDescent="0.2">
      <c r="A571" s="182">
        <f>+'09'!A264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4"/>
        <v>0</v>
      </c>
      <c r="O571" s="182">
        <f t="shared" si="25"/>
        <v>0</v>
      </c>
    </row>
    <row r="572" spans="1:15" hidden="1" x14ac:dyDescent="0.2">
      <c r="A572" s="182">
        <f>+'09'!A265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4"/>
        <v>0</v>
      </c>
      <c r="O572" s="182">
        <f t="shared" si="25"/>
        <v>0</v>
      </c>
    </row>
    <row r="573" spans="1:15" hidden="1" x14ac:dyDescent="0.2">
      <c r="A573" s="182">
        <f>+'09'!A266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4"/>
        <v>0</v>
      </c>
      <c r="O573" s="182">
        <f t="shared" si="25"/>
        <v>0</v>
      </c>
    </row>
    <row r="574" spans="1:15" hidden="1" x14ac:dyDescent="0.2">
      <c r="A574" s="182">
        <f>+'09'!A267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4"/>
        <v>0</v>
      </c>
      <c r="O574" s="182">
        <f t="shared" si="25"/>
        <v>0</v>
      </c>
    </row>
    <row r="575" spans="1:15" hidden="1" x14ac:dyDescent="0.2">
      <c r="A575" s="182">
        <f>+'09'!A268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4"/>
        <v>0</v>
      </c>
      <c r="O575" s="182">
        <f t="shared" si="25"/>
        <v>0</v>
      </c>
    </row>
    <row r="576" spans="1:15" hidden="1" x14ac:dyDescent="0.2">
      <c r="A576" s="182">
        <f>+'09'!A269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4"/>
        <v>0</v>
      </c>
      <c r="O576" s="182">
        <f t="shared" si="25"/>
        <v>0</v>
      </c>
    </row>
    <row r="577" spans="1:15" hidden="1" x14ac:dyDescent="0.2">
      <c r="A577" s="182">
        <f>+'09'!A270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4"/>
        <v>0</v>
      </c>
      <c r="O577" s="182">
        <f t="shared" si="25"/>
        <v>0</v>
      </c>
    </row>
    <row r="578" spans="1:15" hidden="1" x14ac:dyDescent="0.2">
      <c r="A578" s="182">
        <f>+'09'!A271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4"/>
        <v>0</v>
      </c>
      <c r="O578" s="182">
        <f t="shared" si="25"/>
        <v>0</v>
      </c>
    </row>
    <row r="579" spans="1:15" hidden="1" x14ac:dyDescent="0.2">
      <c r="A579" s="182">
        <f>+'09'!A272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4"/>
        <v>0</v>
      </c>
      <c r="O579" s="182">
        <f t="shared" si="25"/>
        <v>0</v>
      </c>
    </row>
    <row r="580" spans="1:15" hidden="1" x14ac:dyDescent="0.2">
      <c r="A580" s="182">
        <f>+'09'!A273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4"/>
        <v>0</v>
      </c>
      <c r="O580" s="182">
        <f t="shared" si="25"/>
        <v>0</v>
      </c>
    </row>
    <row r="581" spans="1:15" hidden="1" x14ac:dyDescent="0.2">
      <c r="A581" s="182">
        <f>+'09'!A274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4"/>
        <v>0</v>
      </c>
      <c r="O581" s="182">
        <f t="shared" si="25"/>
        <v>0</v>
      </c>
    </row>
    <row r="582" spans="1:15" hidden="1" x14ac:dyDescent="0.2">
      <c r="A582" s="182">
        <f>+'09'!A275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4"/>
        <v>0</v>
      </c>
      <c r="O582" s="182">
        <f t="shared" si="25"/>
        <v>0</v>
      </c>
    </row>
    <row r="583" spans="1:15" hidden="1" x14ac:dyDescent="0.2">
      <c r="A583" s="182">
        <f>+'09'!A276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4"/>
        <v>0</v>
      </c>
      <c r="O583" s="182">
        <f t="shared" si="25"/>
        <v>0</v>
      </c>
    </row>
    <row r="584" spans="1:15" hidden="1" x14ac:dyDescent="0.2">
      <c r="A584" s="182">
        <f>+'09'!A277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4"/>
        <v>0</v>
      </c>
      <c r="O584" s="182">
        <f t="shared" si="25"/>
        <v>0</v>
      </c>
    </row>
    <row r="585" spans="1:15" hidden="1" x14ac:dyDescent="0.2">
      <c r="A585" s="182">
        <f>+'09'!A278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4"/>
        <v>0</v>
      </c>
      <c r="O585" s="182">
        <f t="shared" si="25"/>
        <v>0</v>
      </c>
    </row>
    <row r="586" spans="1:15" hidden="1" x14ac:dyDescent="0.2">
      <c r="A586" s="182">
        <f>+'09'!A279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4"/>
        <v>0</v>
      </c>
      <c r="O586" s="182">
        <f t="shared" si="25"/>
        <v>0</v>
      </c>
    </row>
    <row r="587" spans="1:15" hidden="1" x14ac:dyDescent="0.2">
      <c r="A587" s="182">
        <f>+'09'!A280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4"/>
        <v>0</v>
      </c>
      <c r="O587" s="182">
        <f t="shared" si="25"/>
        <v>0</v>
      </c>
    </row>
    <row r="588" spans="1:15" hidden="1" x14ac:dyDescent="0.2">
      <c r="A588" s="182">
        <f>+'09'!A281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4"/>
        <v>0</v>
      </c>
      <c r="O588" s="182">
        <f t="shared" si="25"/>
        <v>0</v>
      </c>
    </row>
    <row r="589" spans="1:15" hidden="1" x14ac:dyDescent="0.2">
      <c r="A589" s="182">
        <f>+'09'!A282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4"/>
        <v>0</v>
      </c>
      <c r="O589" s="182">
        <f t="shared" si="25"/>
        <v>0</v>
      </c>
    </row>
    <row r="590" spans="1:15" hidden="1" x14ac:dyDescent="0.2">
      <c r="A590" s="182">
        <f>+'09'!A283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4"/>
        <v>0</v>
      </c>
      <c r="O590" s="182">
        <f t="shared" si="25"/>
        <v>0</v>
      </c>
    </row>
    <row r="591" spans="1:15" hidden="1" x14ac:dyDescent="0.2">
      <c r="A591" s="182">
        <f>+'09'!A284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4"/>
        <v>0</v>
      </c>
      <c r="O591" s="182">
        <f t="shared" si="25"/>
        <v>0</v>
      </c>
    </row>
    <row r="592" spans="1:15" hidden="1" x14ac:dyDescent="0.2">
      <c r="A592" s="182">
        <f>+'09'!A285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4"/>
        <v>0</v>
      </c>
      <c r="O592" s="182">
        <f t="shared" si="25"/>
        <v>0</v>
      </c>
    </row>
    <row r="593" spans="1:15" hidden="1" x14ac:dyDescent="0.2">
      <c r="A593" s="182">
        <f>+'09'!A286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4"/>
        <v>0</v>
      </c>
      <c r="O593" s="182">
        <f t="shared" si="25"/>
        <v>0</v>
      </c>
    </row>
    <row r="594" spans="1:15" hidden="1" x14ac:dyDescent="0.2">
      <c r="A594" s="182">
        <f>+'09'!A287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4"/>
        <v>0</v>
      </c>
      <c r="O594" s="182">
        <f t="shared" si="25"/>
        <v>0</v>
      </c>
    </row>
    <row r="595" spans="1:15" hidden="1" x14ac:dyDescent="0.2">
      <c r="A595" s="182">
        <f>+'09'!A288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4"/>
        <v>0</v>
      </c>
      <c r="O595" s="182">
        <f t="shared" si="25"/>
        <v>0</v>
      </c>
    </row>
    <row r="596" spans="1:15" hidden="1" x14ac:dyDescent="0.2">
      <c r="A596" s="182">
        <f>+'09'!A289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4"/>
        <v>0</v>
      </c>
      <c r="O596" s="182">
        <f t="shared" si="25"/>
        <v>0</v>
      </c>
    </row>
    <row r="597" spans="1:15" hidden="1" x14ac:dyDescent="0.2">
      <c r="A597" s="182">
        <f>+'09'!A290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4"/>
        <v>0</v>
      </c>
      <c r="O597" s="182">
        <f t="shared" si="25"/>
        <v>0</v>
      </c>
    </row>
    <row r="598" spans="1:15" hidden="1" x14ac:dyDescent="0.2">
      <c r="A598" s="182">
        <f>+'09'!A291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4"/>
        <v>0</v>
      </c>
      <c r="O598" s="182">
        <f t="shared" si="25"/>
        <v>0</v>
      </c>
    </row>
    <row r="599" spans="1:15" hidden="1" x14ac:dyDescent="0.2">
      <c r="A599" s="182">
        <f>+'09'!A292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4"/>
        <v>0</v>
      </c>
      <c r="O599" s="182">
        <f t="shared" si="25"/>
        <v>0</v>
      </c>
    </row>
    <row r="600" spans="1:15" hidden="1" x14ac:dyDescent="0.2">
      <c r="A600" s="182">
        <f>+'09'!A293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4"/>
        <v>0</v>
      </c>
      <c r="O600" s="182">
        <f t="shared" si="25"/>
        <v>0</v>
      </c>
    </row>
    <row r="601" spans="1:15" hidden="1" x14ac:dyDescent="0.2">
      <c r="A601" s="182">
        <f>+'09'!A294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4"/>
        <v>0</v>
      </c>
      <c r="O601" s="182">
        <f t="shared" si="25"/>
        <v>0</v>
      </c>
    </row>
    <row r="602" spans="1:15" hidden="1" x14ac:dyDescent="0.2">
      <c r="A602" s="182">
        <f>+'09'!A295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4"/>
        <v>0</v>
      </c>
      <c r="O602" s="182">
        <f t="shared" si="25"/>
        <v>0</v>
      </c>
    </row>
    <row r="603" spans="1:15" hidden="1" x14ac:dyDescent="0.2">
      <c r="A603" s="182">
        <f>+'09'!A296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4"/>
        <v>0</v>
      </c>
      <c r="O603" s="182">
        <f t="shared" si="25"/>
        <v>0</v>
      </c>
    </row>
    <row r="604" spans="1:15" hidden="1" x14ac:dyDescent="0.2">
      <c r="A604" s="182">
        <f>+'09'!A297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4"/>
        <v>0</v>
      </c>
      <c r="O604" s="182">
        <f t="shared" si="25"/>
        <v>0</v>
      </c>
    </row>
    <row r="605" spans="1:15" hidden="1" x14ac:dyDescent="0.2">
      <c r="A605" s="182">
        <f>+'09'!A298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4"/>
        <v>0</v>
      </c>
      <c r="O605" s="182">
        <f t="shared" si="25"/>
        <v>0</v>
      </c>
    </row>
    <row r="606" spans="1:15" hidden="1" x14ac:dyDescent="0.2">
      <c r="A606" s="182">
        <f>+'09'!A299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4"/>
        <v>0</v>
      </c>
      <c r="O606" s="182">
        <f t="shared" si="25"/>
        <v>0</v>
      </c>
    </row>
    <row r="607" spans="1:15" hidden="1" x14ac:dyDescent="0.2">
      <c r="A607" s="182">
        <f>+'09'!A300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4"/>
        <v>0</v>
      </c>
      <c r="O607" s="182">
        <f t="shared" si="25"/>
        <v>0</v>
      </c>
    </row>
    <row r="608" spans="1:15" hidden="1" x14ac:dyDescent="0.2">
      <c r="A608" s="182">
        <f>+'09'!A301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4"/>
        <v>0</v>
      </c>
      <c r="O608" s="182">
        <f t="shared" si="25"/>
        <v>0</v>
      </c>
    </row>
    <row r="609" spans="1:15" hidden="1" x14ac:dyDescent="0.2">
      <c r="A609" s="182">
        <f>+'09'!A302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4"/>
        <v>0</v>
      </c>
      <c r="O609" s="182">
        <f t="shared" si="25"/>
        <v>0</v>
      </c>
    </row>
    <row r="610" spans="1:15" hidden="1" x14ac:dyDescent="0.2">
      <c r="A610" s="182">
        <f>+'09'!A303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4"/>
        <v>0</v>
      </c>
      <c r="O610" s="182">
        <f t="shared" si="25"/>
        <v>0</v>
      </c>
    </row>
    <row r="611" spans="1:15" hidden="1" x14ac:dyDescent="0.2">
      <c r="A611" s="182">
        <f>+'09'!A304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4"/>
        <v>0</v>
      </c>
      <c r="O611" s="182">
        <f t="shared" si="25"/>
        <v>0</v>
      </c>
    </row>
    <row r="612" spans="1:15" hidden="1" x14ac:dyDescent="0.2">
      <c r="A612" s="182">
        <f>+'09'!A305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4"/>
        <v>0</v>
      </c>
      <c r="O612" s="182">
        <f t="shared" si="25"/>
        <v>0</v>
      </c>
    </row>
    <row r="613" spans="1:15" hidden="1" x14ac:dyDescent="0.2">
      <c r="A613" s="182">
        <f>+'09'!A306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4"/>
        <v>0</v>
      </c>
      <c r="O613" s="182">
        <f t="shared" si="25"/>
        <v>0</v>
      </c>
    </row>
    <row r="614" spans="1:15" hidden="1" x14ac:dyDescent="0.2">
      <c r="A614" s="182">
        <f>+'09'!A307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4"/>
        <v>0</v>
      </c>
      <c r="O614" s="182">
        <f t="shared" si="25"/>
        <v>0</v>
      </c>
    </row>
    <row r="615" spans="1:15" hidden="1" x14ac:dyDescent="0.2">
      <c r="A615" s="182">
        <f>+'09'!A308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4"/>
        <v>0</v>
      </c>
      <c r="O615" s="182">
        <f t="shared" si="25"/>
        <v>0</v>
      </c>
    </row>
    <row r="616" spans="1:15" hidden="1" x14ac:dyDescent="0.2">
      <c r="A616" s="182">
        <f>+'09'!A309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4"/>
        <v>0</v>
      </c>
      <c r="O616" s="182">
        <f t="shared" si="25"/>
        <v>0</v>
      </c>
    </row>
    <row r="617" spans="1:15" hidden="1" x14ac:dyDescent="0.2">
      <c r="A617" s="182">
        <f>+'09'!A310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4"/>
        <v>0</v>
      </c>
      <c r="O617" s="182">
        <f t="shared" si="25"/>
        <v>0</v>
      </c>
    </row>
    <row r="618" spans="1:15" hidden="1" x14ac:dyDescent="0.2">
      <c r="A618" s="182">
        <f>+'09'!A311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si="24"/>
        <v>0</v>
      </c>
      <c r="O618" s="182">
        <f t="shared" si="25"/>
        <v>0</v>
      </c>
    </row>
    <row r="619" spans="1:15" hidden="1" x14ac:dyDescent="0.2">
      <c r="A619" s="182">
        <f>+'09'!A312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4"/>
        <v>0</v>
      </c>
      <c r="O619" s="182">
        <f t="shared" si="25"/>
        <v>0</v>
      </c>
    </row>
    <row r="620" spans="1:15" hidden="1" x14ac:dyDescent="0.2">
      <c r="A620" s="182">
        <f>+'09'!A313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4"/>
        <v>0</v>
      </c>
      <c r="O620" s="182">
        <f t="shared" si="25"/>
        <v>0</v>
      </c>
    </row>
    <row r="621" spans="1:15" hidden="1" x14ac:dyDescent="0.2">
      <c r="A621" s="182">
        <f>+'09'!A314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4"/>
        <v>0</v>
      </c>
      <c r="O621" s="182">
        <f t="shared" si="25"/>
        <v>0</v>
      </c>
    </row>
    <row r="622" spans="1:15" hidden="1" x14ac:dyDescent="0.2">
      <c r="A622" s="182">
        <f>+'09'!A315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4"/>
        <v>0</v>
      </c>
      <c r="O622" s="182">
        <f t="shared" si="25"/>
        <v>0</v>
      </c>
    </row>
    <row r="623" spans="1:15" hidden="1" x14ac:dyDescent="0.2">
      <c r="A623" s="182">
        <f>+'09'!A316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4"/>
        <v>0</v>
      </c>
      <c r="O623" s="182">
        <f t="shared" si="25"/>
        <v>0</v>
      </c>
    </row>
    <row r="624" spans="1:15" hidden="1" x14ac:dyDescent="0.2">
      <c r="A624" s="182">
        <f>+'09'!A317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4"/>
        <v>0</v>
      </c>
      <c r="O624" s="182">
        <f t="shared" si="25"/>
        <v>0</v>
      </c>
    </row>
    <row r="625" spans="1:15" hidden="1" x14ac:dyDescent="0.2">
      <c r="A625" s="182">
        <f>+'09'!A318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4"/>
        <v>0</v>
      </c>
      <c r="O625" s="182">
        <f t="shared" si="25"/>
        <v>0</v>
      </c>
    </row>
    <row r="626" spans="1:15" hidden="1" x14ac:dyDescent="0.2">
      <c r="A626" s="182">
        <f>+'09'!A319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4"/>
        <v>0</v>
      </c>
      <c r="O626" s="182">
        <f t="shared" si="25"/>
        <v>0</v>
      </c>
    </row>
    <row r="627" spans="1:15" hidden="1" x14ac:dyDescent="0.2">
      <c r="A627" s="182">
        <f>+'09'!A320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4"/>
        <v>0</v>
      </c>
      <c r="O627" s="182">
        <f t="shared" si="25"/>
        <v>0</v>
      </c>
    </row>
    <row r="628" spans="1:15" hidden="1" x14ac:dyDescent="0.2">
      <c r="A628" s="182">
        <f>+'09'!A321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4"/>
        <v>0</v>
      </c>
      <c r="O628" s="182">
        <f t="shared" si="25"/>
        <v>0</v>
      </c>
    </row>
    <row r="629" spans="1:15" hidden="1" x14ac:dyDescent="0.2">
      <c r="A629" s="182">
        <f>+'09'!A322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IFERROR(INDEX(Lookup!$BG$9:$BG$3000,MATCH($A629,Lookup!$A$9:$A$3000,0)),0)</f>
        <v>0</v>
      </c>
      <c r="E629" s="204">
        <f>IFERROR(INDEX(Lookup!$BF$9:$BF$3000,MATCH($A629,Lookup!$A$9:$A$3000,0)),0)</f>
        <v>0</v>
      </c>
      <c r="F629" s="204">
        <f>IFERROR(INDEX(Lookup!$BE$9:$BE$3000,MATCH($A629,Lookup!$A$9:$A$3000,0)),0)</f>
        <v>0</v>
      </c>
      <c r="G629" s="205"/>
      <c r="H629" s="205"/>
      <c r="I629" s="204">
        <f>IFERROR(INDEX(Lookup!$BJ$9:$BJ$3000,MATCH($A629,Lookup!$A$9:$A$3000,0)),0)</f>
        <v>0</v>
      </c>
      <c r="J629" s="204">
        <f>IFERROR(INDEX(Lookup!$BI$9:$BI$3000,MATCH($A629,Lookup!$A$9:$A$3000,0)),0)</f>
        <v>0</v>
      </c>
      <c r="K629" s="204">
        <f>IFERROR(INDEX(Lookup!$BH$9:$BH$3000,MATCH($A629,Lookup!$A$9:$A$3000,0)),0)</f>
        <v>0</v>
      </c>
      <c r="L629" s="204">
        <f t="shared" ref="L629:L639" si="26">K629-J629</f>
        <v>0</v>
      </c>
      <c r="O629" s="182">
        <f t="shared" ref="O629:O639" si="27">+IF(A629&gt;0,1,0)</f>
        <v>0</v>
      </c>
    </row>
    <row r="630" spans="1:15" hidden="1" x14ac:dyDescent="0.2">
      <c r="A630" s="182">
        <f>+'09'!A323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IFERROR(INDEX(Lookup!$BG$9:$BG$3000,MATCH($A630,Lookup!$A$9:$A$3000,0)),0)</f>
        <v>0</v>
      </c>
      <c r="E630" s="204">
        <f>IFERROR(INDEX(Lookup!$BF$9:$BF$3000,MATCH($A630,Lookup!$A$9:$A$3000,0)),0)</f>
        <v>0</v>
      </c>
      <c r="F630" s="204">
        <f>IFERROR(INDEX(Lookup!$BE$9:$BE$3000,MATCH($A630,Lookup!$A$9:$A$3000,0)),0)</f>
        <v>0</v>
      </c>
      <c r="G630" s="205"/>
      <c r="H630" s="205"/>
      <c r="I630" s="204">
        <f>IFERROR(INDEX(Lookup!$BJ$9:$BJ$3000,MATCH($A630,Lookup!$A$9:$A$3000,0)),0)</f>
        <v>0</v>
      </c>
      <c r="J630" s="204">
        <f>IFERROR(INDEX(Lookup!$BI$9:$BI$3000,MATCH($A630,Lookup!$A$9:$A$3000,0)),0)</f>
        <v>0</v>
      </c>
      <c r="K630" s="204">
        <f>IFERROR(INDEX(Lookup!$BH$9:$BH$3000,MATCH($A630,Lookup!$A$9:$A$3000,0)),0)</f>
        <v>0</v>
      </c>
      <c r="L630" s="204">
        <f t="shared" si="26"/>
        <v>0</v>
      </c>
      <c r="O630" s="182">
        <f t="shared" si="27"/>
        <v>0</v>
      </c>
    </row>
    <row r="631" spans="1:15" hidden="1" x14ac:dyDescent="0.2">
      <c r="A631" s="182">
        <f>+'09'!A324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si="26"/>
        <v>0</v>
      </c>
      <c r="O631" s="182">
        <f t="shared" si="27"/>
        <v>0</v>
      </c>
    </row>
    <row r="632" spans="1:15" hidden="1" x14ac:dyDescent="0.2">
      <c r="A632" s="182">
        <f>+'09'!A325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6"/>
        <v>0</v>
      </c>
      <c r="O632" s="182">
        <f t="shared" si="27"/>
        <v>0</v>
      </c>
    </row>
    <row r="633" spans="1:15" hidden="1" x14ac:dyDescent="0.2">
      <c r="A633" s="182">
        <f>+'09'!A326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6"/>
        <v>0</v>
      </c>
      <c r="O633" s="182">
        <f t="shared" si="27"/>
        <v>0</v>
      </c>
    </row>
    <row r="634" spans="1:15" hidden="1" x14ac:dyDescent="0.2">
      <c r="A634" s="182">
        <f>+'09'!A327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6"/>
        <v>0</v>
      </c>
      <c r="O634" s="182">
        <f t="shared" si="27"/>
        <v>0</v>
      </c>
    </row>
    <row r="635" spans="1:15" hidden="1" x14ac:dyDescent="0.2">
      <c r="A635" s="182">
        <f>+'09'!A328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6"/>
        <v>0</v>
      </c>
      <c r="O635" s="182">
        <f t="shared" si="27"/>
        <v>0</v>
      </c>
    </row>
    <row r="636" spans="1:15" hidden="1" x14ac:dyDescent="0.2">
      <c r="A636" s="182">
        <f>+'09'!A329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6"/>
        <v>0</v>
      </c>
      <c r="O636" s="182">
        <f t="shared" si="27"/>
        <v>0</v>
      </c>
    </row>
    <row r="637" spans="1:15" hidden="1" x14ac:dyDescent="0.2">
      <c r="A637" s="182">
        <f>+'09'!A330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6"/>
        <v>0</v>
      </c>
      <c r="O637" s="182">
        <f t="shared" si="27"/>
        <v>0</v>
      </c>
    </row>
    <row r="638" spans="1:15" hidden="1" x14ac:dyDescent="0.2">
      <c r="A638" s="182">
        <f>+'09'!A331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6"/>
        <v>0</v>
      </c>
      <c r="O638" s="182">
        <f t="shared" si="27"/>
        <v>0</v>
      </c>
    </row>
    <row r="639" spans="1:15" hidden="1" x14ac:dyDescent="0.2">
      <c r="A639" s="182">
        <f>+'09'!A332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6"/>
        <v>0</v>
      </c>
      <c r="O639" s="182">
        <f t="shared" si="27"/>
        <v>0</v>
      </c>
    </row>
    <row r="640" spans="1:15" x14ac:dyDescent="0.2">
      <c r="A640" s="212"/>
      <c r="B640" s="212"/>
      <c r="C640" s="212" t="s">
        <v>467</v>
      </c>
      <c r="D640" s="210">
        <f>SUM(D309:D639)</f>
        <v>0</v>
      </c>
      <c r="E640" s="210">
        <f>SUM(E309:E639)</f>
        <v>0</v>
      </c>
      <c r="F640" s="210">
        <f>SUM(F309:F639)</f>
        <v>0</v>
      </c>
      <c r="G640" s="211"/>
      <c r="H640" s="211"/>
      <c r="I640" s="210">
        <f>SUM(I309:I639)</f>
        <v>0</v>
      </c>
      <c r="J640" s="210">
        <f>SUM(J309:J639)</f>
        <v>0</v>
      </c>
      <c r="K640" s="210">
        <f>SUM(K309:K639)</f>
        <v>0</v>
      </c>
      <c r="L640" s="210">
        <f>SUM(L309:L639)</f>
        <v>0</v>
      </c>
      <c r="O640" s="182">
        <v>1</v>
      </c>
    </row>
    <row r="641" spans="1:15" x14ac:dyDescent="0.2">
      <c r="C641" s="206" t="s">
        <v>461</v>
      </c>
      <c r="L641" s="204"/>
      <c r="O641" s="182">
        <v>1</v>
      </c>
    </row>
    <row r="642" spans="1:15" hidden="1" x14ac:dyDescent="0.2">
      <c r="A642" s="182">
        <f>+'10'!A2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ref="L642:L702" si="28">K642-J642</f>
        <v>0</v>
      </c>
      <c r="O642" s="182">
        <f t="shared" ref="O642:O673" si="29">+IF(A642&gt;0,1,0)</f>
        <v>0</v>
      </c>
    </row>
    <row r="643" spans="1:15" hidden="1" x14ac:dyDescent="0.2">
      <c r="A643" s="182">
        <f>+'10'!A3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8"/>
        <v>0</v>
      </c>
      <c r="O643" s="182">
        <f t="shared" si="29"/>
        <v>0</v>
      </c>
    </row>
    <row r="644" spans="1:15" hidden="1" x14ac:dyDescent="0.2">
      <c r="A644" s="182">
        <f>+'10'!A4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8"/>
        <v>0</v>
      </c>
      <c r="O644" s="182">
        <f t="shared" si="29"/>
        <v>0</v>
      </c>
    </row>
    <row r="645" spans="1:15" hidden="1" x14ac:dyDescent="0.2">
      <c r="A645" s="182">
        <f>+'10'!A5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8"/>
        <v>0</v>
      </c>
      <c r="O645" s="182">
        <f t="shared" si="29"/>
        <v>0</v>
      </c>
    </row>
    <row r="646" spans="1:15" hidden="1" x14ac:dyDescent="0.2">
      <c r="A646" s="182">
        <f>+'10'!A6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8"/>
        <v>0</v>
      </c>
      <c r="O646" s="182">
        <f t="shared" si="29"/>
        <v>0</v>
      </c>
    </row>
    <row r="647" spans="1:15" hidden="1" x14ac:dyDescent="0.2">
      <c r="A647" s="182">
        <f>+'10'!A7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8"/>
        <v>0</v>
      </c>
      <c r="O647" s="182">
        <f t="shared" si="29"/>
        <v>0</v>
      </c>
    </row>
    <row r="648" spans="1:15" hidden="1" x14ac:dyDescent="0.2">
      <c r="A648" s="182">
        <f>+'10'!A8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8"/>
        <v>0</v>
      </c>
      <c r="O648" s="182">
        <f t="shared" si="29"/>
        <v>0</v>
      </c>
    </row>
    <row r="649" spans="1:15" hidden="1" x14ac:dyDescent="0.2">
      <c r="A649" s="182">
        <f>+'10'!A9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8"/>
        <v>0</v>
      </c>
      <c r="O649" s="182">
        <f t="shared" si="29"/>
        <v>0</v>
      </c>
    </row>
    <row r="650" spans="1:15" hidden="1" x14ac:dyDescent="0.2">
      <c r="A650" s="182">
        <f>+'10'!A10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8"/>
        <v>0</v>
      </c>
      <c r="O650" s="182">
        <f t="shared" si="29"/>
        <v>0</v>
      </c>
    </row>
    <row r="651" spans="1:15" hidden="1" x14ac:dyDescent="0.2">
      <c r="A651" s="182">
        <f>+'10'!A11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8"/>
        <v>0</v>
      </c>
      <c r="O651" s="182">
        <f t="shared" si="29"/>
        <v>0</v>
      </c>
    </row>
    <row r="652" spans="1:15" hidden="1" x14ac:dyDescent="0.2">
      <c r="A652" s="182">
        <f>+'10'!A12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8"/>
        <v>0</v>
      </c>
      <c r="O652" s="182">
        <f t="shared" si="29"/>
        <v>0</v>
      </c>
    </row>
    <row r="653" spans="1:15" hidden="1" x14ac:dyDescent="0.2">
      <c r="A653" s="182">
        <f>+'10'!A13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8"/>
        <v>0</v>
      </c>
      <c r="O653" s="182">
        <f t="shared" si="29"/>
        <v>0</v>
      </c>
    </row>
    <row r="654" spans="1:15" hidden="1" x14ac:dyDescent="0.2">
      <c r="A654" s="182">
        <f>+'10'!A14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8"/>
        <v>0</v>
      </c>
      <c r="O654" s="182">
        <f t="shared" si="29"/>
        <v>0</v>
      </c>
    </row>
    <row r="655" spans="1:15" hidden="1" x14ac:dyDescent="0.2">
      <c r="A655" s="182">
        <f>+'10'!A15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8"/>
        <v>0</v>
      </c>
      <c r="O655" s="182">
        <f t="shared" si="29"/>
        <v>0</v>
      </c>
    </row>
    <row r="656" spans="1:15" hidden="1" x14ac:dyDescent="0.2">
      <c r="A656" s="182">
        <f>+'10'!A16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8"/>
        <v>0</v>
      </c>
      <c r="O656" s="182">
        <f t="shared" si="29"/>
        <v>0</v>
      </c>
    </row>
    <row r="657" spans="1:15" hidden="1" x14ac:dyDescent="0.2">
      <c r="A657" s="182">
        <f>+'10'!A17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8"/>
        <v>0</v>
      </c>
      <c r="O657" s="182">
        <f t="shared" si="29"/>
        <v>0</v>
      </c>
    </row>
    <row r="658" spans="1:15" hidden="1" x14ac:dyDescent="0.2">
      <c r="A658" s="182">
        <f>+'10'!A18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8"/>
        <v>0</v>
      </c>
      <c r="O658" s="182">
        <f t="shared" si="29"/>
        <v>0</v>
      </c>
    </row>
    <row r="659" spans="1:15" hidden="1" x14ac:dyDescent="0.2">
      <c r="A659" s="182">
        <f>+'10'!A19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8"/>
        <v>0</v>
      </c>
      <c r="O659" s="182">
        <f t="shared" si="29"/>
        <v>0</v>
      </c>
    </row>
    <row r="660" spans="1:15" hidden="1" x14ac:dyDescent="0.2">
      <c r="A660" s="182">
        <f>+'10'!A20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8"/>
        <v>0</v>
      </c>
      <c r="O660" s="182">
        <f t="shared" si="29"/>
        <v>0</v>
      </c>
    </row>
    <row r="661" spans="1:15" hidden="1" x14ac:dyDescent="0.2">
      <c r="A661" s="182">
        <f>+'10'!A21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8"/>
        <v>0</v>
      </c>
      <c r="O661" s="182">
        <f t="shared" si="29"/>
        <v>0</v>
      </c>
    </row>
    <row r="662" spans="1:15" hidden="1" x14ac:dyDescent="0.2">
      <c r="A662" s="182">
        <f>+'10'!A22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8"/>
        <v>0</v>
      </c>
      <c r="O662" s="182">
        <f t="shared" si="29"/>
        <v>0</v>
      </c>
    </row>
    <row r="663" spans="1:15" hidden="1" x14ac:dyDescent="0.2">
      <c r="A663" s="182">
        <f>+'10'!A23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8"/>
        <v>0</v>
      </c>
      <c r="O663" s="182">
        <f t="shared" si="29"/>
        <v>0</v>
      </c>
    </row>
    <row r="664" spans="1:15" hidden="1" x14ac:dyDescent="0.2">
      <c r="A664" s="182">
        <f>+'10'!A24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8"/>
        <v>0</v>
      </c>
      <c r="O664" s="182">
        <f t="shared" si="29"/>
        <v>0</v>
      </c>
    </row>
    <row r="665" spans="1:15" hidden="1" x14ac:dyDescent="0.2">
      <c r="A665" s="182">
        <f>+'10'!A25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8"/>
        <v>0</v>
      </c>
      <c r="O665" s="182">
        <f t="shared" si="29"/>
        <v>0</v>
      </c>
    </row>
    <row r="666" spans="1:15" hidden="1" x14ac:dyDescent="0.2">
      <c r="A666" s="182">
        <f>+'10'!A26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8"/>
        <v>0</v>
      </c>
      <c r="O666" s="182">
        <f t="shared" si="29"/>
        <v>0</v>
      </c>
    </row>
    <row r="667" spans="1:15" hidden="1" x14ac:dyDescent="0.2">
      <c r="A667" s="182">
        <f>+'10'!A27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8"/>
        <v>0</v>
      </c>
      <c r="O667" s="182">
        <f t="shared" si="29"/>
        <v>0</v>
      </c>
    </row>
    <row r="668" spans="1:15" hidden="1" x14ac:dyDescent="0.2">
      <c r="A668" s="182">
        <f>+'10'!A28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8"/>
        <v>0</v>
      </c>
      <c r="O668" s="182">
        <f t="shared" si="29"/>
        <v>0</v>
      </c>
    </row>
    <row r="669" spans="1:15" hidden="1" x14ac:dyDescent="0.2">
      <c r="A669" s="182">
        <f>+'10'!A29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8"/>
        <v>0</v>
      </c>
      <c r="O669" s="182">
        <f t="shared" si="29"/>
        <v>0</v>
      </c>
    </row>
    <row r="670" spans="1:15" hidden="1" x14ac:dyDescent="0.2">
      <c r="A670" s="182">
        <f>+'10'!A30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8"/>
        <v>0</v>
      </c>
      <c r="O670" s="182">
        <f t="shared" si="29"/>
        <v>0</v>
      </c>
    </row>
    <row r="671" spans="1:15" hidden="1" x14ac:dyDescent="0.2">
      <c r="A671" s="182">
        <f>+'10'!A31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8"/>
        <v>0</v>
      </c>
      <c r="O671" s="182">
        <f t="shared" si="29"/>
        <v>0</v>
      </c>
    </row>
    <row r="672" spans="1:15" hidden="1" x14ac:dyDescent="0.2">
      <c r="A672" s="182">
        <f>+'10'!A32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8"/>
        <v>0</v>
      </c>
      <c r="O672" s="182">
        <f t="shared" si="29"/>
        <v>0</v>
      </c>
    </row>
    <row r="673" spans="1:15" hidden="1" x14ac:dyDescent="0.2">
      <c r="A673" s="182">
        <f>+'10'!A33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8"/>
        <v>0</v>
      </c>
      <c r="O673" s="182">
        <f t="shared" si="29"/>
        <v>0</v>
      </c>
    </row>
    <row r="674" spans="1:15" hidden="1" x14ac:dyDescent="0.2">
      <c r="A674" s="182">
        <f>+'10'!A34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8"/>
        <v>0</v>
      </c>
      <c r="O674" s="182">
        <f t="shared" ref="O674:O703" si="30">+IF(A674&gt;0,1,0)</f>
        <v>0</v>
      </c>
    </row>
    <row r="675" spans="1:15" hidden="1" x14ac:dyDescent="0.2">
      <c r="A675" s="182">
        <f>+'10'!A35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8"/>
        <v>0</v>
      </c>
      <c r="O675" s="182">
        <f t="shared" si="30"/>
        <v>0</v>
      </c>
    </row>
    <row r="676" spans="1:15" hidden="1" x14ac:dyDescent="0.2">
      <c r="A676" s="182">
        <f>+'10'!A36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8"/>
        <v>0</v>
      </c>
      <c r="O676" s="182">
        <f t="shared" si="30"/>
        <v>0</v>
      </c>
    </row>
    <row r="677" spans="1:15" hidden="1" x14ac:dyDescent="0.2">
      <c r="A677" s="182">
        <f>+'10'!A37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8"/>
        <v>0</v>
      </c>
      <c r="O677" s="182">
        <f t="shared" si="30"/>
        <v>0</v>
      </c>
    </row>
    <row r="678" spans="1:15" hidden="1" x14ac:dyDescent="0.2">
      <c r="A678" s="182">
        <f>+'10'!A38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8"/>
        <v>0</v>
      </c>
      <c r="O678" s="182">
        <f t="shared" si="30"/>
        <v>0</v>
      </c>
    </row>
    <row r="679" spans="1:15" hidden="1" x14ac:dyDescent="0.2">
      <c r="A679" s="182">
        <f>+'10'!A39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8"/>
        <v>0</v>
      </c>
      <c r="O679" s="182">
        <f t="shared" si="30"/>
        <v>0</v>
      </c>
    </row>
    <row r="680" spans="1:15" hidden="1" x14ac:dyDescent="0.2">
      <c r="A680" s="182">
        <f>+'10'!A40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8"/>
        <v>0</v>
      </c>
      <c r="O680" s="182">
        <f t="shared" si="30"/>
        <v>0</v>
      </c>
    </row>
    <row r="681" spans="1:15" hidden="1" x14ac:dyDescent="0.2">
      <c r="A681" s="182">
        <f>+'10'!A41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8"/>
        <v>0</v>
      </c>
      <c r="O681" s="182">
        <f t="shared" si="30"/>
        <v>0</v>
      </c>
    </row>
    <row r="682" spans="1:15" hidden="1" x14ac:dyDescent="0.2">
      <c r="A682" s="182">
        <f>+'10'!A42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8"/>
        <v>0</v>
      </c>
      <c r="O682" s="182">
        <f t="shared" si="30"/>
        <v>0</v>
      </c>
    </row>
    <row r="683" spans="1:15" hidden="1" x14ac:dyDescent="0.2">
      <c r="A683" s="182">
        <f>+'10'!A43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8"/>
        <v>0</v>
      </c>
      <c r="O683" s="182">
        <f t="shared" si="30"/>
        <v>0</v>
      </c>
    </row>
    <row r="684" spans="1:15" hidden="1" x14ac:dyDescent="0.2">
      <c r="A684" s="182">
        <f>+'10'!A44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8"/>
        <v>0</v>
      </c>
      <c r="O684" s="182">
        <f t="shared" si="30"/>
        <v>0</v>
      </c>
    </row>
    <row r="685" spans="1:15" hidden="1" x14ac:dyDescent="0.2">
      <c r="A685" s="182">
        <f>+'10'!A45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8"/>
        <v>0</v>
      </c>
      <c r="O685" s="182">
        <f t="shared" si="30"/>
        <v>0</v>
      </c>
    </row>
    <row r="686" spans="1:15" hidden="1" x14ac:dyDescent="0.2">
      <c r="A686" s="182">
        <f>+'10'!A46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8"/>
        <v>0</v>
      </c>
      <c r="O686" s="182">
        <f t="shared" si="30"/>
        <v>0</v>
      </c>
    </row>
    <row r="687" spans="1:15" hidden="1" x14ac:dyDescent="0.2">
      <c r="A687" s="182">
        <f>+'10'!A47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8"/>
        <v>0</v>
      </c>
      <c r="O687" s="182">
        <f t="shared" si="30"/>
        <v>0</v>
      </c>
    </row>
    <row r="688" spans="1:15" hidden="1" x14ac:dyDescent="0.2">
      <c r="A688" s="182">
        <f>+'10'!A48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8"/>
        <v>0</v>
      </c>
      <c r="O688" s="182">
        <f t="shared" si="30"/>
        <v>0</v>
      </c>
    </row>
    <row r="689" spans="1:15" hidden="1" x14ac:dyDescent="0.2">
      <c r="A689" s="182">
        <f>+'10'!A49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8"/>
        <v>0</v>
      </c>
      <c r="O689" s="182">
        <f t="shared" si="30"/>
        <v>0</v>
      </c>
    </row>
    <row r="690" spans="1:15" hidden="1" x14ac:dyDescent="0.2">
      <c r="A690" s="182">
        <f>+'10'!A50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8"/>
        <v>0</v>
      </c>
      <c r="O690" s="182">
        <f t="shared" si="30"/>
        <v>0</v>
      </c>
    </row>
    <row r="691" spans="1:15" hidden="1" x14ac:dyDescent="0.2">
      <c r="A691" s="182">
        <f>+'10'!A51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8"/>
        <v>0</v>
      </c>
      <c r="O691" s="182">
        <f t="shared" si="30"/>
        <v>0</v>
      </c>
    </row>
    <row r="692" spans="1:15" hidden="1" x14ac:dyDescent="0.2">
      <c r="A692" s="182">
        <f>+'10'!A52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IFERROR(INDEX(Lookup!$BG$9:$BG$3000,MATCH($A692,Lookup!$A$9:$A$3000,0)),0)</f>
        <v>0</v>
      </c>
      <c r="E692" s="204">
        <f>IFERROR(INDEX(Lookup!$BF$9:$BF$3000,MATCH($A692,Lookup!$A$9:$A$3000,0)),0)</f>
        <v>0</v>
      </c>
      <c r="F692" s="204">
        <f>IFERROR(INDEX(Lookup!$BE$9:$BE$3000,MATCH($A692,Lookup!$A$9:$A$3000,0)),0)</f>
        <v>0</v>
      </c>
      <c r="G692" s="205"/>
      <c r="H692" s="205"/>
      <c r="I692" s="204">
        <f>IFERROR(INDEX(Lookup!$BJ$9:$BJ$3000,MATCH($A692,Lookup!$A$9:$A$3000,0)),0)</f>
        <v>0</v>
      </c>
      <c r="J692" s="204">
        <f>IFERROR(INDEX(Lookup!$BI$9:$BI$3000,MATCH($A692,Lookup!$A$9:$A$3000,0)),0)</f>
        <v>0</v>
      </c>
      <c r="K692" s="204">
        <f>IFERROR(INDEX(Lookup!$BH$9:$BH$3000,MATCH($A692,Lookup!$A$9:$A$3000,0)),0)</f>
        <v>0</v>
      </c>
      <c r="L692" s="204">
        <f t="shared" si="28"/>
        <v>0</v>
      </c>
      <c r="O692" s="182">
        <f t="shared" si="30"/>
        <v>0</v>
      </c>
    </row>
    <row r="693" spans="1:15" hidden="1" x14ac:dyDescent="0.2">
      <c r="A693" s="182">
        <f>+'10'!A53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IFERROR(INDEX(Lookup!$BG$9:$BG$3000,MATCH($A693,Lookup!$A$9:$A$3000,0)),0)</f>
        <v>0</v>
      </c>
      <c r="E693" s="204">
        <f>IFERROR(INDEX(Lookup!$BF$9:$BF$3000,MATCH($A693,Lookup!$A$9:$A$3000,0)),0)</f>
        <v>0</v>
      </c>
      <c r="F693" s="204">
        <f>IFERROR(INDEX(Lookup!$BE$9:$BE$3000,MATCH($A693,Lookup!$A$9:$A$3000,0)),0)</f>
        <v>0</v>
      </c>
      <c r="G693" s="205"/>
      <c r="H693" s="205"/>
      <c r="I693" s="204">
        <f>IFERROR(INDEX(Lookup!$BJ$9:$BJ$3000,MATCH($A693,Lookup!$A$9:$A$3000,0)),0)</f>
        <v>0</v>
      </c>
      <c r="J693" s="204">
        <f>IFERROR(INDEX(Lookup!$BI$9:$BI$3000,MATCH($A693,Lookup!$A$9:$A$3000,0)),0)</f>
        <v>0</v>
      </c>
      <c r="K693" s="204">
        <f>IFERROR(INDEX(Lookup!$BH$9:$BH$3000,MATCH($A693,Lookup!$A$9:$A$3000,0)),0)</f>
        <v>0</v>
      </c>
      <c r="L693" s="204">
        <f t="shared" si="28"/>
        <v>0</v>
      </c>
      <c r="O693" s="182">
        <f t="shared" si="30"/>
        <v>0</v>
      </c>
    </row>
    <row r="694" spans="1:15" hidden="1" x14ac:dyDescent="0.2">
      <c r="A694" s="182">
        <f>+'10'!A54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IFERROR(INDEX(Lookup!$BG$9:$BG$3000,MATCH($A694,Lookup!$A$9:$A$3000,0)),0)</f>
        <v>0</v>
      </c>
      <c r="E694" s="204">
        <f>IFERROR(INDEX(Lookup!$BF$9:$BF$3000,MATCH($A694,Lookup!$A$9:$A$3000,0)),0)</f>
        <v>0</v>
      </c>
      <c r="F694" s="204">
        <f>IFERROR(INDEX(Lookup!$BE$9:$BE$3000,MATCH($A694,Lookup!$A$9:$A$3000,0)),0)</f>
        <v>0</v>
      </c>
      <c r="G694" s="205"/>
      <c r="H694" s="205"/>
      <c r="I694" s="204">
        <f>IFERROR(INDEX(Lookup!$BJ$9:$BJ$3000,MATCH($A694,Lookup!$A$9:$A$3000,0)),0)</f>
        <v>0</v>
      </c>
      <c r="J694" s="204">
        <f>IFERROR(INDEX(Lookup!$BI$9:$BI$3000,MATCH($A694,Lookup!$A$9:$A$3000,0)),0)</f>
        <v>0</v>
      </c>
      <c r="K694" s="204">
        <f>IFERROR(INDEX(Lookup!$BH$9:$BH$3000,MATCH($A694,Lookup!$A$9:$A$3000,0)),0)</f>
        <v>0</v>
      </c>
      <c r="L694" s="204">
        <f t="shared" si="28"/>
        <v>0</v>
      </c>
      <c r="O694" s="182">
        <f t="shared" si="30"/>
        <v>0</v>
      </c>
    </row>
    <row r="695" spans="1:15" hidden="1" x14ac:dyDescent="0.2">
      <c r="A695" s="182">
        <f>+'10'!A55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si="28"/>
        <v>0</v>
      </c>
      <c r="O695" s="182">
        <f t="shared" si="30"/>
        <v>0</v>
      </c>
    </row>
    <row r="696" spans="1:15" hidden="1" x14ac:dyDescent="0.2">
      <c r="A696" s="182">
        <f>+'10'!A56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28"/>
        <v>0</v>
      </c>
      <c r="O696" s="182">
        <f t="shared" si="30"/>
        <v>0</v>
      </c>
    </row>
    <row r="697" spans="1:15" hidden="1" x14ac:dyDescent="0.2">
      <c r="A697" s="182">
        <f>+'10'!A57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28"/>
        <v>0</v>
      </c>
      <c r="O697" s="182">
        <f t="shared" si="30"/>
        <v>0</v>
      </c>
    </row>
    <row r="698" spans="1:15" hidden="1" x14ac:dyDescent="0.2">
      <c r="A698" s="182">
        <f>+'10'!A58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28"/>
        <v>0</v>
      </c>
      <c r="O698" s="182">
        <f t="shared" si="30"/>
        <v>0</v>
      </c>
    </row>
    <row r="699" spans="1:15" hidden="1" x14ac:dyDescent="0.2">
      <c r="A699" s="182">
        <f>+'10'!A59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28"/>
        <v>0</v>
      </c>
      <c r="O699" s="182">
        <f t="shared" si="30"/>
        <v>0</v>
      </c>
    </row>
    <row r="700" spans="1:15" hidden="1" x14ac:dyDescent="0.2">
      <c r="A700" s="182">
        <f>+'10'!A60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28"/>
        <v>0</v>
      </c>
      <c r="O700" s="182">
        <f t="shared" si="30"/>
        <v>0</v>
      </c>
    </row>
    <row r="701" spans="1:15" hidden="1" x14ac:dyDescent="0.2">
      <c r="A701" s="182">
        <f>+'10'!A61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28"/>
        <v>0</v>
      </c>
      <c r="O701" s="182">
        <f t="shared" si="30"/>
        <v>0</v>
      </c>
    </row>
    <row r="702" spans="1:15" hidden="1" x14ac:dyDescent="0.2">
      <c r="A702" s="182">
        <f>+'10'!A62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28"/>
        <v>0</v>
      </c>
      <c r="O702" s="182">
        <f t="shared" si="30"/>
        <v>0</v>
      </c>
    </row>
    <row r="703" spans="1:15" hidden="1" x14ac:dyDescent="0.2">
      <c r="G703" s="205"/>
      <c r="H703" s="205"/>
      <c r="L703" s="204"/>
      <c r="O703" s="182">
        <f t="shared" si="30"/>
        <v>0</v>
      </c>
    </row>
    <row r="704" spans="1:15" x14ac:dyDescent="0.2">
      <c r="A704" s="212"/>
      <c r="B704" s="212"/>
      <c r="C704" s="212" t="s">
        <v>470</v>
      </c>
      <c r="D704" s="210">
        <f>SUM(D642:D702)</f>
        <v>0</v>
      </c>
      <c r="E704" s="210">
        <f>SUM(E642:E702)</f>
        <v>0</v>
      </c>
      <c r="F704" s="210">
        <f>SUM(F642:F702)</f>
        <v>0</v>
      </c>
      <c r="G704" s="211"/>
      <c r="H704" s="211"/>
      <c r="I704" s="210">
        <f>SUM(I642:I702)</f>
        <v>0</v>
      </c>
      <c r="J704" s="210">
        <f>SUM(J642:J702)</f>
        <v>0</v>
      </c>
      <c r="K704" s="210">
        <f>SUM(K642:K702)</f>
        <v>0</v>
      </c>
      <c r="L704" s="210">
        <f>SUM(L642:L702)</f>
        <v>0</v>
      </c>
      <c r="O704" s="182">
        <v>1</v>
      </c>
    </row>
    <row r="705" spans="1:15" hidden="1" x14ac:dyDescent="0.2">
      <c r="C705" s="206" t="s">
        <v>462</v>
      </c>
      <c r="L705" s="204"/>
      <c r="O705" s="182">
        <f t="shared" ref="O705:O727" si="31">+IF(A705&gt;0,1,0)</f>
        <v>0</v>
      </c>
    </row>
    <row r="706" spans="1:15" hidden="1" x14ac:dyDescent="0.2">
      <c r="A706" s="182">
        <f>+'11'!A2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ref="L706:L727" si="32">K706-J706</f>
        <v>0</v>
      </c>
      <c r="O706" s="182">
        <f t="shared" si="31"/>
        <v>0</v>
      </c>
    </row>
    <row r="707" spans="1:15" hidden="1" x14ac:dyDescent="0.2">
      <c r="A707" s="182">
        <f>+'11'!A3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2"/>
        <v>0</v>
      </c>
      <c r="O707" s="182">
        <f t="shared" si="31"/>
        <v>0</v>
      </c>
    </row>
    <row r="708" spans="1:15" hidden="1" x14ac:dyDescent="0.2">
      <c r="A708" s="182">
        <f>+'11'!A4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2"/>
        <v>0</v>
      </c>
      <c r="O708" s="182">
        <f t="shared" si="31"/>
        <v>0</v>
      </c>
    </row>
    <row r="709" spans="1:15" hidden="1" x14ac:dyDescent="0.2">
      <c r="A709" s="182">
        <f>+'11'!A5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2"/>
        <v>0</v>
      </c>
      <c r="O709" s="182">
        <f t="shared" si="31"/>
        <v>0</v>
      </c>
    </row>
    <row r="710" spans="1:15" hidden="1" x14ac:dyDescent="0.2">
      <c r="A710" s="182">
        <f>+'11'!A6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2"/>
        <v>0</v>
      </c>
      <c r="O710" s="182">
        <f t="shared" si="31"/>
        <v>0</v>
      </c>
    </row>
    <row r="711" spans="1:15" hidden="1" x14ac:dyDescent="0.2">
      <c r="A711" s="182">
        <f>+'11'!A7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2"/>
        <v>0</v>
      </c>
      <c r="O711" s="182">
        <f t="shared" si="31"/>
        <v>0</v>
      </c>
    </row>
    <row r="712" spans="1:15" hidden="1" x14ac:dyDescent="0.2">
      <c r="A712" s="182">
        <f>+'11'!A8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2"/>
        <v>0</v>
      </c>
      <c r="O712" s="182">
        <f t="shared" si="31"/>
        <v>0</v>
      </c>
    </row>
    <row r="713" spans="1:15" hidden="1" x14ac:dyDescent="0.2">
      <c r="A713" s="182">
        <f>+'11'!A9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2"/>
        <v>0</v>
      </c>
      <c r="O713" s="182">
        <f t="shared" si="31"/>
        <v>0</v>
      </c>
    </row>
    <row r="714" spans="1:15" hidden="1" x14ac:dyDescent="0.2">
      <c r="A714" s="182">
        <f>+'11'!A10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2"/>
        <v>0</v>
      </c>
      <c r="O714" s="182">
        <f t="shared" si="31"/>
        <v>0</v>
      </c>
    </row>
    <row r="715" spans="1:15" hidden="1" x14ac:dyDescent="0.2">
      <c r="A715" s="182">
        <f>+'11'!A11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2"/>
        <v>0</v>
      </c>
      <c r="O715" s="182">
        <f t="shared" si="31"/>
        <v>0</v>
      </c>
    </row>
    <row r="716" spans="1:15" hidden="1" x14ac:dyDescent="0.2">
      <c r="A716" s="182">
        <f>+'11'!A12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2"/>
        <v>0</v>
      </c>
      <c r="O716" s="182">
        <f t="shared" si="31"/>
        <v>0</v>
      </c>
    </row>
    <row r="717" spans="1:15" hidden="1" x14ac:dyDescent="0.2">
      <c r="A717" s="182">
        <f>+'11'!A13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IFERROR(INDEX(Lookup!$BG$9:$BG$3000,MATCH($A717,Lookup!$A$9:$A$3000,0)),0)</f>
        <v>0</v>
      </c>
      <c r="E717" s="204">
        <f>IFERROR(INDEX(Lookup!$BF$9:$BF$3000,MATCH($A717,Lookup!$A$9:$A$3000,0)),0)</f>
        <v>0</v>
      </c>
      <c r="F717" s="204">
        <f>IFERROR(INDEX(Lookup!$BE$9:$BE$3000,MATCH($A717,Lookup!$A$9:$A$3000,0)),0)</f>
        <v>0</v>
      </c>
      <c r="G717" s="205"/>
      <c r="H717" s="205"/>
      <c r="I717" s="204">
        <f>IFERROR(INDEX(Lookup!$BJ$9:$BJ$3000,MATCH($A717,Lookup!$A$9:$A$3000,0)),0)</f>
        <v>0</v>
      </c>
      <c r="J717" s="204">
        <f>IFERROR(INDEX(Lookup!$BI$9:$BI$3000,MATCH($A717,Lookup!$A$9:$A$3000,0)),0)</f>
        <v>0</v>
      </c>
      <c r="K717" s="204">
        <f>IFERROR(INDEX(Lookup!$BH$9:$BH$3000,MATCH($A717,Lookup!$A$9:$A$3000,0)),0)</f>
        <v>0</v>
      </c>
      <c r="L717" s="204">
        <f t="shared" si="32"/>
        <v>0</v>
      </c>
      <c r="O717" s="182">
        <f t="shared" si="31"/>
        <v>0</v>
      </c>
    </row>
    <row r="718" spans="1:15" hidden="1" x14ac:dyDescent="0.2">
      <c r="A718" s="182">
        <f>+'11'!A14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IFERROR(INDEX(Lookup!$BG$9:$BG$3000,MATCH($A718,Lookup!$A$9:$A$3000,0)),0)</f>
        <v>0</v>
      </c>
      <c r="E718" s="204">
        <f>IFERROR(INDEX(Lookup!$BF$9:$BF$3000,MATCH($A718,Lookup!$A$9:$A$3000,0)),0)</f>
        <v>0</v>
      </c>
      <c r="F718" s="204">
        <f>IFERROR(INDEX(Lookup!$BE$9:$BE$3000,MATCH($A718,Lookup!$A$9:$A$3000,0)),0)</f>
        <v>0</v>
      </c>
      <c r="G718" s="205"/>
      <c r="H718" s="205"/>
      <c r="I718" s="204">
        <f>IFERROR(INDEX(Lookup!$BJ$9:$BJ$3000,MATCH($A718,Lookup!$A$9:$A$3000,0)),0)</f>
        <v>0</v>
      </c>
      <c r="J718" s="204">
        <f>IFERROR(INDEX(Lookup!$BI$9:$BI$3000,MATCH($A718,Lookup!$A$9:$A$3000,0)),0)</f>
        <v>0</v>
      </c>
      <c r="K718" s="204">
        <f>IFERROR(INDEX(Lookup!$BH$9:$BH$3000,MATCH($A718,Lookup!$A$9:$A$3000,0)),0)</f>
        <v>0</v>
      </c>
      <c r="L718" s="204">
        <f t="shared" si="32"/>
        <v>0</v>
      </c>
      <c r="O718" s="182">
        <f t="shared" si="31"/>
        <v>0</v>
      </c>
    </row>
    <row r="719" spans="1:15" hidden="1" x14ac:dyDescent="0.2">
      <c r="A719" s="182">
        <f>+'11'!A15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si="32"/>
        <v>0</v>
      </c>
      <c r="O719" s="182">
        <f t="shared" si="31"/>
        <v>0</v>
      </c>
    </row>
    <row r="720" spans="1:15" hidden="1" x14ac:dyDescent="0.2">
      <c r="A720" s="182">
        <f>+'11'!A16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1"/>
        <v>0</v>
      </c>
    </row>
    <row r="721" spans="1:15" hidden="1" x14ac:dyDescent="0.2">
      <c r="A721" s="182">
        <f>+'11'!A17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1"/>
        <v>0</v>
      </c>
    </row>
    <row r="722" spans="1:15" hidden="1" x14ac:dyDescent="0.2">
      <c r="A722" s="182">
        <f>+'11'!A18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1"/>
        <v>0</v>
      </c>
    </row>
    <row r="723" spans="1:15" hidden="1" x14ac:dyDescent="0.2">
      <c r="A723" s="182">
        <f>+'11'!A19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1"/>
        <v>0</v>
      </c>
    </row>
    <row r="724" spans="1:15" hidden="1" x14ac:dyDescent="0.2">
      <c r="A724" s="182">
        <f>+'11'!A20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1"/>
        <v>0</v>
      </c>
    </row>
    <row r="725" spans="1:15" hidden="1" x14ac:dyDescent="0.2">
      <c r="A725" s="182">
        <f>+'11'!A21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1"/>
        <v>0</v>
      </c>
    </row>
    <row r="726" spans="1:15" hidden="1" x14ac:dyDescent="0.2">
      <c r="A726" s="182">
        <f>+'11'!A22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1"/>
        <v>0</v>
      </c>
    </row>
    <row r="727" spans="1:15" hidden="1" x14ac:dyDescent="0.2">
      <c r="A727" s="182">
        <f>+'11'!A23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1"/>
        <v>0</v>
      </c>
    </row>
    <row r="728" spans="1:15" x14ac:dyDescent="0.2">
      <c r="A728" s="212"/>
      <c r="B728" s="212"/>
      <c r="C728" s="212" t="s">
        <v>471</v>
      </c>
      <c r="D728" s="210">
        <f>SUM(D706:D727)</f>
        <v>0</v>
      </c>
      <c r="E728" s="210">
        <f>SUM(E706:E727)</f>
        <v>0</v>
      </c>
      <c r="F728" s="210">
        <f>SUM(F706:F727)</f>
        <v>0</v>
      </c>
      <c r="G728" s="211"/>
      <c r="H728" s="211"/>
      <c r="I728" s="210">
        <f>SUM(I706:I727)</f>
        <v>0</v>
      </c>
      <c r="J728" s="210">
        <f>SUM(J706:J727)</f>
        <v>0</v>
      </c>
      <c r="K728" s="210">
        <f>SUM(K706:K727)</f>
        <v>0</v>
      </c>
      <c r="L728" s="210">
        <f>SUM(L706:L727)</f>
        <v>0</v>
      </c>
      <c r="O728" s="182">
        <v>1</v>
      </c>
    </row>
    <row r="729" spans="1:15" x14ac:dyDescent="0.2">
      <c r="C729" s="206" t="s">
        <v>463</v>
      </c>
      <c r="L729" s="204"/>
      <c r="O729" s="182">
        <v>1</v>
      </c>
    </row>
    <row r="730" spans="1:15" hidden="1" x14ac:dyDescent="0.2">
      <c r="A730" s="182">
        <f>+'12'!A2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ref="L730:L753" si="33">K730-J730</f>
        <v>0</v>
      </c>
      <c r="O730" s="182">
        <f t="shared" ref="O730:O753" si="34">+IF(A730&gt;0,1,0)</f>
        <v>0</v>
      </c>
    </row>
    <row r="731" spans="1:15" hidden="1" x14ac:dyDescent="0.2">
      <c r="A731" s="182">
        <f>+'12'!A3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3"/>
        <v>0</v>
      </c>
      <c r="O731" s="182">
        <f t="shared" si="34"/>
        <v>0</v>
      </c>
    </row>
    <row r="732" spans="1:15" hidden="1" x14ac:dyDescent="0.2">
      <c r="A732" s="182">
        <f>+'12'!A4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3"/>
        <v>0</v>
      </c>
      <c r="O732" s="182">
        <f t="shared" si="34"/>
        <v>0</v>
      </c>
    </row>
    <row r="733" spans="1:15" hidden="1" x14ac:dyDescent="0.2">
      <c r="A733" s="182">
        <f>+'12'!A5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3"/>
        <v>0</v>
      </c>
      <c r="O733" s="182">
        <f t="shared" si="34"/>
        <v>0</v>
      </c>
    </row>
    <row r="734" spans="1:15" hidden="1" x14ac:dyDescent="0.2">
      <c r="A734" s="182">
        <f>+'12'!A6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3"/>
        <v>0</v>
      </c>
      <c r="O734" s="182">
        <f t="shared" si="34"/>
        <v>0</v>
      </c>
    </row>
    <row r="735" spans="1:15" hidden="1" x14ac:dyDescent="0.2">
      <c r="A735" s="182">
        <f>+'12'!A7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3"/>
        <v>0</v>
      </c>
      <c r="O735" s="182">
        <f t="shared" si="34"/>
        <v>0</v>
      </c>
    </row>
    <row r="736" spans="1:15" hidden="1" x14ac:dyDescent="0.2">
      <c r="A736" s="182">
        <f>+'12'!A8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3"/>
        <v>0</v>
      </c>
      <c r="O736" s="182">
        <f t="shared" si="34"/>
        <v>0</v>
      </c>
    </row>
    <row r="737" spans="1:15" hidden="1" x14ac:dyDescent="0.2">
      <c r="A737" s="182">
        <f>+'12'!A9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3"/>
        <v>0</v>
      </c>
      <c r="O737" s="182">
        <f t="shared" si="34"/>
        <v>0</v>
      </c>
    </row>
    <row r="738" spans="1:15" hidden="1" x14ac:dyDescent="0.2">
      <c r="A738" s="182">
        <f>+'12'!A10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3"/>
        <v>0</v>
      </c>
      <c r="O738" s="182">
        <f t="shared" si="34"/>
        <v>0</v>
      </c>
    </row>
    <row r="739" spans="1:15" hidden="1" x14ac:dyDescent="0.2">
      <c r="A739" s="182">
        <f>+'12'!A11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3"/>
        <v>0</v>
      </c>
      <c r="O739" s="182">
        <f t="shared" si="34"/>
        <v>0</v>
      </c>
    </row>
    <row r="740" spans="1:15" hidden="1" x14ac:dyDescent="0.2">
      <c r="A740" s="182">
        <f>+'12'!A12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3"/>
        <v>0</v>
      </c>
      <c r="O740" s="182">
        <f t="shared" si="34"/>
        <v>0</v>
      </c>
    </row>
    <row r="741" spans="1:15" hidden="1" x14ac:dyDescent="0.2">
      <c r="A741" s="182">
        <f>+'12'!A13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3"/>
        <v>0</v>
      </c>
      <c r="O741" s="182">
        <f t="shared" si="34"/>
        <v>0</v>
      </c>
    </row>
    <row r="742" spans="1:15" hidden="1" x14ac:dyDescent="0.2">
      <c r="A742" s="182">
        <f>+'12'!A14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3"/>
        <v>0</v>
      </c>
      <c r="O742" s="182">
        <f t="shared" si="34"/>
        <v>0</v>
      </c>
    </row>
    <row r="743" spans="1:15" hidden="1" x14ac:dyDescent="0.2">
      <c r="A743" s="182">
        <f>+'12'!A15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IFERROR(INDEX(Lookup!$BG$9:$BG$3000,MATCH($A743,Lookup!$A$9:$A$3000,0)),0)</f>
        <v>0</v>
      </c>
      <c r="E743" s="204">
        <f>IFERROR(INDEX(Lookup!$BF$9:$BF$3000,MATCH($A743,Lookup!$A$9:$A$3000,0)),0)</f>
        <v>0</v>
      </c>
      <c r="F743" s="204">
        <f>IFERROR(INDEX(Lookup!$BE$9:$BE$3000,MATCH($A743,Lookup!$A$9:$A$3000,0)),0)</f>
        <v>0</v>
      </c>
      <c r="G743" s="205"/>
      <c r="H743" s="205"/>
      <c r="I743" s="204">
        <f>IFERROR(INDEX(Lookup!$BJ$9:$BJ$3000,MATCH($A743,Lookup!$A$9:$A$3000,0)),0)</f>
        <v>0</v>
      </c>
      <c r="J743" s="204">
        <f>IFERROR(INDEX(Lookup!$BI$9:$BI$3000,MATCH($A743,Lookup!$A$9:$A$3000,0)),0)</f>
        <v>0</v>
      </c>
      <c r="K743" s="204">
        <f>IFERROR(INDEX(Lookup!$BH$9:$BH$3000,MATCH($A743,Lookup!$A$9:$A$3000,0)),0)</f>
        <v>0</v>
      </c>
      <c r="L743" s="204">
        <f t="shared" si="33"/>
        <v>0</v>
      </c>
      <c r="O743" s="182">
        <f t="shared" si="34"/>
        <v>0</v>
      </c>
    </row>
    <row r="744" spans="1:15" hidden="1" x14ac:dyDescent="0.2">
      <c r="A744" s="182">
        <f>+'12'!A16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IFERROR(INDEX(Lookup!$BG$9:$BG$3000,MATCH($A744,Lookup!$A$9:$A$3000,0)),0)</f>
        <v>0</v>
      </c>
      <c r="E744" s="204">
        <f>IFERROR(INDEX(Lookup!$BF$9:$BF$3000,MATCH($A744,Lookup!$A$9:$A$3000,0)),0)</f>
        <v>0</v>
      </c>
      <c r="F744" s="204">
        <f>IFERROR(INDEX(Lookup!$BE$9:$BE$3000,MATCH($A744,Lookup!$A$9:$A$3000,0)),0)</f>
        <v>0</v>
      </c>
      <c r="G744" s="205"/>
      <c r="H744" s="205"/>
      <c r="I744" s="204">
        <f>IFERROR(INDEX(Lookup!$BJ$9:$BJ$3000,MATCH($A744,Lookup!$A$9:$A$3000,0)),0)</f>
        <v>0</v>
      </c>
      <c r="J744" s="204">
        <f>IFERROR(INDEX(Lookup!$BI$9:$BI$3000,MATCH($A744,Lookup!$A$9:$A$3000,0)),0)</f>
        <v>0</v>
      </c>
      <c r="K744" s="204">
        <f>IFERROR(INDEX(Lookup!$BH$9:$BH$3000,MATCH($A744,Lookup!$A$9:$A$3000,0)),0)</f>
        <v>0</v>
      </c>
      <c r="L744" s="204">
        <f t="shared" si="33"/>
        <v>0</v>
      </c>
      <c r="O744" s="182">
        <f t="shared" si="34"/>
        <v>0</v>
      </c>
    </row>
    <row r="745" spans="1:15" hidden="1" x14ac:dyDescent="0.2">
      <c r="A745" s="182">
        <f>+'12'!A17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 t="shared" si="33"/>
        <v>0</v>
      </c>
      <c r="O745" s="182">
        <f t="shared" si="34"/>
        <v>0</v>
      </c>
    </row>
    <row r="746" spans="1:15" hidden="1" x14ac:dyDescent="0.2">
      <c r="A746" s="182">
        <f>+'12'!A18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si="33"/>
        <v>0</v>
      </c>
      <c r="O746" s="182">
        <f t="shared" si="34"/>
        <v>0</v>
      </c>
    </row>
    <row r="747" spans="1:15" hidden="1" x14ac:dyDescent="0.2">
      <c r="A747" s="182">
        <f>+'12'!A19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3"/>
        <v>0</v>
      </c>
      <c r="O747" s="182">
        <f t="shared" si="34"/>
        <v>0</v>
      </c>
    </row>
    <row r="748" spans="1:15" hidden="1" x14ac:dyDescent="0.2">
      <c r="A748" s="182">
        <f>+'12'!A20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3"/>
        <v>0</v>
      </c>
      <c r="O748" s="182">
        <f t="shared" si="34"/>
        <v>0</v>
      </c>
    </row>
    <row r="749" spans="1:15" hidden="1" x14ac:dyDescent="0.2">
      <c r="A749" s="182">
        <f>+'12'!A21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3"/>
        <v>0</v>
      </c>
      <c r="O749" s="182">
        <f t="shared" si="34"/>
        <v>0</v>
      </c>
    </row>
    <row r="750" spans="1:15" hidden="1" x14ac:dyDescent="0.2">
      <c r="A750" s="182">
        <f>+'12'!A22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3"/>
        <v>0</v>
      </c>
      <c r="O750" s="182">
        <f t="shared" si="34"/>
        <v>0</v>
      </c>
    </row>
    <row r="751" spans="1:15" hidden="1" x14ac:dyDescent="0.2">
      <c r="A751" s="182">
        <f>+'12'!A23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3"/>
        <v>0</v>
      </c>
      <c r="O751" s="182">
        <f t="shared" si="34"/>
        <v>0</v>
      </c>
    </row>
    <row r="752" spans="1:15" hidden="1" x14ac:dyDescent="0.2">
      <c r="A752" s="182">
        <f>+'12'!A24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3"/>
        <v>0</v>
      </c>
      <c r="O752" s="182">
        <f t="shared" si="34"/>
        <v>0</v>
      </c>
    </row>
    <row r="753" spans="1:15" hidden="1" x14ac:dyDescent="0.2">
      <c r="A753" s="182">
        <f>+'12'!A25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3"/>
        <v>0</v>
      </c>
      <c r="O753" s="182">
        <f t="shared" si="34"/>
        <v>0</v>
      </c>
    </row>
    <row r="754" spans="1:15" x14ac:dyDescent="0.2">
      <c r="A754" s="212"/>
      <c r="B754" s="212"/>
      <c r="C754" s="212" t="s">
        <v>472</v>
      </c>
      <c r="D754" s="210">
        <f>SUM(D730:D753)</f>
        <v>0</v>
      </c>
      <c r="E754" s="210">
        <f>SUM(E730:E753)</f>
        <v>0</v>
      </c>
      <c r="F754" s="210">
        <f>SUM(F730:F753)</f>
        <v>0</v>
      </c>
      <c r="G754" s="211"/>
      <c r="H754" s="211"/>
      <c r="I754" s="210">
        <f>SUM(I730:I753)</f>
        <v>0</v>
      </c>
      <c r="J754" s="210">
        <f>SUM(J730:J753)</f>
        <v>0</v>
      </c>
      <c r="K754" s="210">
        <f>SUM(K730:K753)</f>
        <v>0</v>
      </c>
      <c r="L754" s="210">
        <f>SUM(L730:L753)</f>
        <v>0</v>
      </c>
      <c r="M754" s="206"/>
      <c r="O754" s="182">
        <v>1</v>
      </c>
    </row>
    <row r="755" spans="1:15" x14ac:dyDescent="0.2">
      <c r="C755" s="206" t="s">
        <v>464</v>
      </c>
      <c r="L755" s="204"/>
      <c r="O755" s="182">
        <v>1</v>
      </c>
    </row>
    <row r="756" spans="1:15" hidden="1" x14ac:dyDescent="0.2">
      <c r="A756" s="182">
        <f>'13'!A2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>K756-J756</f>
        <v>0</v>
      </c>
      <c r="O756" s="182">
        <f t="shared" ref="O756:O819" si="35">+IF(A756&gt;0,1,0)</f>
        <v>0</v>
      </c>
    </row>
    <row r="757" spans="1:15" hidden="1" x14ac:dyDescent="0.2">
      <c r="A757" s="182">
        <f>'13'!A3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ref="L757:L820" si="36">K757-J757</f>
        <v>0</v>
      </c>
      <c r="O757" s="182">
        <f t="shared" si="35"/>
        <v>0</v>
      </c>
    </row>
    <row r="758" spans="1:15" hidden="1" x14ac:dyDescent="0.2">
      <c r="A758" s="182">
        <f>'13'!A4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6"/>
        <v>0</v>
      </c>
      <c r="O758" s="182">
        <f t="shared" si="35"/>
        <v>0</v>
      </c>
    </row>
    <row r="759" spans="1:15" hidden="1" x14ac:dyDescent="0.2">
      <c r="A759" s="182">
        <f>'13'!A5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6"/>
        <v>0</v>
      </c>
      <c r="O759" s="182">
        <f t="shared" si="35"/>
        <v>0</v>
      </c>
    </row>
    <row r="760" spans="1:15" hidden="1" x14ac:dyDescent="0.2">
      <c r="A760" s="182">
        <f>'13'!A6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6"/>
        <v>0</v>
      </c>
      <c r="O760" s="182">
        <f t="shared" si="35"/>
        <v>0</v>
      </c>
    </row>
    <row r="761" spans="1:15" hidden="1" x14ac:dyDescent="0.2">
      <c r="A761" s="182">
        <f>'13'!A7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6"/>
        <v>0</v>
      </c>
      <c r="O761" s="182">
        <f t="shared" si="35"/>
        <v>0</v>
      </c>
    </row>
    <row r="762" spans="1:15" hidden="1" x14ac:dyDescent="0.2">
      <c r="A762" s="182">
        <f>'13'!A8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6"/>
        <v>0</v>
      </c>
      <c r="O762" s="182">
        <f t="shared" si="35"/>
        <v>0</v>
      </c>
    </row>
    <row r="763" spans="1:15" hidden="1" x14ac:dyDescent="0.2">
      <c r="A763" s="182">
        <f>'13'!A9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6"/>
        <v>0</v>
      </c>
      <c r="O763" s="182">
        <f t="shared" si="35"/>
        <v>0</v>
      </c>
    </row>
    <row r="764" spans="1:15" hidden="1" x14ac:dyDescent="0.2">
      <c r="A764" s="182">
        <f>'13'!A10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6"/>
        <v>0</v>
      </c>
      <c r="O764" s="182">
        <f t="shared" si="35"/>
        <v>0</v>
      </c>
    </row>
    <row r="765" spans="1:15" hidden="1" x14ac:dyDescent="0.2">
      <c r="A765" s="182">
        <f>'13'!A11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6"/>
        <v>0</v>
      </c>
      <c r="O765" s="182">
        <f t="shared" si="35"/>
        <v>0</v>
      </c>
    </row>
    <row r="766" spans="1:15" hidden="1" x14ac:dyDescent="0.2">
      <c r="A766" s="182">
        <f>'13'!A12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6"/>
        <v>0</v>
      </c>
      <c r="O766" s="182">
        <f t="shared" si="35"/>
        <v>0</v>
      </c>
    </row>
    <row r="767" spans="1:15" hidden="1" x14ac:dyDescent="0.2">
      <c r="A767" s="182">
        <f>'13'!A13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6"/>
        <v>0</v>
      </c>
      <c r="O767" s="182">
        <f t="shared" si="35"/>
        <v>0</v>
      </c>
    </row>
    <row r="768" spans="1:15" hidden="1" x14ac:dyDescent="0.2">
      <c r="A768" s="182">
        <f>'13'!A14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6"/>
        <v>0</v>
      </c>
      <c r="O768" s="182">
        <f t="shared" si="35"/>
        <v>0</v>
      </c>
    </row>
    <row r="769" spans="1:15" hidden="1" x14ac:dyDescent="0.2">
      <c r="A769" s="182">
        <f>'13'!A15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6"/>
        <v>0</v>
      </c>
      <c r="O769" s="182">
        <f t="shared" si="35"/>
        <v>0</v>
      </c>
    </row>
    <row r="770" spans="1:15" hidden="1" x14ac:dyDescent="0.2">
      <c r="A770" s="182">
        <f>'13'!A16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6"/>
        <v>0</v>
      </c>
      <c r="O770" s="182">
        <f t="shared" si="35"/>
        <v>0</v>
      </c>
    </row>
    <row r="771" spans="1:15" hidden="1" x14ac:dyDescent="0.2">
      <c r="A771" s="182">
        <f>'13'!A17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6"/>
        <v>0</v>
      </c>
      <c r="O771" s="182">
        <f t="shared" si="35"/>
        <v>0</v>
      </c>
    </row>
    <row r="772" spans="1:15" hidden="1" x14ac:dyDescent="0.2">
      <c r="A772" s="182">
        <f>'13'!A18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6"/>
        <v>0</v>
      </c>
      <c r="O772" s="182">
        <f t="shared" si="35"/>
        <v>0</v>
      </c>
    </row>
    <row r="773" spans="1:15" hidden="1" x14ac:dyDescent="0.2">
      <c r="A773" s="182">
        <f>'13'!A19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6"/>
        <v>0</v>
      </c>
      <c r="O773" s="182">
        <f t="shared" si="35"/>
        <v>0</v>
      </c>
    </row>
    <row r="774" spans="1:15" hidden="1" x14ac:dyDescent="0.2">
      <c r="A774" s="182">
        <f>'13'!A20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6"/>
        <v>0</v>
      </c>
      <c r="O774" s="182">
        <f t="shared" si="35"/>
        <v>0</v>
      </c>
    </row>
    <row r="775" spans="1:15" hidden="1" x14ac:dyDescent="0.2">
      <c r="A775" s="182">
        <f>'13'!A21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6"/>
        <v>0</v>
      </c>
      <c r="O775" s="182">
        <f t="shared" si="35"/>
        <v>0</v>
      </c>
    </row>
    <row r="776" spans="1:15" hidden="1" x14ac:dyDescent="0.2">
      <c r="A776" s="182">
        <f>'13'!A22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6"/>
        <v>0</v>
      </c>
      <c r="O776" s="182">
        <f t="shared" si="35"/>
        <v>0</v>
      </c>
    </row>
    <row r="777" spans="1:15" hidden="1" x14ac:dyDescent="0.2">
      <c r="A777" s="182">
        <f>'13'!A23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6"/>
        <v>0</v>
      </c>
      <c r="O777" s="182">
        <f t="shared" si="35"/>
        <v>0</v>
      </c>
    </row>
    <row r="778" spans="1:15" hidden="1" x14ac:dyDescent="0.2">
      <c r="A778" s="182">
        <f>'13'!A24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6"/>
        <v>0</v>
      </c>
      <c r="O778" s="182">
        <f t="shared" si="35"/>
        <v>0</v>
      </c>
    </row>
    <row r="779" spans="1:15" hidden="1" x14ac:dyDescent="0.2">
      <c r="A779" s="182">
        <f>'13'!A25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6"/>
        <v>0</v>
      </c>
      <c r="O779" s="182">
        <f t="shared" si="35"/>
        <v>0</v>
      </c>
    </row>
    <row r="780" spans="1:15" hidden="1" x14ac:dyDescent="0.2">
      <c r="A780" s="182">
        <f>'13'!A26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6"/>
        <v>0</v>
      </c>
      <c r="O780" s="182">
        <f t="shared" si="35"/>
        <v>0</v>
      </c>
    </row>
    <row r="781" spans="1:15" hidden="1" x14ac:dyDescent="0.2">
      <c r="A781" s="182">
        <f>'13'!A27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6"/>
        <v>0</v>
      </c>
      <c r="O781" s="182">
        <f t="shared" si="35"/>
        <v>0</v>
      </c>
    </row>
    <row r="782" spans="1:15" hidden="1" x14ac:dyDescent="0.2">
      <c r="A782" s="182">
        <f>'13'!A28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6"/>
        <v>0</v>
      </c>
      <c r="O782" s="182">
        <f t="shared" si="35"/>
        <v>0</v>
      </c>
    </row>
    <row r="783" spans="1:15" hidden="1" x14ac:dyDescent="0.2">
      <c r="A783" s="182">
        <f>'13'!A29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6"/>
        <v>0</v>
      </c>
      <c r="O783" s="182">
        <f t="shared" si="35"/>
        <v>0</v>
      </c>
    </row>
    <row r="784" spans="1:15" hidden="1" x14ac:dyDescent="0.2">
      <c r="A784" s="182">
        <f>'13'!A30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6"/>
        <v>0</v>
      </c>
      <c r="O784" s="182">
        <f t="shared" si="35"/>
        <v>0</v>
      </c>
    </row>
    <row r="785" spans="1:15" hidden="1" x14ac:dyDescent="0.2">
      <c r="A785" s="182">
        <f>'13'!A31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6"/>
        <v>0</v>
      </c>
      <c r="O785" s="182">
        <f t="shared" si="35"/>
        <v>0</v>
      </c>
    </row>
    <row r="786" spans="1:15" hidden="1" x14ac:dyDescent="0.2">
      <c r="A786" s="182">
        <f>'13'!A32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6"/>
        <v>0</v>
      </c>
      <c r="O786" s="182">
        <f t="shared" si="35"/>
        <v>0</v>
      </c>
    </row>
    <row r="787" spans="1:15" hidden="1" x14ac:dyDescent="0.2">
      <c r="A787" s="182">
        <f>'13'!A33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6"/>
        <v>0</v>
      </c>
      <c r="O787" s="182">
        <f t="shared" si="35"/>
        <v>0</v>
      </c>
    </row>
    <row r="788" spans="1:15" hidden="1" x14ac:dyDescent="0.2">
      <c r="A788" s="182">
        <f>'13'!A34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6"/>
        <v>0</v>
      </c>
      <c r="O788" s="182">
        <f t="shared" si="35"/>
        <v>0</v>
      </c>
    </row>
    <row r="789" spans="1:15" hidden="1" x14ac:dyDescent="0.2">
      <c r="A789" s="182">
        <f>'13'!A35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6"/>
        <v>0</v>
      </c>
      <c r="O789" s="182">
        <f t="shared" si="35"/>
        <v>0</v>
      </c>
    </row>
    <row r="790" spans="1:15" hidden="1" x14ac:dyDescent="0.2">
      <c r="A790" s="182">
        <f>'13'!A36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6"/>
        <v>0</v>
      </c>
      <c r="O790" s="182">
        <f t="shared" si="35"/>
        <v>0</v>
      </c>
    </row>
    <row r="791" spans="1:15" hidden="1" x14ac:dyDescent="0.2">
      <c r="A791" s="182">
        <f>'13'!A37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6"/>
        <v>0</v>
      </c>
      <c r="O791" s="182">
        <f t="shared" si="35"/>
        <v>0</v>
      </c>
    </row>
    <row r="792" spans="1:15" hidden="1" x14ac:dyDescent="0.2">
      <c r="A792" s="182">
        <f>'13'!A38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6"/>
        <v>0</v>
      </c>
      <c r="O792" s="182">
        <f t="shared" si="35"/>
        <v>0</v>
      </c>
    </row>
    <row r="793" spans="1:15" hidden="1" x14ac:dyDescent="0.2">
      <c r="A793" s="182">
        <f>'13'!A39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6"/>
        <v>0</v>
      </c>
      <c r="O793" s="182">
        <f t="shared" si="35"/>
        <v>0</v>
      </c>
    </row>
    <row r="794" spans="1:15" hidden="1" x14ac:dyDescent="0.2">
      <c r="A794" s="182">
        <f>'13'!A40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6"/>
        <v>0</v>
      </c>
      <c r="O794" s="182">
        <f t="shared" si="35"/>
        <v>0</v>
      </c>
    </row>
    <row r="795" spans="1:15" hidden="1" x14ac:dyDescent="0.2">
      <c r="A795" s="182">
        <f>'13'!A41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6"/>
        <v>0</v>
      </c>
      <c r="O795" s="182">
        <f t="shared" si="35"/>
        <v>0</v>
      </c>
    </row>
    <row r="796" spans="1:15" hidden="1" x14ac:dyDescent="0.2">
      <c r="A796" s="182">
        <f>'13'!A42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6"/>
        <v>0</v>
      </c>
      <c r="O796" s="182">
        <f t="shared" si="35"/>
        <v>0</v>
      </c>
    </row>
    <row r="797" spans="1:15" hidden="1" x14ac:dyDescent="0.2">
      <c r="A797" s="182">
        <f>'13'!A43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6"/>
        <v>0</v>
      </c>
      <c r="O797" s="182">
        <f t="shared" si="35"/>
        <v>0</v>
      </c>
    </row>
    <row r="798" spans="1:15" hidden="1" x14ac:dyDescent="0.2">
      <c r="A798" s="182">
        <f>'13'!A44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6"/>
        <v>0</v>
      </c>
      <c r="O798" s="182">
        <f t="shared" si="35"/>
        <v>0</v>
      </c>
    </row>
    <row r="799" spans="1:15" hidden="1" x14ac:dyDescent="0.2">
      <c r="A799" s="182">
        <f>'13'!A45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6"/>
        <v>0</v>
      </c>
      <c r="O799" s="182">
        <f t="shared" si="35"/>
        <v>0</v>
      </c>
    </row>
    <row r="800" spans="1:15" hidden="1" x14ac:dyDescent="0.2">
      <c r="A800" s="182">
        <f>'13'!A46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6"/>
        <v>0</v>
      </c>
      <c r="O800" s="182">
        <f t="shared" si="35"/>
        <v>0</v>
      </c>
    </row>
    <row r="801" spans="1:15" hidden="1" x14ac:dyDescent="0.2">
      <c r="A801" s="182">
        <f>'13'!A47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6"/>
        <v>0</v>
      </c>
      <c r="O801" s="182">
        <f t="shared" si="35"/>
        <v>0</v>
      </c>
    </row>
    <row r="802" spans="1:15" hidden="1" x14ac:dyDescent="0.2">
      <c r="A802" s="182">
        <f>'13'!A48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6"/>
        <v>0</v>
      </c>
      <c r="O802" s="182">
        <f t="shared" si="35"/>
        <v>0</v>
      </c>
    </row>
    <row r="803" spans="1:15" hidden="1" x14ac:dyDescent="0.2">
      <c r="A803" s="182">
        <f>'13'!A49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6"/>
        <v>0</v>
      </c>
      <c r="O803" s="182">
        <f t="shared" si="35"/>
        <v>0</v>
      </c>
    </row>
    <row r="804" spans="1:15" hidden="1" x14ac:dyDescent="0.2">
      <c r="A804" s="182">
        <f>'13'!A50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6"/>
        <v>0</v>
      </c>
      <c r="O804" s="182">
        <f t="shared" si="35"/>
        <v>0</v>
      </c>
    </row>
    <row r="805" spans="1:15" hidden="1" x14ac:dyDescent="0.2">
      <c r="A805" s="182">
        <f>'13'!A51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6"/>
        <v>0</v>
      </c>
      <c r="O805" s="182">
        <f t="shared" si="35"/>
        <v>0</v>
      </c>
    </row>
    <row r="806" spans="1:15" hidden="1" x14ac:dyDescent="0.2">
      <c r="A806" s="182">
        <f>'13'!A52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6"/>
        <v>0</v>
      </c>
      <c r="O806" s="182">
        <f t="shared" si="35"/>
        <v>0</v>
      </c>
    </row>
    <row r="807" spans="1:15" hidden="1" x14ac:dyDescent="0.2">
      <c r="A807" s="182">
        <f>'13'!A53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6"/>
        <v>0</v>
      </c>
      <c r="O807" s="182">
        <f t="shared" si="35"/>
        <v>0</v>
      </c>
    </row>
    <row r="808" spans="1:15" hidden="1" x14ac:dyDescent="0.2">
      <c r="A808" s="182">
        <f>'13'!A54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6"/>
        <v>0</v>
      </c>
      <c r="O808" s="182">
        <f t="shared" si="35"/>
        <v>0</v>
      </c>
    </row>
    <row r="809" spans="1:15" hidden="1" x14ac:dyDescent="0.2">
      <c r="A809" s="182">
        <f>'13'!A55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6"/>
        <v>0</v>
      </c>
      <c r="O809" s="182">
        <f t="shared" si="35"/>
        <v>0</v>
      </c>
    </row>
    <row r="810" spans="1:15" hidden="1" x14ac:dyDescent="0.2">
      <c r="A810" s="182">
        <f>'13'!A56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si="36"/>
        <v>0</v>
      </c>
      <c r="O810" s="182">
        <f t="shared" si="35"/>
        <v>0</v>
      </c>
    </row>
    <row r="811" spans="1:15" hidden="1" x14ac:dyDescent="0.2">
      <c r="A811" s="182">
        <f>'13'!A57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6"/>
        <v>0</v>
      </c>
      <c r="O811" s="182">
        <f t="shared" si="35"/>
        <v>0</v>
      </c>
    </row>
    <row r="812" spans="1:15" hidden="1" x14ac:dyDescent="0.2">
      <c r="A812" s="182">
        <f>'13'!A58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6"/>
        <v>0</v>
      </c>
      <c r="O812" s="182">
        <f t="shared" si="35"/>
        <v>0</v>
      </c>
    </row>
    <row r="813" spans="1:15" hidden="1" x14ac:dyDescent="0.2">
      <c r="A813" s="182">
        <f>'13'!A59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6"/>
        <v>0</v>
      </c>
      <c r="O813" s="182">
        <f t="shared" si="35"/>
        <v>0</v>
      </c>
    </row>
    <row r="814" spans="1:15" hidden="1" x14ac:dyDescent="0.2">
      <c r="A814" s="182">
        <f>'13'!A60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6"/>
        <v>0</v>
      </c>
      <c r="O814" s="182">
        <f t="shared" si="35"/>
        <v>0</v>
      </c>
    </row>
    <row r="815" spans="1:15" hidden="1" x14ac:dyDescent="0.2">
      <c r="A815" s="182">
        <f>'13'!A61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6"/>
        <v>0</v>
      </c>
      <c r="O815" s="182">
        <f t="shared" si="35"/>
        <v>0</v>
      </c>
    </row>
    <row r="816" spans="1:15" hidden="1" x14ac:dyDescent="0.2">
      <c r="A816" s="182">
        <f>'13'!A62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6"/>
        <v>0</v>
      </c>
      <c r="O816" s="182">
        <f t="shared" si="35"/>
        <v>0</v>
      </c>
    </row>
    <row r="817" spans="1:15" hidden="1" x14ac:dyDescent="0.2">
      <c r="A817" s="182">
        <f>'13'!A63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6"/>
        <v>0</v>
      </c>
      <c r="O817" s="182">
        <f t="shared" si="35"/>
        <v>0</v>
      </c>
    </row>
    <row r="818" spans="1:15" hidden="1" x14ac:dyDescent="0.2">
      <c r="A818" s="182">
        <f>'13'!A64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6"/>
        <v>0</v>
      </c>
      <c r="O818" s="182">
        <f t="shared" si="35"/>
        <v>0</v>
      </c>
    </row>
    <row r="819" spans="1:15" hidden="1" x14ac:dyDescent="0.2">
      <c r="A819" s="182">
        <f>'13'!A65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6"/>
        <v>0</v>
      </c>
      <c r="O819" s="182">
        <f t="shared" si="35"/>
        <v>0</v>
      </c>
    </row>
    <row r="820" spans="1:15" hidden="1" x14ac:dyDescent="0.2">
      <c r="A820" s="182">
        <f>'13'!A66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6"/>
        <v>0</v>
      </c>
      <c r="O820" s="182">
        <f t="shared" ref="O820:O883" si="37">+IF(A820&gt;0,1,0)</f>
        <v>0</v>
      </c>
    </row>
    <row r="821" spans="1:15" hidden="1" x14ac:dyDescent="0.2">
      <c r="A821" s="182">
        <f>'13'!A67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ref="L821:L884" si="38">K821-J821</f>
        <v>0</v>
      </c>
      <c r="O821" s="182">
        <f t="shared" si="37"/>
        <v>0</v>
      </c>
    </row>
    <row r="822" spans="1:15" hidden="1" x14ac:dyDescent="0.2">
      <c r="A822" s="182">
        <f>'13'!A68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8"/>
        <v>0</v>
      </c>
      <c r="O822" s="182">
        <f t="shared" si="37"/>
        <v>0</v>
      </c>
    </row>
    <row r="823" spans="1:15" hidden="1" x14ac:dyDescent="0.2">
      <c r="A823" s="182">
        <f>'13'!A69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8"/>
        <v>0</v>
      </c>
      <c r="O823" s="182">
        <f t="shared" si="37"/>
        <v>0</v>
      </c>
    </row>
    <row r="824" spans="1:15" hidden="1" x14ac:dyDescent="0.2">
      <c r="A824" s="182">
        <f>'13'!A70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8"/>
        <v>0</v>
      </c>
      <c r="O824" s="182">
        <f t="shared" si="37"/>
        <v>0</v>
      </c>
    </row>
    <row r="825" spans="1:15" hidden="1" x14ac:dyDescent="0.2">
      <c r="A825" s="182">
        <f>'13'!A71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8"/>
        <v>0</v>
      </c>
      <c r="O825" s="182">
        <f t="shared" si="37"/>
        <v>0</v>
      </c>
    </row>
    <row r="826" spans="1:15" hidden="1" x14ac:dyDescent="0.2">
      <c r="A826" s="182">
        <f>'13'!A72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8"/>
        <v>0</v>
      </c>
      <c r="O826" s="182">
        <f t="shared" si="37"/>
        <v>0</v>
      </c>
    </row>
    <row r="827" spans="1:15" hidden="1" x14ac:dyDescent="0.2">
      <c r="A827" s="182">
        <f>'13'!A73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8"/>
        <v>0</v>
      </c>
      <c r="O827" s="182">
        <f t="shared" si="37"/>
        <v>0</v>
      </c>
    </row>
    <row r="828" spans="1:15" hidden="1" x14ac:dyDescent="0.2">
      <c r="A828" s="182">
        <f>'13'!A74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8"/>
        <v>0</v>
      </c>
      <c r="O828" s="182">
        <f t="shared" si="37"/>
        <v>0</v>
      </c>
    </row>
    <row r="829" spans="1:15" hidden="1" x14ac:dyDescent="0.2">
      <c r="A829" s="182">
        <f>'13'!A75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8"/>
        <v>0</v>
      </c>
      <c r="O829" s="182">
        <f t="shared" si="37"/>
        <v>0</v>
      </c>
    </row>
    <row r="830" spans="1:15" hidden="1" x14ac:dyDescent="0.2">
      <c r="A830" s="182">
        <f>'13'!A76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8"/>
        <v>0</v>
      </c>
      <c r="O830" s="182">
        <f t="shared" si="37"/>
        <v>0</v>
      </c>
    </row>
    <row r="831" spans="1:15" hidden="1" x14ac:dyDescent="0.2">
      <c r="A831" s="182">
        <f>'13'!A77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8"/>
        <v>0</v>
      </c>
      <c r="O831" s="182">
        <f t="shared" si="37"/>
        <v>0</v>
      </c>
    </row>
    <row r="832" spans="1:15" hidden="1" x14ac:dyDescent="0.2">
      <c r="A832" s="182">
        <f>'13'!A78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8"/>
        <v>0</v>
      </c>
      <c r="O832" s="182">
        <f t="shared" si="37"/>
        <v>0</v>
      </c>
    </row>
    <row r="833" spans="1:15" hidden="1" x14ac:dyDescent="0.2">
      <c r="A833" s="182">
        <f>'13'!A79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8"/>
        <v>0</v>
      </c>
      <c r="O833" s="182">
        <f t="shared" si="37"/>
        <v>0</v>
      </c>
    </row>
    <row r="834" spans="1:15" hidden="1" x14ac:dyDescent="0.2">
      <c r="A834" s="182">
        <f>'13'!A80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8"/>
        <v>0</v>
      </c>
      <c r="O834" s="182">
        <f t="shared" si="37"/>
        <v>0</v>
      </c>
    </row>
    <row r="835" spans="1:15" hidden="1" x14ac:dyDescent="0.2">
      <c r="A835" s="182">
        <f>'13'!A81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8"/>
        <v>0</v>
      </c>
      <c r="O835" s="182">
        <f t="shared" si="37"/>
        <v>0</v>
      </c>
    </row>
    <row r="836" spans="1:15" hidden="1" x14ac:dyDescent="0.2">
      <c r="A836" s="182">
        <f>'13'!A82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8"/>
        <v>0</v>
      </c>
      <c r="O836" s="182">
        <f t="shared" si="37"/>
        <v>0</v>
      </c>
    </row>
    <row r="837" spans="1:15" hidden="1" x14ac:dyDescent="0.2">
      <c r="A837" s="182">
        <f>'13'!A83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8"/>
        <v>0</v>
      </c>
      <c r="O837" s="182">
        <f t="shared" si="37"/>
        <v>0</v>
      </c>
    </row>
    <row r="838" spans="1:15" hidden="1" x14ac:dyDescent="0.2">
      <c r="A838" s="182">
        <f>'13'!A84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8"/>
        <v>0</v>
      </c>
      <c r="O838" s="182">
        <f t="shared" si="37"/>
        <v>0</v>
      </c>
    </row>
    <row r="839" spans="1:15" hidden="1" x14ac:dyDescent="0.2">
      <c r="A839" s="182">
        <f>'13'!A85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8"/>
        <v>0</v>
      </c>
      <c r="O839" s="182">
        <f t="shared" si="37"/>
        <v>0</v>
      </c>
    </row>
    <row r="840" spans="1:15" hidden="1" x14ac:dyDescent="0.2">
      <c r="A840" s="182">
        <f>'13'!A86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8"/>
        <v>0</v>
      </c>
      <c r="O840" s="182">
        <f t="shared" si="37"/>
        <v>0</v>
      </c>
    </row>
    <row r="841" spans="1:15" hidden="1" x14ac:dyDescent="0.2">
      <c r="A841" s="182">
        <f>'13'!A87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8"/>
        <v>0</v>
      </c>
      <c r="O841" s="182">
        <f t="shared" si="37"/>
        <v>0</v>
      </c>
    </row>
    <row r="842" spans="1:15" hidden="1" x14ac:dyDescent="0.2">
      <c r="A842" s="182">
        <f>'13'!A88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8"/>
        <v>0</v>
      </c>
      <c r="O842" s="182">
        <f t="shared" si="37"/>
        <v>0</v>
      </c>
    </row>
    <row r="843" spans="1:15" hidden="1" x14ac:dyDescent="0.2">
      <c r="A843" s="182">
        <f>'13'!A89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8"/>
        <v>0</v>
      </c>
      <c r="O843" s="182">
        <f t="shared" si="37"/>
        <v>0</v>
      </c>
    </row>
    <row r="844" spans="1:15" hidden="1" x14ac:dyDescent="0.2">
      <c r="A844" s="182">
        <f>'13'!A90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8"/>
        <v>0</v>
      </c>
      <c r="O844" s="182">
        <f t="shared" si="37"/>
        <v>0</v>
      </c>
    </row>
    <row r="845" spans="1:15" hidden="1" x14ac:dyDescent="0.2">
      <c r="A845" s="182">
        <f>'13'!A91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8"/>
        <v>0</v>
      </c>
      <c r="O845" s="182">
        <f t="shared" si="37"/>
        <v>0</v>
      </c>
    </row>
    <row r="846" spans="1:15" hidden="1" x14ac:dyDescent="0.2">
      <c r="A846" s="182">
        <f>'13'!A92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8"/>
        <v>0</v>
      </c>
      <c r="O846" s="182">
        <f t="shared" si="37"/>
        <v>0</v>
      </c>
    </row>
    <row r="847" spans="1:15" hidden="1" x14ac:dyDescent="0.2">
      <c r="A847" s="182">
        <f>'13'!A93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8"/>
        <v>0</v>
      </c>
      <c r="O847" s="182">
        <f t="shared" si="37"/>
        <v>0</v>
      </c>
    </row>
    <row r="848" spans="1:15" hidden="1" x14ac:dyDescent="0.2">
      <c r="A848" s="182">
        <f>'13'!A94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8"/>
        <v>0</v>
      </c>
      <c r="O848" s="182">
        <f t="shared" si="37"/>
        <v>0</v>
      </c>
    </row>
    <row r="849" spans="1:15" hidden="1" x14ac:dyDescent="0.2">
      <c r="A849" s="182">
        <f>'13'!A95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8"/>
        <v>0</v>
      </c>
      <c r="O849" s="182">
        <f t="shared" si="37"/>
        <v>0</v>
      </c>
    </row>
    <row r="850" spans="1:15" hidden="1" x14ac:dyDescent="0.2">
      <c r="A850" s="182">
        <f>'13'!A96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8"/>
        <v>0</v>
      </c>
      <c r="O850" s="182">
        <f t="shared" si="37"/>
        <v>0</v>
      </c>
    </row>
    <row r="851" spans="1:15" hidden="1" x14ac:dyDescent="0.2">
      <c r="A851" s="182">
        <f>'13'!A97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8"/>
        <v>0</v>
      </c>
      <c r="O851" s="182">
        <f t="shared" si="37"/>
        <v>0</v>
      </c>
    </row>
    <row r="852" spans="1:15" hidden="1" x14ac:dyDescent="0.2">
      <c r="A852" s="182">
        <f>'13'!A98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8"/>
        <v>0</v>
      </c>
      <c r="O852" s="182">
        <f t="shared" si="37"/>
        <v>0</v>
      </c>
    </row>
    <row r="853" spans="1:15" hidden="1" x14ac:dyDescent="0.2">
      <c r="A853" s="182">
        <f>'13'!A99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8"/>
        <v>0</v>
      </c>
      <c r="O853" s="182">
        <f t="shared" si="37"/>
        <v>0</v>
      </c>
    </row>
    <row r="854" spans="1:15" hidden="1" x14ac:dyDescent="0.2">
      <c r="A854" s="182">
        <f>'13'!A100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8"/>
        <v>0</v>
      </c>
      <c r="O854" s="182">
        <f t="shared" si="37"/>
        <v>0</v>
      </c>
    </row>
    <row r="855" spans="1:15" hidden="1" x14ac:dyDescent="0.2">
      <c r="A855" s="182">
        <f>'13'!A101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8"/>
        <v>0</v>
      </c>
      <c r="O855" s="182">
        <f t="shared" si="37"/>
        <v>0</v>
      </c>
    </row>
    <row r="856" spans="1:15" hidden="1" x14ac:dyDescent="0.2">
      <c r="A856" s="182">
        <f>'13'!A102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8"/>
        <v>0</v>
      </c>
      <c r="O856" s="182">
        <f t="shared" si="37"/>
        <v>0</v>
      </c>
    </row>
    <row r="857" spans="1:15" hidden="1" x14ac:dyDescent="0.2">
      <c r="A857" s="182">
        <f>'13'!A103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8"/>
        <v>0</v>
      </c>
      <c r="O857" s="182">
        <f t="shared" si="37"/>
        <v>0</v>
      </c>
    </row>
    <row r="858" spans="1:15" hidden="1" x14ac:dyDescent="0.2">
      <c r="A858" s="182">
        <f>'13'!A104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8"/>
        <v>0</v>
      </c>
      <c r="O858" s="182">
        <f t="shared" si="37"/>
        <v>0</v>
      </c>
    </row>
    <row r="859" spans="1:15" hidden="1" x14ac:dyDescent="0.2">
      <c r="A859" s="182">
        <f>'13'!A105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8"/>
        <v>0</v>
      </c>
      <c r="O859" s="182">
        <f t="shared" si="37"/>
        <v>0</v>
      </c>
    </row>
    <row r="860" spans="1:15" hidden="1" x14ac:dyDescent="0.2">
      <c r="A860" s="182">
        <f>'13'!A106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8"/>
        <v>0</v>
      </c>
      <c r="O860" s="182">
        <f t="shared" si="37"/>
        <v>0</v>
      </c>
    </row>
    <row r="861" spans="1:15" hidden="1" x14ac:dyDescent="0.2">
      <c r="A861" s="182">
        <f>'13'!A107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8"/>
        <v>0</v>
      </c>
      <c r="O861" s="182">
        <f t="shared" si="37"/>
        <v>0</v>
      </c>
    </row>
    <row r="862" spans="1:15" hidden="1" x14ac:dyDescent="0.2">
      <c r="A862" s="182">
        <f>'13'!A108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8"/>
        <v>0</v>
      </c>
      <c r="O862" s="182">
        <f t="shared" si="37"/>
        <v>0</v>
      </c>
    </row>
    <row r="863" spans="1:15" hidden="1" x14ac:dyDescent="0.2">
      <c r="A863" s="182">
        <f>'13'!A109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8"/>
        <v>0</v>
      </c>
      <c r="O863" s="182">
        <f t="shared" si="37"/>
        <v>0</v>
      </c>
    </row>
    <row r="864" spans="1:15" hidden="1" x14ac:dyDescent="0.2">
      <c r="A864" s="182">
        <f>'13'!A110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8"/>
        <v>0</v>
      </c>
      <c r="O864" s="182">
        <f t="shared" si="37"/>
        <v>0</v>
      </c>
    </row>
    <row r="865" spans="1:15" hidden="1" x14ac:dyDescent="0.2">
      <c r="A865" s="182">
        <f>'13'!A111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8"/>
        <v>0</v>
      </c>
      <c r="O865" s="182">
        <f t="shared" si="37"/>
        <v>0</v>
      </c>
    </row>
    <row r="866" spans="1:15" hidden="1" x14ac:dyDescent="0.2">
      <c r="A866" s="182">
        <f>'13'!A112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8"/>
        <v>0</v>
      </c>
      <c r="O866" s="182">
        <f t="shared" si="37"/>
        <v>0</v>
      </c>
    </row>
    <row r="867" spans="1:15" hidden="1" x14ac:dyDescent="0.2">
      <c r="A867" s="182">
        <f>'13'!A113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8"/>
        <v>0</v>
      </c>
      <c r="O867" s="182">
        <f t="shared" si="37"/>
        <v>0</v>
      </c>
    </row>
    <row r="868" spans="1:15" hidden="1" x14ac:dyDescent="0.2">
      <c r="A868" s="182">
        <f>'13'!A114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8"/>
        <v>0</v>
      </c>
      <c r="O868" s="182">
        <f t="shared" si="37"/>
        <v>0</v>
      </c>
    </row>
    <row r="869" spans="1:15" hidden="1" x14ac:dyDescent="0.2">
      <c r="A869" s="182">
        <f>'13'!A115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8"/>
        <v>0</v>
      </c>
      <c r="O869" s="182">
        <f t="shared" si="37"/>
        <v>0</v>
      </c>
    </row>
    <row r="870" spans="1:15" hidden="1" x14ac:dyDescent="0.2">
      <c r="A870" s="182">
        <f>'13'!A116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8"/>
        <v>0</v>
      </c>
      <c r="O870" s="182">
        <f t="shared" si="37"/>
        <v>0</v>
      </c>
    </row>
    <row r="871" spans="1:15" hidden="1" x14ac:dyDescent="0.2">
      <c r="A871" s="182">
        <f>'13'!A117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8"/>
        <v>0</v>
      </c>
      <c r="O871" s="182">
        <f t="shared" si="37"/>
        <v>0</v>
      </c>
    </row>
    <row r="872" spans="1:15" hidden="1" x14ac:dyDescent="0.2">
      <c r="A872" s="182">
        <f>'13'!A118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8"/>
        <v>0</v>
      </c>
      <c r="O872" s="182">
        <f t="shared" si="37"/>
        <v>0</v>
      </c>
    </row>
    <row r="873" spans="1:15" hidden="1" x14ac:dyDescent="0.2">
      <c r="A873" s="182">
        <f>'13'!A119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8"/>
        <v>0</v>
      </c>
      <c r="O873" s="182">
        <f t="shared" si="37"/>
        <v>0</v>
      </c>
    </row>
    <row r="874" spans="1:15" hidden="1" x14ac:dyDescent="0.2">
      <c r="A874" s="182">
        <f>'13'!A120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si="38"/>
        <v>0</v>
      </c>
      <c r="O874" s="182">
        <f t="shared" si="37"/>
        <v>0</v>
      </c>
    </row>
    <row r="875" spans="1:15" hidden="1" x14ac:dyDescent="0.2">
      <c r="A875" s="182">
        <f>'13'!A121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8"/>
        <v>0</v>
      </c>
      <c r="O875" s="182">
        <f t="shared" si="37"/>
        <v>0</v>
      </c>
    </row>
    <row r="876" spans="1:15" hidden="1" x14ac:dyDescent="0.2">
      <c r="A876" s="182">
        <f>'13'!A122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8"/>
        <v>0</v>
      </c>
      <c r="O876" s="182">
        <f t="shared" si="37"/>
        <v>0</v>
      </c>
    </row>
    <row r="877" spans="1:15" hidden="1" x14ac:dyDescent="0.2">
      <c r="A877" s="182">
        <f>'13'!A123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8"/>
        <v>0</v>
      </c>
      <c r="O877" s="182">
        <f t="shared" si="37"/>
        <v>0</v>
      </c>
    </row>
    <row r="878" spans="1:15" hidden="1" x14ac:dyDescent="0.2">
      <c r="A878" s="182">
        <f>'13'!A124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8"/>
        <v>0</v>
      </c>
      <c r="O878" s="182">
        <f t="shared" si="37"/>
        <v>0</v>
      </c>
    </row>
    <row r="879" spans="1:15" hidden="1" x14ac:dyDescent="0.2">
      <c r="A879" s="182">
        <f>'13'!A125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8"/>
        <v>0</v>
      </c>
      <c r="O879" s="182">
        <f t="shared" si="37"/>
        <v>0</v>
      </c>
    </row>
    <row r="880" spans="1:15" hidden="1" x14ac:dyDescent="0.2">
      <c r="A880" s="182">
        <f>'13'!A126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8"/>
        <v>0</v>
      </c>
      <c r="O880" s="182">
        <f t="shared" si="37"/>
        <v>0</v>
      </c>
    </row>
    <row r="881" spans="1:15" hidden="1" x14ac:dyDescent="0.2">
      <c r="A881" s="182">
        <f>'13'!A127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8"/>
        <v>0</v>
      </c>
      <c r="O881" s="182">
        <f t="shared" si="37"/>
        <v>0</v>
      </c>
    </row>
    <row r="882" spans="1:15" hidden="1" x14ac:dyDescent="0.2">
      <c r="A882" s="182">
        <f>'13'!A128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8"/>
        <v>0</v>
      </c>
      <c r="O882" s="182">
        <f t="shared" si="37"/>
        <v>0</v>
      </c>
    </row>
    <row r="883" spans="1:15" hidden="1" x14ac:dyDescent="0.2">
      <c r="A883" s="182">
        <f>'13'!A129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8"/>
        <v>0</v>
      </c>
      <c r="O883" s="182">
        <f t="shared" si="37"/>
        <v>0</v>
      </c>
    </row>
    <row r="884" spans="1:15" hidden="1" x14ac:dyDescent="0.2">
      <c r="A884" s="182">
        <f>'13'!A130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8"/>
        <v>0</v>
      </c>
      <c r="O884" s="182">
        <f t="shared" ref="O884:O947" si="39">+IF(A884&gt;0,1,0)</f>
        <v>0</v>
      </c>
    </row>
    <row r="885" spans="1:15" hidden="1" x14ac:dyDescent="0.2">
      <c r="A885" s="182">
        <f>'13'!A131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ref="L885:L948" si="40">K885-J885</f>
        <v>0</v>
      </c>
      <c r="O885" s="182">
        <f t="shared" si="39"/>
        <v>0</v>
      </c>
    </row>
    <row r="886" spans="1:15" hidden="1" x14ac:dyDescent="0.2">
      <c r="A886" s="182">
        <f>'13'!A132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40"/>
        <v>0</v>
      </c>
      <c r="O886" s="182">
        <f t="shared" si="39"/>
        <v>0</v>
      </c>
    </row>
    <row r="887" spans="1:15" hidden="1" x14ac:dyDescent="0.2">
      <c r="A887" s="182">
        <f>'13'!A133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40"/>
        <v>0</v>
      </c>
      <c r="O887" s="182">
        <f t="shared" si="39"/>
        <v>0</v>
      </c>
    </row>
    <row r="888" spans="1:15" hidden="1" x14ac:dyDescent="0.2">
      <c r="A888" s="182">
        <f>'13'!A134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40"/>
        <v>0</v>
      </c>
      <c r="O888" s="182">
        <f t="shared" si="39"/>
        <v>0</v>
      </c>
    </row>
    <row r="889" spans="1:15" hidden="1" x14ac:dyDescent="0.2">
      <c r="A889" s="182">
        <f>'13'!A135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40"/>
        <v>0</v>
      </c>
      <c r="O889" s="182">
        <f t="shared" si="39"/>
        <v>0</v>
      </c>
    </row>
    <row r="890" spans="1:15" hidden="1" x14ac:dyDescent="0.2">
      <c r="A890" s="182">
        <f>'13'!A136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40"/>
        <v>0</v>
      </c>
      <c r="O890" s="182">
        <f t="shared" si="39"/>
        <v>0</v>
      </c>
    </row>
    <row r="891" spans="1:15" hidden="1" x14ac:dyDescent="0.2">
      <c r="A891" s="182">
        <f>'13'!A137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40"/>
        <v>0</v>
      </c>
      <c r="O891" s="182">
        <f t="shared" si="39"/>
        <v>0</v>
      </c>
    </row>
    <row r="892" spans="1:15" hidden="1" x14ac:dyDescent="0.2">
      <c r="A892" s="182">
        <f>'13'!A138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40"/>
        <v>0</v>
      </c>
      <c r="O892" s="182">
        <f t="shared" si="39"/>
        <v>0</v>
      </c>
    </row>
    <row r="893" spans="1:15" hidden="1" x14ac:dyDescent="0.2">
      <c r="A893" s="182">
        <f>'13'!A139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40"/>
        <v>0</v>
      </c>
      <c r="O893" s="182">
        <f t="shared" si="39"/>
        <v>0</v>
      </c>
    </row>
    <row r="894" spans="1:15" hidden="1" x14ac:dyDescent="0.2">
      <c r="A894" s="182">
        <f>'13'!A140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40"/>
        <v>0</v>
      </c>
      <c r="O894" s="182">
        <f t="shared" si="39"/>
        <v>0</v>
      </c>
    </row>
    <row r="895" spans="1:15" hidden="1" x14ac:dyDescent="0.2">
      <c r="A895" s="182">
        <f>'13'!A141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40"/>
        <v>0</v>
      </c>
      <c r="O895" s="182">
        <f t="shared" si="39"/>
        <v>0</v>
      </c>
    </row>
    <row r="896" spans="1:15" hidden="1" x14ac:dyDescent="0.2">
      <c r="A896" s="182">
        <f>'13'!A142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40"/>
        <v>0</v>
      </c>
      <c r="O896" s="182">
        <f t="shared" si="39"/>
        <v>0</v>
      </c>
    </row>
    <row r="897" spans="1:15" hidden="1" x14ac:dyDescent="0.2">
      <c r="A897" s="182">
        <f>'13'!A143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40"/>
        <v>0</v>
      </c>
      <c r="O897" s="182">
        <f t="shared" si="39"/>
        <v>0</v>
      </c>
    </row>
    <row r="898" spans="1:15" hidden="1" x14ac:dyDescent="0.2">
      <c r="A898" s="182">
        <f>'13'!A144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40"/>
        <v>0</v>
      </c>
      <c r="O898" s="182">
        <f t="shared" si="39"/>
        <v>0</v>
      </c>
    </row>
    <row r="899" spans="1:15" hidden="1" x14ac:dyDescent="0.2">
      <c r="A899" s="182">
        <f>'13'!A145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40"/>
        <v>0</v>
      </c>
      <c r="O899" s="182">
        <f t="shared" si="39"/>
        <v>0</v>
      </c>
    </row>
    <row r="900" spans="1:15" hidden="1" x14ac:dyDescent="0.2">
      <c r="A900" s="182">
        <f>'13'!A146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40"/>
        <v>0</v>
      </c>
      <c r="O900" s="182">
        <f t="shared" si="39"/>
        <v>0</v>
      </c>
    </row>
    <row r="901" spans="1:15" hidden="1" x14ac:dyDescent="0.2">
      <c r="A901" s="182">
        <f>'13'!A147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40"/>
        <v>0</v>
      </c>
      <c r="O901" s="182">
        <f t="shared" si="39"/>
        <v>0</v>
      </c>
    </row>
    <row r="902" spans="1:15" hidden="1" x14ac:dyDescent="0.2">
      <c r="A902" s="182">
        <f>'13'!A148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40"/>
        <v>0</v>
      </c>
      <c r="O902" s="182">
        <f t="shared" si="39"/>
        <v>0</v>
      </c>
    </row>
    <row r="903" spans="1:15" hidden="1" x14ac:dyDescent="0.2">
      <c r="A903" s="182">
        <f>'13'!A149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40"/>
        <v>0</v>
      </c>
      <c r="O903" s="182">
        <f t="shared" si="39"/>
        <v>0</v>
      </c>
    </row>
    <row r="904" spans="1:15" hidden="1" x14ac:dyDescent="0.2">
      <c r="A904" s="182">
        <f>'13'!A150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40"/>
        <v>0</v>
      </c>
      <c r="O904" s="182">
        <f t="shared" si="39"/>
        <v>0</v>
      </c>
    </row>
    <row r="905" spans="1:15" hidden="1" x14ac:dyDescent="0.2">
      <c r="A905" s="182">
        <f>'13'!A151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40"/>
        <v>0</v>
      </c>
      <c r="O905" s="182">
        <f t="shared" si="39"/>
        <v>0</v>
      </c>
    </row>
    <row r="906" spans="1:15" hidden="1" x14ac:dyDescent="0.2">
      <c r="A906" s="182">
        <f>'13'!A152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40"/>
        <v>0</v>
      </c>
      <c r="O906" s="182">
        <f t="shared" si="39"/>
        <v>0</v>
      </c>
    </row>
    <row r="907" spans="1:15" hidden="1" x14ac:dyDescent="0.2">
      <c r="A907" s="182">
        <f>'13'!A153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40"/>
        <v>0</v>
      </c>
      <c r="O907" s="182">
        <f t="shared" si="39"/>
        <v>0</v>
      </c>
    </row>
    <row r="908" spans="1:15" hidden="1" x14ac:dyDescent="0.2">
      <c r="A908" s="182">
        <f>'13'!A154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40"/>
        <v>0</v>
      </c>
      <c r="O908" s="182">
        <f t="shared" si="39"/>
        <v>0</v>
      </c>
    </row>
    <row r="909" spans="1:15" hidden="1" x14ac:dyDescent="0.2">
      <c r="A909" s="182">
        <f>'13'!A155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40"/>
        <v>0</v>
      </c>
      <c r="O909" s="182">
        <f t="shared" si="39"/>
        <v>0</v>
      </c>
    </row>
    <row r="910" spans="1:15" hidden="1" x14ac:dyDescent="0.2">
      <c r="A910" s="182">
        <f>'13'!A156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40"/>
        <v>0</v>
      </c>
      <c r="O910" s="182">
        <f t="shared" si="39"/>
        <v>0</v>
      </c>
    </row>
    <row r="911" spans="1:15" hidden="1" x14ac:dyDescent="0.2">
      <c r="A911" s="182">
        <f>'13'!A157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40"/>
        <v>0</v>
      </c>
      <c r="O911" s="182">
        <f t="shared" si="39"/>
        <v>0</v>
      </c>
    </row>
    <row r="912" spans="1:15" hidden="1" x14ac:dyDescent="0.2">
      <c r="A912" s="182">
        <f>'13'!A158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40"/>
        <v>0</v>
      </c>
      <c r="O912" s="182">
        <f t="shared" si="39"/>
        <v>0</v>
      </c>
    </row>
    <row r="913" spans="1:15" hidden="1" x14ac:dyDescent="0.2">
      <c r="A913" s="182">
        <f>'13'!A159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40"/>
        <v>0</v>
      </c>
      <c r="O913" s="182">
        <f t="shared" si="39"/>
        <v>0</v>
      </c>
    </row>
    <row r="914" spans="1:15" hidden="1" x14ac:dyDescent="0.2">
      <c r="A914" s="182">
        <f>'13'!A160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40"/>
        <v>0</v>
      </c>
      <c r="O914" s="182">
        <f t="shared" si="39"/>
        <v>0</v>
      </c>
    </row>
    <row r="915" spans="1:15" hidden="1" x14ac:dyDescent="0.2">
      <c r="A915" s="182">
        <f>'13'!A161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40"/>
        <v>0</v>
      </c>
      <c r="O915" s="182">
        <f t="shared" si="39"/>
        <v>0</v>
      </c>
    </row>
    <row r="916" spans="1:15" hidden="1" x14ac:dyDescent="0.2">
      <c r="A916" s="182">
        <f>'13'!A162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40"/>
        <v>0</v>
      </c>
      <c r="O916" s="182">
        <f t="shared" si="39"/>
        <v>0</v>
      </c>
    </row>
    <row r="917" spans="1:15" hidden="1" x14ac:dyDescent="0.2">
      <c r="A917" s="182">
        <f>'13'!A163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40"/>
        <v>0</v>
      </c>
      <c r="O917" s="182">
        <f t="shared" si="39"/>
        <v>0</v>
      </c>
    </row>
    <row r="918" spans="1:15" hidden="1" x14ac:dyDescent="0.2">
      <c r="A918" s="182">
        <f>'13'!A164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40"/>
        <v>0</v>
      </c>
      <c r="O918" s="182">
        <f t="shared" si="39"/>
        <v>0</v>
      </c>
    </row>
    <row r="919" spans="1:15" hidden="1" x14ac:dyDescent="0.2">
      <c r="A919" s="182">
        <f>'13'!A165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40"/>
        <v>0</v>
      </c>
      <c r="O919" s="182">
        <f t="shared" si="39"/>
        <v>0</v>
      </c>
    </row>
    <row r="920" spans="1:15" hidden="1" x14ac:dyDescent="0.2">
      <c r="A920" s="182">
        <f>'13'!A166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40"/>
        <v>0</v>
      </c>
      <c r="O920" s="182">
        <f t="shared" si="39"/>
        <v>0</v>
      </c>
    </row>
    <row r="921" spans="1:15" hidden="1" x14ac:dyDescent="0.2">
      <c r="A921" s="182">
        <f>'13'!A167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40"/>
        <v>0</v>
      </c>
      <c r="O921" s="182">
        <f t="shared" si="39"/>
        <v>0</v>
      </c>
    </row>
    <row r="922" spans="1:15" hidden="1" x14ac:dyDescent="0.2">
      <c r="A922" s="182">
        <f>'13'!A168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40"/>
        <v>0</v>
      </c>
      <c r="O922" s="182">
        <f t="shared" si="39"/>
        <v>0</v>
      </c>
    </row>
    <row r="923" spans="1:15" hidden="1" x14ac:dyDescent="0.2">
      <c r="A923" s="182">
        <f>'13'!A169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40"/>
        <v>0</v>
      </c>
      <c r="O923" s="182">
        <f t="shared" si="39"/>
        <v>0</v>
      </c>
    </row>
    <row r="924" spans="1:15" hidden="1" x14ac:dyDescent="0.2">
      <c r="A924" s="182">
        <f>'13'!A170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40"/>
        <v>0</v>
      </c>
      <c r="O924" s="182">
        <f t="shared" si="39"/>
        <v>0</v>
      </c>
    </row>
    <row r="925" spans="1:15" hidden="1" x14ac:dyDescent="0.2">
      <c r="A925" s="182">
        <f>'13'!A171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40"/>
        <v>0</v>
      </c>
      <c r="O925" s="182">
        <f t="shared" si="39"/>
        <v>0</v>
      </c>
    </row>
    <row r="926" spans="1:15" hidden="1" x14ac:dyDescent="0.2">
      <c r="A926" s="182">
        <f>'13'!A172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40"/>
        <v>0</v>
      </c>
      <c r="O926" s="182">
        <f t="shared" si="39"/>
        <v>0</v>
      </c>
    </row>
    <row r="927" spans="1:15" hidden="1" x14ac:dyDescent="0.2">
      <c r="A927" s="182">
        <f>'13'!A173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40"/>
        <v>0</v>
      </c>
      <c r="O927" s="182">
        <f t="shared" si="39"/>
        <v>0</v>
      </c>
    </row>
    <row r="928" spans="1:15" hidden="1" x14ac:dyDescent="0.2">
      <c r="A928" s="182">
        <f>'13'!A174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40"/>
        <v>0</v>
      </c>
      <c r="O928" s="182">
        <f t="shared" si="39"/>
        <v>0</v>
      </c>
    </row>
    <row r="929" spans="1:15" hidden="1" x14ac:dyDescent="0.2">
      <c r="A929" s="182">
        <f>'13'!A175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40"/>
        <v>0</v>
      </c>
      <c r="O929" s="182">
        <f t="shared" si="39"/>
        <v>0</v>
      </c>
    </row>
    <row r="930" spans="1:15" hidden="1" x14ac:dyDescent="0.2">
      <c r="A930" s="182">
        <f>'13'!A176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40"/>
        <v>0</v>
      </c>
      <c r="O930" s="182">
        <f t="shared" si="39"/>
        <v>0</v>
      </c>
    </row>
    <row r="931" spans="1:15" hidden="1" x14ac:dyDescent="0.2">
      <c r="A931" s="182">
        <f>'13'!A177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40"/>
        <v>0</v>
      </c>
      <c r="O931" s="182">
        <f t="shared" si="39"/>
        <v>0</v>
      </c>
    </row>
    <row r="932" spans="1:15" hidden="1" x14ac:dyDescent="0.2">
      <c r="A932" s="182">
        <f>'13'!A178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40"/>
        <v>0</v>
      </c>
      <c r="O932" s="182">
        <f t="shared" si="39"/>
        <v>0</v>
      </c>
    </row>
    <row r="933" spans="1:15" hidden="1" x14ac:dyDescent="0.2">
      <c r="A933" s="182">
        <f>'13'!A179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40"/>
        <v>0</v>
      </c>
      <c r="O933" s="182">
        <f t="shared" si="39"/>
        <v>0</v>
      </c>
    </row>
    <row r="934" spans="1:15" hidden="1" x14ac:dyDescent="0.2">
      <c r="A934" s="182">
        <f>'13'!A180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40"/>
        <v>0</v>
      </c>
      <c r="O934" s="182">
        <f t="shared" si="39"/>
        <v>0</v>
      </c>
    </row>
    <row r="935" spans="1:15" hidden="1" x14ac:dyDescent="0.2">
      <c r="A935" s="182">
        <f>'13'!A181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40"/>
        <v>0</v>
      </c>
      <c r="O935" s="182">
        <f t="shared" si="39"/>
        <v>0</v>
      </c>
    </row>
    <row r="936" spans="1:15" hidden="1" x14ac:dyDescent="0.2">
      <c r="A936" s="182">
        <f>'13'!A182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40"/>
        <v>0</v>
      </c>
      <c r="O936" s="182">
        <f t="shared" si="39"/>
        <v>0</v>
      </c>
    </row>
    <row r="937" spans="1:15" hidden="1" x14ac:dyDescent="0.2">
      <c r="A937" s="182">
        <f>'13'!A183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40"/>
        <v>0</v>
      </c>
      <c r="O937" s="182">
        <f t="shared" si="39"/>
        <v>0</v>
      </c>
    </row>
    <row r="938" spans="1:15" hidden="1" x14ac:dyDescent="0.2">
      <c r="A938" s="182">
        <f>'13'!A184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si="40"/>
        <v>0</v>
      </c>
      <c r="O938" s="182">
        <f t="shared" si="39"/>
        <v>0</v>
      </c>
    </row>
    <row r="939" spans="1:15" hidden="1" x14ac:dyDescent="0.2">
      <c r="A939" s="182">
        <f>'13'!A185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0"/>
        <v>0</v>
      </c>
      <c r="O939" s="182">
        <f t="shared" si="39"/>
        <v>0</v>
      </c>
    </row>
    <row r="940" spans="1:15" hidden="1" x14ac:dyDescent="0.2">
      <c r="A940" s="182">
        <f>'13'!A186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0"/>
        <v>0</v>
      </c>
      <c r="O940" s="182">
        <f t="shared" si="39"/>
        <v>0</v>
      </c>
    </row>
    <row r="941" spans="1:15" hidden="1" x14ac:dyDescent="0.2">
      <c r="A941" s="182">
        <f>'13'!A187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0"/>
        <v>0</v>
      </c>
      <c r="O941" s="182">
        <f t="shared" si="39"/>
        <v>0</v>
      </c>
    </row>
    <row r="942" spans="1:15" hidden="1" x14ac:dyDescent="0.2">
      <c r="A942" s="182">
        <f>'13'!A188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0"/>
        <v>0</v>
      </c>
      <c r="O942" s="182">
        <f t="shared" si="39"/>
        <v>0</v>
      </c>
    </row>
    <row r="943" spans="1:15" hidden="1" x14ac:dyDescent="0.2">
      <c r="A943" s="182">
        <f>'13'!A189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0"/>
        <v>0</v>
      </c>
      <c r="O943" s="182">
        <f t="shared" si="39"/>
        <v>0</v>
      </c>
    </row>
    <row r="944" spans="1:15" hidden="1" x14ac:dyDescent="0.2">
      <c r="A944" s="182">
        <f>'13'!A190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0"/>
        <v>0</v>
      </c>
      <c r="O944" s="182">
        <f t="shared" si="39"/>
        <v>0</v>
      </c>
    </row>
    <row r="945" spans="1:15" hidden="1" x14ac:dyDescent="0.2">
      <c r="A945" s="182">
        <f>'13'!A191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0"/>
        <v>0</v>
      </c>
      <c r="O945" s="182">
        <f t="shared" si="39"/>
        <v>0</v>
      </c>
    </row>
    <row r="946" spans="1:15" hidden="1" x14ac:dyDescent="0.2">
      <c r="A946" s="182">
        <f>'13'!A192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0"/>
        <v>0</v>
      </c>
      <c r="O946" s="182">
        <f t="shared" si="39"/>
        <v>0</v>
      </c>
    </row>
    <row r="947" spans="1:15" hidden="1" x14ac:dyDescent="0.2">
      <c r="A947" s="182">
        <f>'13'!A193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0"/>
        <v>0</v>
      </c>
      <c r="O947" s="182">
        <f t="shared" si="39"/>
        <v>0</v>
      </c>
    </row>
    <row r="948" spans="1:15" hidden="1" x14ac:dyDescent="0.2">
      <c r="A948" s="182">
        <f>'13'!A194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0"/>
        <v>0</v>
      </c>
      <c r="O948" s="182">
        <f t="shared" ref="O948:O1011" si="41">+IF(A948&gt;0,1,0)</f>
        <v>0</v>
      </c>
    </row>
    <row r="949" spans="1:15" hidden="1" x14ac:dyDescent="0.2">
      <c r="A949" s="182">
        <f>'13'!A195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ref="L949:L1012" si="42">K949-J949</f>
        <v>0</v>
      </c>
      <c r="O949" s="182">
        <f t="shared" si="41"/>
        <v>0</v>
      </c>
    </row>
    <row r="950" spans="1:15" hidden="1" x14ac:dyDescent="0.2">
      <c r="A950" s="182">
        <f>'13'!A196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2"/>
        <v>0</v>
      </c>
      <c r="O950" s="182">
        <f t="shared" si="41"/>
        <v>0</v>
      </c>
    </row>
    <row r="951" spans="1:15" hidden="1" x14ac:dyDescent="0.2">
      <c r="A951" s="182">
        <f>'13'!A197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2"/>
        <v>0</v>
      </c>
      <c r="O951" s="182">
        <f t="shared" si="41"/>
        <v>0</v>
      </c>
    </row>
    <row r="952" spans="1:15" hidden="1" x14ac:dyDescent="0.2">
      <c r="A952" s="182">
        <f>'13'!A198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2"/>
        <v>0</v>
      </c>
      <c r="O952" s="182">
        <f t="shared" si="41"/>
        <v>0</v>
      </c>
    </row>
    <row r="953" spans="1:15" hidden="1" x14ac:dyDescent="0.2">
      <c r="A953" s="182">
        <f>'13'!A199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2"/>
        <v>0</v>
      </c>
      <c r="O953" s="182">
        <f t="shared" si="41"/>
        <v>0</v>
      </c>
    </row>
    <row r="954" spans="1:15" hidden="1" x14ac:dyDescent="0.2">
      <c r="A954" s="182">
        <f>'13'!A200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2"/>
        <v>0</v>
      </c>
      <c r="O954" s="182">
        <f t="shared" si="41"/>
        <v>0</v>
      </c>
    </row>
    <row r="955" spans="1:15" hidden="1" x14ac:dyDescent="0.2">
      <c r="A955" s="182">
        <f>'13'!A201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2"/>
        <v>0</v>
      </c>
      <c r="O955" s="182">
        <f t="shared" si="41"/>
        <v>0</v>
      </c>
    </row>
    <row r="956" spans="1:15" hidden="1" x14ac:dyDescent="0.2">
      <c r="A956" s="182">
        <f>'13'!A202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2"/>
        <v>0</v>
      </c>
      <c r="O956" s="182">
        <f t="shared" si="41"/>
        <v>0</v>
      </c>
    </row>
    <row r="957" spans="1:15" hidden="1" x14ac:dyDescent="0.2">
      <c r="A957" s="182">
        <f>'13'!A203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2"/>
        <v>0</v>
      </c>
      <c r="O957" s="182">
        <f t="shared" si="41"/>
        <v>0</v>
      </c>
    </row>
    <row r="958" spans="1:15" hidden="1" x14ac:dyDescent="0.2">
      <c r="A958" s="182">
        <f>'13'!A204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2"/>
        <v>0</v>
      </c>
      <c r="O958" s="182">
        <f t="shared" si="41"/>
        <v>0</v>
      </c>
    </row>
    <row r="959" spans="1:15" hidden="1" x14ac:dyDescent="0.2">
      <c r="A959" s="182">
        <f>'13'!A205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2"/>
        <v>0</v>
      </c>
      <c r="O959" s="182">
        <f t="shared" si="41"/>
        <v>0</v>
      </c>
    </row>
    <row r="960" spans="1:15" hidden="1" x14ac:dyDescent="0.2">
      <c r="A960" s="182">
        <f>'13'!A206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2"/>
        <v>0</v>
      </c>
      <c r="O960" s="182">
        <f t="shared" si="41"/>
        <v>0</v>
      </c>
    </row>
    <row r="961" spans="1:15" hidden="1" x14ac:dyDescent="0.2">
      <c r="A961" s="182">
        <f>'13'!A207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2"/>
        <v>0</v>
      </c>
      <c r="O961" s="182">
        <f t="shared" si="41"/>
        <v>0</v>
      </c>
    </row>
    <row r="962" spans="1:15" hidden="1" x14ac:dyDescent="0.2">
      <c r="A962" s="182">
        <f>'13'!A208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2"/>
        <v>0</v>
      </c>
      <c r="O962" s="182">
        <f t="shared" si="41"/>
        <v>0</v>
      </c>
    </row>
    <row r="963" spans="1:15" hidden="1" x14ac:dyDescent="0.2">
      <c r="A963" s="182">
        <f>'13'!A209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2"/>
        <v>0</v>
      </c>
      <c r="O963" s="182">
        <f t="shared" si="41"/>
        <v>0</v>
      </c>
    </row>
    <row r="964" spans="1:15" hidden="1" x14ac:dyDescent="0.2">
      <c r="A964" s="182">
        <f>'13'!A210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2"/>
        <v>0</v>
      </c>
      <c r="O964" s="182">
        <f t="shared" si="41"/>
        <v>0</v>
      </c>
    </row>
    <row r="965" spans="1:15" hidden="1" x14ac:dyDescent="0.2">
      <c r="A965" s="182">
        <f>'13'!A211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2"/>
        <v>0</v>
      </c>
      <c r="O965" s="182">
        <f t="shared" si="41"/>
        <v>0</v>
      </c>
    </row>
    <row r="966" spans="1:15" hidden="1" x14ac:dyDescent="0.2">
      <c r="A966" s="182">
        <f>'13'!A212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2"/>
        <v>0</v>
      </c>
      <c r="O966" s="182">
        <f t="shared" si="41"/>
        <v>0</v>
      </c>
    </row>
    <row r="967" spans="1:15" hidden="1" x14ac:dyDescent="0.2">
      <c r="A967" s="182">
        <f>'13'!A213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2"/>
        <v>0</v>
      </c>
      <c r="O967" s="182">
        <f t="shared" si="41"/>
        <v>0</v>
      </c>
    </row>
    <row r="968" spans="1:15" hidden="1" x14ac:dyDescent="0.2">
      <c r="A968" s="182">
        <f>'13'!A214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2"/>
        <v>0</v>
      </c>
      <c r="O968" s="182">
        <f t="shared" si="41"/>
        <v>0</v>
      </c>
    </row>
    <row r="969" spans="1:15" hidden="1" x14ac:dyDescent="0.2">
      <c r="A969" s="182">
        <f>'13'!A215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2"/>
        <v>0</v>
      </c>
      <c r="O969" s="182">
        <f t="shared" si="41"/>
        <v>0</v>
      </c>
    </row>
    <row r="970" spans="1:15" hidden="1" x14ac:dyDescent="0.2">
      <c r="A970" s="182">
        <f>'13'!A216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2"/>
        <v>0</v>
      </c>
      <c r="O970" s="182">
        <f t="shared" si="41"/>
        <v>0</v>
      </c>
    </row>
    <row r="971" spans="1:15" hidden="1" x14ac:dyDescent="0.2">
      <c r="A971" s="182">
        <f>'13'!A217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2"/>
        <v>0</v>
      </c>
      <c r="O971" s="182">
        <f t="shared" si="41"/>
        <v>0</v>
      </c>
    </row>
    <row r="972" spans="1:15" hidden="1" x14ac:dyDescent="0.2">
      <c r="A972" s="182">
        <f>'13'!A218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2"/>
        <v>0</v>
      </c>
      <c r="O972" s="182">
        <f t="shared" si="41"/>
        <v>0</v>
      </c>
    </row>
    <row r="973" spans="1:15" hidden="1" x14ac:dyDescent="0.2">
      <c r="A973" s="182">
        <f>'13'!A219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2"/>
        <v>0</v>
      </c>
      <c r="O973" s="182">
        <f t="shared" si="41"/>
        <v>0</v>
      </c>
    </row>
    <row r="974" spans="1:15" hidden="1" x14ac:dyDescent="0.2">
      <c r="A974" s="182">
        <f>'13'!A220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2"/>
        <v>0</v>
      </c>
      <c r="O974" s="182">
        <f t="shared" si="41"/>
        <v>0</v>
      </c>
    </row>
    <row r="975" spans="1:15" hidden="1" x14ac:dyDescent="0.2">
      <c r="A975" s="182">
        <f>'13'!A221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2"/>
        <v>0</v>
      </c>
      <c r="O975" s="182">
        <f t="shared" si="41"/>
        <v>0</v>
      </c>
    </row>
    <row r="976" spans="1:15" hidden="1" x14ac:dyDescent="0.2">
      <c r="A976" s="182">
        <f>'13'!A222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2"/>
        <v>0</v>
      </c>
      <c r="O976" s="182">
        <f t="shared" si="41"/>
        <v>0</v>
      </c>
    </row>
    <row r="977" spans="1:15" hidden="1" x14ac:dyDescent="0.2">
      <c r="A977" s="182">
        <f>'13'!A223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2"/>
        <v>0</v>
      </c>
      <c r="O977" s="182">
        <f t="shared" si="41"/>
        <v>0</v>
      </c>
    </row>
    <row r="978" spans="1:15" hidden="1" x14ac:dyDescent="0.2">
      <c r="A978" s="182">
        <f>'13'!A224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2"/>
        <v>0</v>
      </c>
      <c r="O978" s="182">
        <f t="shared" si="41"/>
        <v>0</v>
      </c>
    </row>
    <row r="979" spans="1:15" hidden="1" x14ac:dyDescent="0.2">
      <c r="A979" s="182">
        <f>'13'!A225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2"/>
        <v>0</v>
      </c>
      <c r="O979" s="182">
        <f t="shared" si="41"/>
        <v>0</v>
      </c>
    </row>
    <row r="980" spans="1:15" hidden="1" x14ac:dyDescent="0.2">
      <c r="A980" s="182">
        <f>'13'!A226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2"/>
        <v>0</v>
      </c>
      <c r="O980" s="182">
        <f t="shared" si="41"/>
        <v>0</v>
      </c>
    </row>
    <row r="981" spans="1:15" hidden="1" x14ac:dyDescent="0.2">
      <c r="A981" s="182">
        <f>'13'!A227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2"/>
        <v>0</v>
      </c>
      <c r="O981" s="182">
        <f t="shared" si="41"/>
        <v>0</v>
      </c>
    </row>
    <row r="982" spans="1:15" hidden="1" x14ac:dyDescent="0.2">
      <c r="A982" s="182">
        <f>'13'!A228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2"/>
        <v>0</v>
      </c>
      <c r="O982" s="182">
        <f t="shared" si="41"/>
        <v>0</v>
      </c>
    </row>
    <row r="983" spans="1:15" hidden="1" x14ac:dyDescent="0.2">
      <c r="A983" s="182">
        <f>'13'!A229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2"/>
        <v>0</v>
      </c>
      <c r="O983" s="182">
        <f t="shared" si="41"/>
        <v>0</v>
      </c>
    </row>
    <row r="984" spans="1:15" hidden="1" x14ac:dyDescent="0.2">
      <c r="A984" s="182">
        <f>'13'!A230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2"/>
        <v>0</v>
      </c>
      <c r="O984" s="182">
        <f t="shared" si="41"/>
        <v>0</v>
      </c>
    </row>
    <row r="985" spans="1:15" hidden="1" x14ac:dyDescent="0.2">
      <c r="A985" s="182">
        <f>'13'!A231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2"/>
        <v>0</v>
      </c>
      <c r="O985" s="182">
        <f t="shared" si="41"/>
        <v>0</v>
      </c>
    </row>
    <row r="986" spans="1:15" hidden="1" x14ac:dyDescent="0.2">
      <c r="A986" s="182">
        <f>'13'!A232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2"/>
        <v>0</v>
      </c>
      <c r="O986" s="182">
        <f t="shared" si="41"/>
        <v>0</v>
      </c>
    </row>
    <row r="987" spans="1:15" hidden="1" x14ac:dyDescent="0.2">
      <c r="A987" s="182">
        <f>'13'!A233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2"/>
        <v>0</v>
      </c>
      <c r="O987" s="182">
        <f t="shared" si="41"/>
        <v>0</v>
      </c>
    </row>
    <row r="988" spans="1:15" hidden="1" x14ac:dyDescent="0.2">
      <c r="A988" s="182">
        <f>'13'!A234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2"/>
        <v>0</v>
      </c>
      <c r="O988" s="182">
        <f t="shared" si="41"/>
        <v>0</v>
      </c>
    </row>
    <row r="989" spans="1:15" hidden="1" x14ac:dyDescent="0.2">
      <c r="A989" s="182">
        <f>'13'!A235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2"/>
        <v>0</v>
      </c>
      <c r="O989" s="182">
        <f t="shared" si="41"/>
        <v>0</v>
      </c>
    </row>
    <row r="990" spans="1:15" hidden="1" x14ac:dyDescent="0.2">
      <c r="A990" s="182">
        <f>'13'!A236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2"/>
        <v>0</v>
      </c>
      <c r="O990" s="182">
        <f t="shared" si="41"/>
        <v>0</v>
      </c>
    </row>
    <row r="991" spans="1:15" hidden="1" x14ac:dyDescent="0.2">
      <c r="A991" s="182">
        <f>'13'!A237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2"/>
        <v>0</v>
      </c>
      <c r="O991" s="182">
        <f t="shared" si="41"/>
        <v>0</v>
      </c>
    </row>
    <row r="992" spans="1:15" hidden="1" x14ac:dyDescent="0.2">
      <c r="A992" s="182">
        <f>'13'!A238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2"/>
        <v>0</v>
      </c>
      <c r="O992" s="182">
        <f t="shared" si="41"/>
        <v>0</v>
      </c>
    </row>
    <row r="993" spans="1:15" hidden="1" x14ac:dyDescent="0.2">
      <c r="A993" s="182">
        <f>'13'!A239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2"/>
        <v>0</v>
      </c>
      <c r="O993" s="182">
        <f t="shared" si="41"/>
        <v>0</v>
      </c>
    </row>
    <row r="994" spans="1:15" hidden="1" x14ac:dyDescent="0.2">
      <c r="A994" s="182">
        <f>'13'!A240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2"/>
        <v>0</v>
      </c>
      <c r="O994" s="182">
        <f t="shared" si="41"/>
        <v>0</v>
      </c>
    </row>
    <row r="995" spans="1:15" hidden="1" x14ac:dyDescent="0.2">
      <c r="A995" s="182">
        <f>'13'!A241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2"/>
        <v>0</v>
      </c>
      <c r="O995" s="182">
        <f t="shared" si="41"/>
        <v>0</v>
      </c>
    </row>
    <row r="996" spans="1:15" hidden="1" x14ac:dyDescent="0.2">
      <c r="A996" s="182">
        <f>'13'!A242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2"/>
        <v>0</v>
      </c>
      <c r="O996" s="182">
        <f t="shared" si="41"/>
        <v>0</v>
      </c>
    </row>
    <row r="997" spans="1:15" hidden="1" x14ac:dyDescent="0.2">
      <c r="A997" s="182">
        <f>'13'!A243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2"/>
        <v>0</v>
      </c>
      <c r="O997" s="182">
        <f t="shared" si="41"/>
        <v>0</v>
      </c>
    </row>
    <row r="998" spans="1:15" hidden="1" x14ac:dyDescent="0.2">
      <c r="A998" s="182">
        <f>'13'!A244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2"/>
        <v>0</v>
      </c>
      <c r="O998" s="182">
        <f t="shared" si="41"/>
        <v>0</v>
      </c>
    </row>
    <row r="999" spans="1:15" hidden="1" x14ac:dyDescent="0.2">
      <c r="A999" s="182">
        <f>'13'!A245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2"/>
        <v>0</v>
      </c>
      <c r="O999" s="182">
        <f t="shared" si="41"/>
        <v>0</v>
      </c>
    </row>
    <row r="1000" spans="1:15" hidden="1" x14ac:dyDescent="0.2">
      <c r="A1000" s="182">
        <f>'13'!A246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2"/>
        <v>0</v>
      </c>
      <c r="O1000" s="182">
        <f t="shared" si="41"/>
        <v>0</v>
      </c>
    </row>
    <row r="1001" spans="1:15" hidden="1" x14ac:dyDescent="0.2">
      <c r="A1001" s="182">
        <f>'13'!A247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2"/>
        <v>0</v>
      </c>
      <c r="O1001" s="182">
        <f t="shared" si="41"/>
        <v>0</v>
      </c>
    </row>
    <row r="1002" spans="1:15" hidden="1" x14ac:dyDescent="0.2">
      <c r="A1002" s="182">
        <f>'13'!A248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si="42"/>
        <v>0</v>
      </c>
      <c r="O1002" s="182">
        <f t="shared" si="41"/>
        <v>0</v>
      </c>
    </row>
    <row r="1003" spans="1:15" hidden="1" x14ac:dyDescent="0.2">
      <c r="A1003" s="182">
        <f>'13'!A249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2"/>
        <v>0</v>
      </c>
      <c r="O1003" s="182">
        <f t="shared" si="41"/>
        <v>0</v>
      </c>
    </row>
    <row r="1004" spans="1:15" hidden="1" x14ac:dyDescent="0.2">
      <c r="A1004" s="182">
        <f>'13'!A250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2"/>
        <v>0</v>
      </c>
      <c r="O1004" s="182">
        <f t="shared" si="41"/>
        <v>0</v>
      </c>
    </row>
    <row r="1005" spans="1:15" hidden="1" x14ac:dyDescent="0.2">
      <c r="A1005" s="182">
        <f>'13'!A251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2"/>
        <v>0</v>
      </c>
      <c r="O1005" s="182">
        <f t="shared" si="41"/>
        <v>0</v>
      </c>
    </row>
    <row r="1006" spans="1:15" hidden="1" x14ac:dyDescent="0.2">
      <c r="A1006" s="182">
        <f>'13'!A252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2"/>
        <v>0</v>
      </c>
      <c r="O1006" s="182">
        <f t="shared" si="41"/>
        <v>0</v>
      </c>
    </row>
    <row r="1007" spans="1:15" hidden="1" x14ac:dyDescent="0.2">
      <c r="A1007" s="182">
        <f>'13'!A253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2"/>
        <v>0</v>
      </c>
      <c r="O1007" s="182">
        <f t="shared" si="41"/>
        <v>0</v>
      </c>
    </row>
    <row r="1008" spans="1:15" hidden="1" x14ac:dyDescent="0.2">
      <c r="A1008" s="182">
        <f>'13'!A254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2"/>
        <v>0</v>
      </c>
      <c r="O1008" s="182">
        <f t="shared" si="41"/>
        <v>0</v>
      </c>
    </row>
    <row r="1009" spans="1:15" hidden="1" x14ac:dyDescent="0.2">
      <c r="A1009" s="182">
        <f>'13'!A255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2"/>
        <v>0</v>
      </c>
      <c r="O1009" s="182">
        <f t="shared" si="41"/>
        <v>0</v>
      </c>
    </row>
    <row r="1010" spans="1:15" hidden="1" x14ac:dyDescent="0.2">
      <c r="A1010" s="182">
        <f>'13'!A256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2"/>
        <v>0</v>
      </c>
      <c r="O1010" s="182">
        <f t="shared" si="41"/>
        <v>0</v>
      </c>
    </row>
    <row r="1011" spans="1:15" hidden="1" x14ac:dyDescent="0.2">
      <c r="A1011" s="182">
        <f>'13'!A257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2"/>
        <v>0</v>
      </c>
      <c r="O1011" s="182">
        <f t="shared" si="41"/>
        <v>0</v>
      </c>
    </row>
    <row r="1012" spans="1:15" hidden="1" x14ac:dyDescent="0.2">
      <c r="A1012" s="182">
        <f>'13'!A258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2"/>
        <v>0</v>
      </c>
      <c r="O1012" s="182">
        <f t="shared" ref="O1012:O1031" si="43">+IF(A1012&gt;0,1,0)</f>
        <v>0</v>
      </c>
    </row>
    <row r="1013" spans="1:15" hidden="1" x14ac:dyDescent="0.2">
      <c r="A1013" s="182">
        <f>'13'!A259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ref="L1013:L1031" si="44">K1013-J1013</f>
        <v>0</v>
      </c>
      <c r="O1013" s="182">
        <f t="shared" si="43"/>
        <v>0</v>
      </c>
    </row>
    <row r="1014" spans="1:15" hidden="1" x14ac:dyDescent="0.2">
      <c r="A1014" s="182">
        <f>'13'!A260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4"/>
        <v>0</v>
      </c>
      <c r="O1014" s="182">
        <f t="shared" si="43"/>
        <v>0</v>
      </c>
    </row>
    <row r="1015" spans="1:15" hidden="1" x14ac:dyDescent="0.2">
      <c r="A1015" s="182">
        <f>'13'!A261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4"/>
        <v>0</v>
      </c>
      <c r="O1015" s="182">
        <f t="shared" si="43"/>
        <v>0</v>
      </c>
    </row>
    <row r="1016" spans="1:15" hidden="1" x14ac:dyDescent="0.2">
      <c r="A1016" s="182">
        <f>'13'!A262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4"/>
        <v>0</v>
      </c>
      <c r="O1016" s="182">
        <f t="shared" si="43"/>
        <v>0</v>
      </c>
    </row>
    <row r="1017" spans="1:15" hidden="1" x14ac:dyDescent="0.2">
      <c r="A1017" s="182">
        <f>'13'!A263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4"/>
        <v>0</v>
      </c>
      <c r="O1017" s="182">
        <f t="shared" si="43"/>
        <v>0</v>
      </c>
    </row>
    <row r="1018" spans="1:15" hidden="1" x14ac:dyDescent="0.2">
      <c r="A1018" s="182">
        <f>'13'!A264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4"/>
        <v>0</v>
      </c>
      <c r="O1018" s="182">
        <f t="shared" si="43"/>
        <v>0</v>
      </c>
    </row>
    <row r="1019" spans="1:15" hidden="1" x14ac:dyDescent="0.2">
      <c r="A1019" s="182">
        <f>'13'!A265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4"/>
        <v>0</v>
      </c>
      <c r="O1019" s="182">
        <f t="shared" si="43"/>
        <v>0</v>
      </c>
    </row>
    <row r="1020" spans="1:15" hidden="1" x14ac:dyDescent="0.2">
      <c r="A1020" s="182">
        <f>'13'!A266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4"/>
        <v>0</v>
      </c>
      <c r="O1020" s="182">
        <f t="shared" si="43"/>
        <v>0</v>
      </c>
    </row>
    <row r="1021" spans="1:15" hidden="1" x14ac:dyDescent="0.2">
      <c r="A1021" s="182">
        <f>'13'!A267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4">
        <f>IFERROR(INDEX(Lookup!$BG$9:$BG$3000,MATCH($A1021,Lookup!$A$9:$A$3000,0)),0)</f>
        <v>0</v>
      </c>
      <c r="E1021" s="204">
        <f>IFERROR(INDEX(Lookup!$BF$9:$BF$3000,MATCH($A1021,Lookup!$A$9:$A$3000,0)),0)</f>
        <v>0</v>
      </c>
      <c r="F1021" s="204">
        <f>IFERROR(INDEX(Lookup!$BE$9:$BE$3000,MATCH($A1021,Lookup!$A$9:$A$3000,0)),0)</f>
        <v>0</v>
      </c>
      <c r="G1021" s="205"/>
      <c r="H1021" s="205"/>
      <c r="I1021" s="204">
        <f>IFERROR(INDEX(Lookup!$BJ$9:$BJ$3000,MATCH($A1021,Lookup!$A$9:$A$3000,0)),0)</f>
        <v>0</v>
      </c>
      <c r="J1021" s="204">
        <f>IFERROR(INDEX(Lookup!$BI$9:$BI$3000,MATCH($A1021,Lookup!$A$9:$A$3000,0)),0)</f>
        <v>0</v>
      </c>
      <c r="K1021" s="204">
        <f>IFERROR(INDEX(Lookup!$BH$9:$BH$3000,MATCH($A1021,Lookup!$A$9:$A$3000,0)),0)</f>
        <v>0</v>
      </c>
      <c r="L1021" s="204">
        <f t="shared" si="44"/>
        <v>0</v>
      </c>
      <c r="O1021" s="182">
        <f t="shared" si="43"/>
        <v>0</v>
      </c>
    </row>
    <row r="1022" spans="1:15" hidden="1" x14ac:dyDescent="0.2">
      <c r="A1022" s="182">
        <f>'13'!A268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4">
        <f>IFERROR(INDEX(Lookup!$BG$9:$BG$3000,MATCH($A1022,Lookup!$A$9:$A$3000,0)),0)</f>
        <v>0</v>
      </c>
      <c r="E1022" s="204">
        <f>IFERROR(INDEX(Lookup!$BF$9:$BF$3000,MATCH($A1022,Lookup!$A$9:$A$3000,0)),0)</f>
        <v>0</v>
      </c>
      <c r="F1022" s="204">
        <f>IFERROR(INDEX(Lookup!$BE$9:$BE$3000,MATCH($A1022,Lookup!$A$9:$A$3000,0)),0)</f>
        <v>0</v>
      </c>
      <c r="G1022" s="205"/>
      <c r="H1022" s="205"/>
      <c r="I1022" s="204">
        <f>IFERROR(INDEX(Lookup!$BJ$9:$BJ$3000,MATCH($A1022,Lookup!$A$9:$A$3000,0)),0)</f>
        <v>0</v>
      </c>
      <c r="J1022" s="204">
        <f>IFERROR(INDEX(Lookup!$BI$9:$BI$3000,MATCH($A1022,Lookup!$A$9:$A$3000,0)),0)</f>
        <v>0</v>
      </c>
      <c r="K1022" s="204">
        <f>IFERROR(INDEX(Lookup!$BH$9:$BH$3000,MATCH($A1022,Lookup!$A$9:$A$3000,0)),0)</f>
        <v>0</v>
      </c>
      <c r="L1022" s="204">
        <f t="shared" si="44"/>
        <v>0</v>
      </c>
      <c r="O1022" s="182">
        <f t="shared" si="43"/>
        <v>0</v>
      </c>
    </row>
    <row r="1023" spans="1:15" hidden="1" x14ac:dyDescent="0.2">
      <c r="A1023" s="182">
        <f>'13'!A269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4">
        <f>IFERROR(INDEX(Lookup!$BG$9:$BG$3000,MATCH($A1023,Lookup!$A$9:$A$3000,0)),0)</f>
        <v>0</v>
      </c>
      <c r="E1023" s="204">
        <f>IFERROR(INDEX(Lookup!$BF$9:$BF$3000,MATCH($A1023,Lookup!$A$9:$A$3000,0)),0)</f>
        <v>0</v>
      </c>
      <c r="F1023" s="204">
        <f>IFERROR(INDEX(Lookup!$BE$9:$BE$3000,MATCH($A1023,Lookup!$A$9:$A$3000,0)),0)</f>
        <v>0</v>
      </c>
      <c r="G1023" s="205"/>
      <c r="H1023" s="205"/>
      <c r="I1023" s="204">
        <f>IFERROR(INDEX(Lookup!$BJ$9:$BJ$3000,MATCH($A1023,Lookup!$A$9:$A$3000,0)),0)</f>
        <v>0</v>
      </c>
      <c r="J1023" s="204">
        <f>IFERROR(INDEX(Lookup!$BI$9:$BI$3000,MATCH($A1023,Lookup!$A$9:$A$3000,0)),0)</f>
        <v>0</v>
      </c>
      <c r="K1023" s="204">
        <f>IFERROR(INDEX(Lookup!$BH$9:$BH$3000,MATCH($A1023,Lookup!$A$9:$A$3000,0)),0)</f>
        <v>0</v>
      </c>
      <c r="L1023" s="204">
        <f t="shared" si="44"/>
        <v>0</v>
      </c>
      <c r="O1023" s="182">
        <f t="shared" si="43"/>
        <v>0</v>
      </c>
    </row>
    <row r="1024" spans="1:15" hidden="1" x14ac:dyDescent="0.2">
      <c r="A1024" s="182">
        <f>'13'!A270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si="44"/>
        <v>0</v>
      </c>
      <c r="O1024" s="182">
        <f t="shared" si="43"/>
        <v>0</v>
      </c>
    </row>
    <row r="1025" spans="1:15" hidden="1" x14ac:dyDescent="0.2">
      <c r="A1025" s="182">
        <f>'13'!A271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3"/>
        <v>0</v>
      </c>
    </row>
    <row r="1026" spans="1:15" hidden="1" x14ac:dyDescent="0.2">
      <c r="A1026" s="182">
        <f>'13'!A272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3"/>
        <v>0</v>
      </c>
    </row>
    <row r="1027" spans="1:15" hidden="1" x14ac:dyDescent="0.2">
      <c r="A1027" s="182">
        <f>'13'!A273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3"/>
        <v>0</v>
      </c>
    </row>
    <row r="1028" spans="1:15" hidden="1" x14ac:dyDescent="0.2">
      <c r="A1028" s="182">
        <f>'13'!A274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3"/>
        <v>0</v>
      </c>
    </row>
    <row r="1029" spans="1:15" hidden="1" x14ac:dyDescent="0.2">
      <c r="A1029" s="182">
        <f>'13'!A275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3"/>
        <v>0</v>
      </c>
    </row>
    <row r="1030" spans="1:15" hidden="1" x14ac:dyDescent="0.2">
      <c r="A1030" s="182">
        <f>'13'!A276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3"/>
        <v>0</v>
      </c>
    </row>
    <row r="1031" spans="1:15" hidden="1" x14ac:dyDescent="0.2">
      <c r="A1031" s="182">
        <f>'13'!A277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3"/>
        <v>0</v>
      </c>
    </row>
    <row r="1032" spans="1:15" x14ac:dyDescent="0.2">
      <c r="L1032" s="204"/>
      <c r="O1032" s="182">
        <v>1</v>
      </c>
    </row>
    <row r="1033" spans="1:15" x14ac:dyDescent="0.2">
      <c r="A1033" s="212"/>
      <c r="B1033" s="212"/>
      <c r="C1033" s="212" t="s">
        <v>473</v>
      </c>
      <c r="D1033" s="210">
        <f>SUM(D756:D1032)</f>
        <v>0</v>
      </c>
      <c r="E1033" s="210">
        <f>SUM(E756:E1032)</f>
        <v>0</v>
      </c>
      <c r="F1033" s="210">
        <f>SUM(F756:F1032)</f>
        <v>0</v>
      </c>
      <c r="G1033" s="211"/>
      <c r="H1033" s="211"/>
      <c r="I1033" s="210">
        <f>SUM(I756:I1032)</f>
        <v>0</v>
      </c>
      <c r="J1033" s="210">
        <f>SUM(J756:J1032)</f>
        <v>0</v>
      </c>
      <c r="K1033" s="210">
        <f>SUM(K756:K1032)</f>
        <v>0</v>
      </c>
      <c r="L1033" s="210">
        <f>SUM(L756:L1032)</f>
        <v>0</v>
      </c>
      <c r="O1033" s="182">
        <v>1</v>
      </c>
    </row>
    <row r="1034" spans="1:15" x14ac:dyDescent="0.2">
      <c r="C1034" s="206" t="s">
        <v>474</v>
      </c>
      <c r="L1034" s="204"/>
      <c r="O1034" s="182">
        <v>1</v>
      </c>
    </row>
    <row r="1035" spans="1:15" hidden="1" x14ac:dyDescent="0.2">
      <c r="A1035" s="182">
        <f>'14'!A2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ref="L1035:L1098" si="45">K1035-J1035</f>
        <v>0</v>
      </c>
      <c r="O1035" s="182">
        <f t="shared" ref="O1035:O1066" si="46">+IF(A1035&gt;0,1,0)</f>
        <v>0</v>
      </c>
    </row>
    <row r="1036" spans="1:15" hidden="1" x14ac:dyDescent="0.2">
      <c r="A1036" s="182">
        <f>'14'!A3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5"/>
        <v>0</v>
      </c>
      <c r="O1036" s="182">
        <f t="shared" si="46"/>
        <v>0</v>
      </c>
    </row>
    <row r="1037" spans="1:15" hidden="1" x14ac:dyDescent="0.2">
      <c r="A1037" s="182">
        <f>'14'!A4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5"/>
        <v>0</v>
      </c>
      <c r="O1037" s="182">
        <f t="shared" si="46"/>
        <v>0</v>
      </c>
    </row>
    <row r="1038" spans="1:15" hidden="1" x14ac:dyDescent="0.2">
      <c r="A1038" s="182">
        <f>'14'!A5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5"/>
        <v>0</v>
      </c>
      <c r="O1038" s="182">
        <f t="shared" si="46"/>
        <v>0</v>
      </c>
    </row>
    <row r="1039" spans="1:15" hidden="1" x14ac:dyDescent="0.2">
      <c r="A1039" s="182">
        <f>'14'!A6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5"/>
        <v>0</v>
      </c>
      <c r="O1039" s="182">
        <f t="shared" si="46"/>
        <v>0</v>
      </c>
    </row>
    <row r="1040" spans="1:15" hidden="1" x14ac:dyDescent="0.2">
      <c r="A1040" s="182">
        <f>'14'!A7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5"/>
        <v>0</v>
      </c>
      <c r="O1040" s="182">
        <f t="shared" si="46"/>
        <v>0</v>
      </c>
    </row>
    <row r="1041" spans="1:15" hidden="1" x14ac:dyDescent="0.2">
      <c r="A1041" s="182">
        <f>'14'!A8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5"/>
        <v>0</v>
      </c>
      <c r="O1041" s="182">
        <f t="shared" si="46"/>
        <v>0</v>
      </c>
    </row>
    <row r="1042" spans="1:15" hidden="1" x14ac:dyDescent="0.2">
      <c r="A1042" s="182">
        <f>'14'!A9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5"/>
        <v>0</v>
      </c>
      <c r="O1042" s="182">
        <f t="shared" si="46"/>
        <v>0</v>
      </c>
    </row>
    <row r="1043" spans="1:15" hidden="1" x14ac:dyDescent="0.2">
      <c r="A1043" s="182">
        <f>'14'!A10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5"/>
        <v>0</v>
      </c>
      <c r="O1043" s="182">
        <f t="shared" si="46"/>
        <v>0</v>
      </c>
    </row>
    <row r="1044" spans="1:15" hidden="1" x14ac:dyDescent="0.2">
      <c r="A1044" s="182">
        <f>'14'!A11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5"/>
        <v>0</v>
      </c>
      <c r="O1044" s="182">
        <f t="shared" si="46"/>
        <v>0</v>
      </c>
    </row>
    <row r="1045" spans="1:15" hidden="1" x14ac:dyDescent="0.2">
      <c r="A1045" s="182">
        <f>'14'!A12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5"/>
        <v>0</v>
      </c>
      <c r="O1045" s="182">
        <f t="shared" si="46"/>
        <v>0</v>
      </c>
    </row>
    <row r="1046" spans="1:15" hidden="1" x14ac:dyDescent="0.2">
      <c r="A1046" s="182">
        <f>'14'!A13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5"/>
        <v>0</v>
      </c>
      <c r="O1046" s="182">
        <f t="shared" si="46"/>
        <v>0</v>
      </c>
    </row>
    <row r="1047" spans="1:15" hidden="1" x14ac:dyDescent="0.2">
      <c r="A1047" s="182">
        <f>'14'!A14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5"/>
        <v>0</v>
      </c>
      <c r="O1047" s="182">
        <f t="shared" si="46"/>
        <v>0</v>
      </c>
    </row>
    <row r="1048" spans="1:15" hidden="1" x14ac:dyDescent="0.2">
      <c r="A1048" s="182">
        <f>'14'!A15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5"/>
        <v>0</v>
      </c>
      <c r="O1048" s="182">
        <f t="shared" si="46"/>
        <v>0</v>
      </c>
    </row>
    <row r="1049" spans="1:15" hidden="1" x14ac:dyDescent="0.2">
      <c r="A1049" s="182">
        <f>'14'!A16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5"/>
        <v>0</v>
      </c>
      <c r="O1049" s="182">
        <f t="shared" si="46"/>
        <v>0</v>
      </c>
    </row>
    <row r="1050" spans="1:15" hidden="1" x14ac:dyDescent="0.2">
      <c r="A1050" s="182">
        <f>'14'!A17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5"/>
        <v>0</v>
      </c>
      <c r="O1050" s="182">
        <f t="shared" si="46"/>
        <v>0</v>
      </c>
    </row>
    <row r="1051" spans="1:15" hidden="1" x14ac:dyDescent="0.2">
      <c r="A1051" s="182">
        <f>'14'!A18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5"/>
        <v>0</v>
      </c>
      <c r="O1051" s="182">
        <f t="shared" si="46"/>
        <v>0</v>
      </c>
    </row>
    <row r="1052" spans="1:15" hidden="1" x14ac:dyDescent="0.2">
      <c r="A1052" s="182">
        <f>'14'!A19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5"/>
        <v>0</v>
      </c>
      <c r="O1052" s="182">
        <f t="shared" si="46"/>
        <v>0</v>
      </c>
    </row>
    <row r="1053" spans="1:15" hidden="1" x14ac:dyDescent="0.2">
      <c r="A1053" s="182">
        <f>'14'!A20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5"/>
        <v>0</v>
      </c>
      <c r="O1053" s="182">
        <f t="shared" si="46"/>
        <v>0</v>
      </c>
    </row>
    <row r="1054" spans="1:15" hidden="1" x14ac:dyDescent="0.2">
      <c r="A1054" s="182">
        <f>'14'!A21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5"/>
        <v>0</v>
      </c>
      <c r="O1054" s="182">
        <f t="shared" si="46"/>
        <v>0</v>
      </c>
    </row>
    <row r="1055" spans="1:15" hidden="1" x14ac:dyDescent="0.2">
      <c r="A1055" s="182">
        <f>'14'!A22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5"/>
        <v>0</v>
      </c>
      <c r="O1055" s="182">
        <f t="shared" si="46"/>
        <v>0</v>
      </c>
    </row>
    <row r="1056" spans="1:15" hidden="1" x14ac:dyDescent="0.2">
      <c r="A1056" s="182">
        <f>'14'!A23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5"/>
        <v>0</v>
      </c>
      <c r="O1056" s="182">
        <f t="shared" si="46"/>
        <v>0</v>
      </c>
    </row>
    <row r="1057" spans="1:15" hidden="1" x14ac:dyDescent="0.2">
      <c r="A1057" s="182">
        <f>'14'!A24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5"/>
        <v>0</v>
      </c>
      <c r="O1057" s="182">
        <f t="shared" si="46"/>
        <v>0</v>
      </c>
    </row>
    <row r="1058" spans="1:15" hidden="1" x14ac:dyDescent="0.2">
      <c r="A1058" s="182">
        <f>'14'!A25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5"/>
        <v>0</v>
      </c>
      <c r="O1058" s="182">
        <f t="shared" si="46"/>
        <v>0</v>
      </c>
    </row>
    <row r="1059" spans="1:15" hidden="1" x14ac:dyDescent="0.2">
      <c r="A1059" s="182">
        <f>'14'!A26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5"/>
        <v>0</v>
      </c>
      <c r="O1059" s="182">
        <f t="shared" si="46"/>
        <v>0</v>
      </c>
    </row>
    <row r="1060" spans="1:15" hidden="1" x14ac:dyDescent="0.2">
      <c r="A1060" s="182">
        <f>'14'!A27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5"/>
        <v>0</v>
      </c>
      <c r="O1060" s="182">
        <f t="shared" si="46"/>
        <v>0</v>
      </c>
    </row>
    <row r="1061" spans="1:15" hidden="1" x14ac:dyDescent="0.2">
      <c r="A1061" s="182">
        <f>'14'!A28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5"/>
        <v>0</v>
      </c>
      <c r="O1061" s="182">
        <f t="shared" si="46"/>
        <v>0</v>
      </c>
    </row>
    <row r="1062" spans="1:15" hidden="1" x14ac:dyDescent="0.2">
      <c r="A1062" s="182">
        <f>'14'!A29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5"/>
        <v>0</v>
      </c>
      <c r="O1062" s="182">
        <f t="shared" si="46"/>
        <v>0</v>
      </c>
    </row>
    <row r="1063" spans="1:15" hidden="1" x14ac:dyDescent="0.2">
      <c r="A1063" s="182">
        <f>'14'!A30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5"/>
        <v>0</v>
      </c>
      <c r="O1063" s="182">
        <f t="shared" si="46"/>
        <v>0</v>
      </c>
    </row>
    <row r="1064" spans="1:15" hidden="1" x14ac:dyDescent="0.2">
      <c r="A1064" s="182">
        <f>'14'!A31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5"/>
        <v>0</v>
      </c>
      <c r="O1064" s="182">
        <f t="shared" si="46"/>
        <v>0</v>
      </c>
    </row>
    <row r="1065" spans="1:15" hidden="1" x14ac:dyDescent="0.2">
      <c r="A1065" s="182">
        <f>'14'!A32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5"/>
        <v>0</v>
      </c>
      <c r="O1065" s="182">
        <f t="shared" si="46"/>
        <v>0</v>
      </c>
    </row>
    <row r="1066" spans="1:15" hidden="1" x14ac:dyDescent="0.2">
      <c r="A1066" s="182">
        <f>'14'!A33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5"/>
        <v>0</v>
      </c>
      <c r="O1066" s="182">
        <f t="shared" si="46"/>
        <v>0</v>
      </c>
    </row>
    <row r="1067" spans="1:15" hidden="1" x14ac:dyDescent="0.2">
      <c r="A1067" s="182">
        <f>'14'!A34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5"/>
        <v>0</v>
      </c>
      <c r="O1067" s="182">
        <f t="shared" ref="O1067:O1098" si="47">+IF(A1067&gt;0,1,0)</f>
        <v>0</v>
      </c>
    </row>
    <row r="1068" spans="1:15" hidden="1" x14ac:dyDescent="0.2">
      <c r="A1068" s="182">
        <f>'14'!A35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5"/>
        <v>0</v>
      </c>
      <c r="O1068" s="182">
        <f t="shared" si="47"/>
        <v>0</v>
      </c>
    </row>
    <row r="1069" spans="1:15" hidden="1" x14ac:dyDescent="0.2">
      <c r="A1069" s="182">
        <f>'14'!A36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5"/>
        <v>0</v>
      </c>
      <c r="O1069" s="182">
        <f t="shared" si="47"/>
        <v>0</v>
      </c>
    </row>
    <row r="1070" spans="1:15" hidden="1" x14ac:dyDescent="0.2">
      <c r="A1070" s="182">
        <f>'14'!A37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5"/>
        <v>0</v>
      </c>
      <c r="O1070" s="182">
        <f t="shared" si="47"/>
        <v>0</v>
      </c>
    </row>
    <row r="1071" spans="1:15" hidden="1" x14ac:dyDescent="0.2">
      <c r="A1071" s="182">
        <f>'14'!A38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5"/>
        <v>0</v>
      </c>
      <c r="O1071" s="182">
        <f t="shared" si="47"/>
        <v>0</v>
      </c>
    </row>
    <row r="1072" spans="1:15" hidden="1" x14ac:dyDescent="0.2">
      <c r="A1072" s="182">
        <f>'14'!A39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5"/>
        <v>0</v>
      </c>
      <c r="O1072" s="182">
        <f t="shared" si="47"/>
        <v>0</v>
      </c>
    </row>
    <row r="1073" spans="1:15" hidden="1" x14ac:dyDescent="0.2">
      <c r="A1073" s="182">
        <f>'14'!A40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5"/>
        <v>0</v>
      </c>
      <c r="O1073" s="182">
        <f t="shared" si="47"/>
        <v>0</v>
      </c>
    </row>
    <row r="1074" spans="1:15" hidden="1" x14ac:dyDescent="0.2">
      <c r="A1074" s="182">
        <f>'14'!A41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5"/>
        <v>0</v>
      </c>
      <c r="O1074" s="182">
        <f t="shared" si="47"/>
        <v>0</v>
      </c>
    </row>
    <row r="1075" spans="1:15" hidden="1" x14ac:dyDescent="0.2">
      <c r="A1075" s="182">
        <f>'14'!A42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5"/>
        <v>0</v>
      </c>
      <c r="O1075" s="182">
        <f t="shared" si="47"/>
        <v>0</v>
      </c>
    </row>
    <row r="1076" spans="1:15" hidden="1" x14ac:dyDescent="0.2">
      <c r="A1076" s="182">
        <f>'14'!A43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5"/>
        <v>0</v>
      </c>
      <c r="O1076" s="182">
        <f t="shared" si="47"/>
        <v>0</v>
      </c>
    </row>
    <row r="1077" spans="1:15" hidden="1" x14ac:dyDescent="0.2">
      <c r="A1077" s="182">
        <f>'14'!A44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5"/>
        <v>0</v>
      </c>
      <c r="O1077" s="182">
        <f t="shared" si="47"/>
        <v>0</v>
      </c>
    </row>
    <row r="1078" spans="1:15" hidden="1" x14ac:dyDescent="0.2">
      <c r="A1078" s="182">
        <f>'14'!A45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5"/>
        <v>0</v>
      </c>
      <c r="O1078" s="182">
        <f t="shared" si="47"/>
        <v>0</v>
      </c>
    </row>
    <row r="1079" spans="1:15" hidden="1" x14ac:dyDescent="0.2">
      <c r="A1079" s="182">
        <f>'14'!A46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5"/>
        <v>0</v>
      </c>
      <c r="O1079" s="182">
        <f t="shared" si="47"/>
        <v>0</v>
      </c>
    </row>
    <row r="1080" spans="1:15" hidden="1" x14ac:dyDescent="0.2">
      <c r="A1080" s="182">
        <f>'14'!A47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5"/>
        <v>0</v>
      </c>
      <c r="O1080" s="182">
        <f t="shared" si="47"/>
        <v>0</v>
      </c>
    </row>
    <row r="1081" spans="1:15" hidden="1" x14ac:dyDescent="0.2">
      <c r="A1081" s="182">
        <f>'14'!A48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5"/>
        <v>0</v>
      </c>
      <c r="O1081" s="182">
        <f t="shared" si="47"/>
        <v>0</v>
      </c>
    </row>
    <row r="1082" spans="1:15" hidden="1" x14ac:dyDescent="0.2">
      <c r="A1082" s="182">
        <f>'14'!A49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5"/>
        <v>0</v>
      </c>
      <c r="O1082" s="182">
        <f t="shared" si="47"/>
        <v>0</v>
      </c>
    </row>
    <row r="1083" spans="1:15" hidden="1" x14ac:dyDescent="0.2">
      <c r="A1083" s="182">
        <f>'14'!A50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5"/>
        <v>0</v>
      </c>
      <c r="O1083" s="182">
        <f t="shared" si="47"/>
        <v>0</v>
      </c>
    </row>
    <row r="1084" spans="1:15" hidden="1" x14ac:dyDescent="0.2">
      <c r="A1084" s="182">
        <f>'14'!A51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5"/>
        <v>0</v>
      </c>
      <c r="O1084" s="182">
        <f t="shared" si="47"/>
        <v>0</v>
      </c>
    </row>
    <row r="1085" spans="1:15" hidden="1" x14ac:dyDescent="0.2">
      <c r="A1085" s="182">
        <f>'14'!A52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5"/>
        <v>0</v>
      </c>
      <c r="O1085" s="182">
        <f t="shared" si="47"/>
        <v>0</v>
      </c>
    </row>
    <row r="1086" spans="1:15" hidden="1" x14ac:dyDescent="0.2">
      <c r="A1086" s="182">
        <f>'14'!A53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5"/>
        <v>0</v>
      </c>
      <c r="O1086" s="182">
        <f t="shared" si="47"/>
        <v>0</v>
      </c>
    </row>
    <row r="1087" spans="1:15" hidden="1" x14ac:dyDescent="0.2">
      <c r="A1087" s="182">
        <f>'14'!A54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5"/>
        <v>0</v>
      </c>
      <c r="O1087" s="182">
        <f t="shared" si="47"/>
        <v>0</v>
      </c>
    </row>
    <row r="1088" spans="1:15" hidden="1" x14ac:dyDescent="0.2">
      <c r="A1088" s="182">
        <f>'14'!A55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si="45"/>
        <v>0</v>
      </c>
      <c r="O1088" s="182">
        <f t="shared" si="47"/>
        <v>0</v>
      </c>
    </row>
    <row r="1089" spans="1:15" hidden="1" x14ac:dyDescent="0.2">
      <c r="A1089" s="182">
        <f>'14'!A56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5"/>
        <v>0</v>
      </c>
      <c r="O1089" s="182">
        <f t="shared" si="47"/>
        <v>0</v>
      </c>
    </row>
    <row r="1090" spans="1:15" hidden="1" x14ac:dyDescent="0.2">
      <c r="A1090" s="182">
        <f>'14'!A57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5"/>
        <v>0</v>
      </c>
      <c r="O1090" s="182">
        <f t="shared" si="47"/>
        <v>0</v>
      </c>
    </row>
    <row r="1091" spans="1:15" hidden="1" x14ac:dyDescent="0.2">
      <c r="A1091" s="182">
        <f>'14'!A58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5"/>
        <v>0</v>
      </c>
      <c r="O1091" s="182">
        <f t="shared" si="47"/>
        <v>0</v>
      </c>
    </row>
    <row r="1092" spans="1:15" hidden="1" x14ac:dyDescent="0.2">
      <c r="A1092" s="182">
        <f>'14'!A59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5"/>
        <v>0</v>
      </c>
      <c r="O1092" s="182">
        <f t="shared" si="47"/>
        <v>0</v>
      </c>
    </row>
    <row r="1093" spans="1:15" hidden="1" x14ac:dyDescent="0.2">
      <c r="A1093" s="182">
        <f>'14'!A60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5"/>
        <v>0</v>
      </c>
      <c r="O1093" s="182">
        <f t="shared" si="47"/>
        <v>0</v>
      </c>
    </row>
    <row r="1094" spans="1:15" hidden="1" x14ac:dyDescent="0.2">
      <c r="A1094" s="182">
        <f>'14'!A61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5"/>
        <v>0</v>
      </c>
      <c r="O1094" s="182">
        <f t="shared" si="47"/>
        <v>0</v>
      </c>
    </row>
    <row r="1095" spans="1:15" hidden="1" x14ac:dyDescent="0.2">
      <c r="A1095" s="182">
        <f>'14'!A62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5"/>
        <v>0</v>
      </c>
      <c r="O1095" s="182">
        <f t="shared" si="47"/>
        <v>0</v>
      </c>
    </row>
    <row r="1096" spans="1:15" hidden="1" x14ac:dyDescent="0.2">
      <c r="A1096" s="182">
        <f>'14'!A63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5"/>
        <v>0</v>
      </c>
      <c r="O1096" s="182">
        <f t="shared" si="47"/>
        <v>0</v>
      </c>
    </row>
    <row r="1097" spans="1:15" hidden="1" x14ac:dyDescent="0.2">
      <c r="A1097" s="182">
        <f>'14'!A64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5"/>
        <v>0</v>
      </c>
      <c r="O1097" s="182">
        <f t="shared" si="47"/>
        <v>0</v>
      </c>
    </row>
    <row r="1098" spans="1:15" hidden="1" x14ac:dyDescent="0.2">
      <c r="A1098" s="182">
        <f>'14'!A65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5"/>
        <v>0</v>
      </c>
      <c r="O1098" s="182">
        <f t="shared" si="47"/>
        <v>0</v>
      </c>
    </row>
    <row r="1099" spans="1:15" hidden="1" x14ac:dyDescent="0.2">
      <c r="A1099" s="182">
        <f>'14'!A66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ref="L1099:L1162" si="48">K1099-J1099</f>
        <v>0</v>
      </c>
      <c r="O1099" s="182">
        <f t="shared" ref="O1099:O1130" si="49">+IF(A1099&gt;0,1,0)</f>
        <v>0</v>
      </c>
    </row>
    <row r="1100" spans="1:15" hidden="1" x14ac:dyDescent="0.2">
      <c r="A1100" s="182">
        <f>'14'!A67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8"/>
        <v>0</v>
      </c>
      <c r="O1100" s="182">
        <f t="shared" si="49"/>
        <v>0</v>
      </c>
    </row>
    <row r="1101" spans="1:15" hidden="1" x14ac:dyDescent="0.2">
      <c r="A1101" s="182">
        <f>'14'!A68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8"/>
        <v>0</v>
      </c>
      <c r="O1101" s="182">
        <f t="shared" si="49"/>
        <v>0</v>
      </c>
    </row>
    <row r="1102" spans="1:15" hidden="1" x14ac:dyDescent="0.2">
      <c r="A1102" s="182">
        <f>'14'!A69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8"/>
        <v>0</v>
      </c>
      <c r="O1102" s="182">
        <f t="shared" si="49"/>
        <v>0</v>
      </c>
    </row>
    <row r="1103" spans="1:15" hidden="1" x14ac:dyDescent="0.2">
      <c r="A1103" s="182">
        <f>'14'!A70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8"/>
        <v>0</v>
      </c>
      <c r="O1103" s="182">
        <f t="shared" si="49"/>
        <v>0</v>
      </c>
    </row>
    <row r="1104" spans="1:15" hidden="1" x14ac:dyDescent="0.2">
      <c r="A1104" s="182">
        <f>'14'!A71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8"/>
        <v>0</v>
      </c>
      <c r="O1104" s="182">
        <f t="shared" si="49"/>
        <v>0</v>
      </c>
    </row>
    <row r="1105" spans="1:15" hidden="1" x14ac:dyDescent="0.2">
      <c r="A1105" s="182">
        <f>'14'!A72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8"/>
        <v>0</v>
      </c>
      <c r="O1105" s="182">
        <f t="shared" si="49"/>
        <v>0</v>
      </c>
    </row>
    <row r="1106" spans="1:15" hidden="1" x14ac:dyDescent="0.2">
      <c r="A1106" s="182">
        <f>'14'!A73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8"/>
        <v>0</v>
      </c>
      <c r="O1106" s="182">
        <f t="shared" si="49"/>
        <v>0</v>
      </c>
    </row>
    <row r="1107" spans="1:15" hidden="1" x14ac:dyDescent="0.2">
      <c r="A1107" s="182">
        <f>'14'!A74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8"/>
        <v>0</v>
      </c>
      <c r="O1107" s="182">
        <f t="shared" si="49"/>
        <v>0</v>
      </c>
    </row>
    <row r="1108" spans="1:15" hidden="1" x14ac:dyDescent="0.2">
      <c r="A1108" s="182">
        <f>'14'!A75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8"/>
        <v>0</v>
      </c>
      <c r="O1108" s="182">
        <f t="shared" si="49"/>
        <v>0</v>
      </c>
    </row>
    <row r="1109" spans="1:15" hidden="1" x14ac:dyDescent="0.2">
      <c r="A1109" s="182">
        <f>'14'!A76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8"/>
        <v>0</v>
      </c>
      <c r="O1109" s="182">
        <f t="shared" si="49"/>
        <v>0</v>
      </c>
    </row>
    <row r="1110" spans="1:15" hidden="1" x14ac:dyDescent="0.2">
      <c r="A1110" s="182">
        <f>'14'!A77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8"/>
        <v>0</v>
      </c>
      <c r="O1110" s="182">
        <f t="shared" si="49"/>
        <v>0</v>
      </c>
    </row>
    <row r="1111" spans="1:15" hidden="1" x14ac:dyDescent="0.2">
      <c r="A1111" s="182">
        <f>'14'!A78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8"/>
        <v>0</v>
      </c>
      <c r="O1111" s="182">
        <f t="shared" si="49"/>
        <v>0</v>
      </c>
    </row>
    <row r="1112" spans="1:15" hidden="1" x14ac:dyDescent="0.2">
      <c r="A1112" s="182">
        <f>'14'!A79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8"/>
        <v>0</v>
      </c>
      <c r="O1112" s="182">
        <f t="shared" si="49"/>
        <v>0</v>
      </c>
    </row>
    <row r="1113" spans="1:15" hidden="1" x14ac:dyDescent="0.2">
      <c r="A1113" s="182">
        <f>'14'!A80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8"/>
        <v>0</v>
      </c>
      <c r="O1113" s="182">
        <f t="shared" si="49"/>
        <v>0</v>
      </c>
    </row>
    <row r="1114" spans="1:15" hidden="1" x14ac:dyDescent="0.2">
      <c r="A1114" s="182">
        <f>'14'!A81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8"/>
        <v>0</v>
      </c>
      <c r="O1114" s="182">
        <f t="shared" si="49"/>
        <v>0</v>
      </c>
    </row>
    <row r="1115" spans="1:15" hidden="1" x14ac:dyDescent="0.2">
      <c r="A1115" s="182">
        <f>'14'!A82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8"/>
        <v>0</v>
      </c>
      <c r="O1115" s="182">
        <f t="shared" si="49"/>
        <v>0</v>
      </c>
    </row>
    <row r="1116" spans="1:15" hidden="1" x14ac:dyDescent="0.2">
      <c r="A1116" s="182">
        <f>'14'!A83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8"/>
        <v>0</v>
      </c>
      <c r="O1116" s="182">
        <f t="shared" si="49"/>
        <v>0</v>
      </c>
    </row>
    <row r="1117" spans="1:15" hidden="1" x14ac:dyDescent="0.2">
      <c r="A1117" s="182">
        <f>'14'!A84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8"/>
        <v>0</v>
      </c>
      <c r="O1117" s="182">
        <f t="shared" si="49"/>
        <v>0</v>
      </c>
    </row>
    <row r="1118" spans="1:15" hidden="1" x14ac:dyDescent="0.2">
      <c r="A1118" s="182">
        <f>'14'!A85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8"/>
        <v>0</v>
      </c>
      <c r="O1118" s="182">
        <f t="shared" si="49"/>
        <v>0</v>
      </c>
    </row>
    <row r="1119" spans="1:15" hidden="1" x14ac:dyDescent="0.2">
      <c r="A1119" s="182">
        <f>'14'!A86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8"/>
        <v>0</v>
      </c>
      <c r="O1119" s="182">
        <f t="shared" si="49"/>
        <v>0</v>
      </c>
    </row>
    <row r="1120" spans="1:15" hidden="1" x14ac:dyDescent="0.2">
      <c r="A1120" s="182">
        <f>'14'!A87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8"/>
        <v>0</v>
      </c>
      <c r="O1120" s="182">
        <f t="shared" si="49"/>
        <v>0</v>
      </c>
    </row>
    <row r="1121" spans="1:15" hidden="1" x14ac:dyDescent="0.2">
      <c r="A1121" s="182">
        <f>'14'!A88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8"/>
        <v>0</v>
      </c>
      <c r="O1121" s="182">
        <f t="shared" si="49"/>
        <v>0</v>
      </c>
    </row>
    <row r="1122" spans="1:15" hidden="1" x14ac:dyDescent="0.2">
      <c r="A1122" s="182">
        <f>'14'!A89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8"/>
        <v>0</v>
      </c>
      <c r="O1122" s="182">
        <f t="shared" si="49"/>
        <v>0</v>
      </c>
    </row>
    <row r="1123" spans="1:15" hidden="1" x14ac:dyDescent="0.2">
      <c r="A1123" s="182">
        <f>'14'!A90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8"/>
        <v>0</v>
      </c>
      <c r="O1123" s="182">
        <f t="shared" si="49"/>
        <v>0</v>
      </c>
    </row>
    <row r="1124" spans="1:15" hidden="1" x14ac:dyDescent="0.2">
      <c r="A1124" s="182">
        <f>'14'!A91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8"/>
        <v>0</v>
      </c>
      <c r="O1124" s="182">
        <f t="shared" si="49"/>
        <v>0</v>
      </c>
    </row>
    <row r="1125" spans="1:15" hidden="1" x14ac:dyDescent="0.2">
      <c r="A1125" s="182">
        <f>'14'!A92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8"/>
        <v>0</v>
      </c>
      <c r="O1125" s="182">
        <f t="shared" si="49"/>
        <v>0</v>
      </c>
    </row>
    <row r="1126" spans="1:15" hidden="1" x14ac:dyDescent="0.2">
      <c r="A1126" s="182">
        <f>'14'!A93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8"/>
        <v>0</v>
      </c>
      <c r="O1126" s="182">
        <f t="shared" si="49"/>
        <v>0</v>
      </c>
    </row>
    <row r="1127" spans="1:15" hidden="1" x14ac:dyDescent="0.2">
      <c r="A1127" s="182">
        <f>'14'!A94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8"/>
        <v>0</v>
      </c>
      <c r="O1127" s="182">
        <f t="shared" si="49"/>
        <v>0</v>
      </c>
    </row>
    <row r="1128" spans="1:15" hidden="1" x14ac:dyDescent="0.2">
      <c r="A1128" s="182">
        <f>'14'!A95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8"/>
        <v>0</v>
      </c>
      <c r="O1128" s="182">
        <f t="shared" si="49"/>
        <v>0</v>
      </c>
    </row>
    <row r="1129" spans="1:15" hidden="1" x14ac:dyDescent="0.2">
      <c r="A1129" s="182">
        <f>'14'!A96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8"/>
        <v>0</v>
      </c>
      <c r="O1129" s="182">
        <f t="shared" si="49"/>
        <v>0</v>
      </c>
    </row>
    <row r="1130" spans="1:15" hidden="1" x14ac:dyDescent="0.2">
      <c r="A1130" s="182">
        <f>'14'!A97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8"/>
        <v>0</v>
      </c>
      <c r="O1130" s="182">
        <f t="shared" si="49"/>
        <v>0</v>
      </c>
    </row>
    <row r="1131" spans="1:15" hidden="1" x14ac:dyDescent="0.2">
      <c r="A1131" s="182">
        <f>'14'!A98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8"/>
        <v>0</v>
      </c>
      <c r="O1131" s="182">
        <f t="shared" ref="O1131:O1162" si="50">+IF(A1131&gt;0,1,0)</f>
        <v>0</v>
      </c>
    </row>
    <row r="1132" spans="1:15" hidden="1" x14ac:dyDescent="0.2">
      <c r="A1132" s="182">
        <f>'14'!A99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8"/>
        <v>0</v>
      </c>
      <c r="O1132" s="182">
        <f t="shared" si="50"/>
        <v>0</v>
      </c>
    </row>
    <row r="1133" spans="1:15" hidden="1" x14ac:dyDescent="0.2">
      <c r="A1133" s="182">
        <f>'14'!A100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8"/>
        <v>0</v>
      </c>
      <c r="O1133" s="182">
        <f t="shared" si="50"/>
        <v>0</v>
      </c>
    </row>
    <row r="1134" spans="1:15" hidden="1" x14ac:dyDescent="0.2">
      <c r="A1134" s="182">
        <f>'14'!A101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8"/>
        <v>0</v>
      </c>
      <c r="O1134" s="182">
        <f t="shared" si="50"/>
        <v>0</v>
      </c>
    </row>
    <row r="1135" spans="1:15" hidden="1" x14ac:dyDescent="0.2">
      <c r="A1135" s="182">
        <f>'14'!A102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8"/>
        <v>0</v>
      </c>
      <c r="O1135" s="182">
        <f t="shared" si="50"/>
        <v>0</v>
      </c>
    </row>
    <row r="1136" spans="1:15" hidden="1" x14ac:dyDescent="0.2">
      <c r="A1136" s="182">
        <f>'14'!A103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8"/>
        <v>0</v>
      </c>
      <c r="O1136" s="182">
        <f t="shared" si="50"/>
        <v>0</v>
      </c>
    </row>
    <row r="1137" spans="1:15" hidden="1" x14ac:dyDescent="0.2">
      <c r="A1137" s="182">
        <f>'14'!A104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8"/>
        <v>0</v>
      </c>
      <c r="O1137" s="182">
        <f t="shared" si="50"/>
        <v>0</v>
      </c>
    </row>
    <row r="1138" spans="1:15" hidden="1" x14ac:dyDescent="0.2">
      <c r="A1138" s="182">
        <f>'14'!A105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8"/>
        <v>0</v>
      </c>
      <c r="O1138" s="182">
        <f t="shared" si="50"/>
        <v>0</v>
      </c>
    </row>
    <row r="1139" spans="1:15" hidden="1" x14ac:dyDescent="0.2">
      <c r="A1139" s="182">
        <f>'14'!A106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8"/>
        <v>0</v>
      </c>
      <c r="O1139" s="182">
        <f t="shared" si="50"/>
        <v>0</v>
      </c>
    </row>
    <row r="1140" spans="1:15" hidden="1" x14ac:dyDescent="0.2">
      <c r="A1140" s="182">
        <f>'14'!A107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8"/>
        <v>0</v>
      </c>
      <c r="O1140" s="182">
        <f t="shared" si="50"/>
        <v>0</v>
      </c>
    </row>
    <row r="1141" spans="1:15" hidden="1" x14ac:dyDescent="0.2">
      <c r="A1141" s="182">
        <f>'14'!A108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8"/>
        <v>0</v>
      </c>
      <c r="O1141" s="182">
        <f t="shared" si="50"/>
        <v>0</v>
      </c>
    </row>
    <row r="1142" spans="1:15" hidden="1" x14ac:dyDescent="0.2">
      <c r="A1142" s="182">
        <f>'14'!A109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8"/>
        <v>0</v>
      </c>
      <c r="O1142" s="182">
        <f t="shared" si="50"/>
        <v>0</v>
      </c>
    </row>
    <row r="1143" spans="1:15" hidden="1" x14ac:dyDescent="0.2">
      <c r="A1143" s="182">
        <f>'14'!A110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8"/>
        <v>0</v>
      </c>
      <c r="O1143" s="182">
        <f t="shared" si="50"/>
        <v>0</v>
      </c>
    </row>
    <row r="1144" spans="1:15" hidden="1" x14ac:dyDescent="0.2">
      <c r="A1144" s="182">
        <f>'14'!A111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8"/>
        <v>0</v>
      </c>
      <c r="O1144" s="182">
        <f t="shared" si="50"/>
        <v>0</v>
      </c>
    </row>
    <row r="1145" spans="1:15" hidden="1" x14ac:dyDescent="0.2">
      <c r="A1145" s="182">
        <f>'14'!A112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8"/>
        <v>0</v>
      </c>
      <c r="O1145" s="182">
        <f t="shared" si="50"/>
        <v>0</v>
      </c>
    </row>
    <row r="1146" spans="1:15" hidden="1" x14ac:dyDescent="0.2">
      <c r="A1146" s="182">
        <f>'14'!A113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8"/>
        <v>0</v>
      </c>
      <c r="O1146" s="182">
        <f t="shared" si="50"/>
        <v>0</v>
      </c>
    </row>
    <row r="1147" spans="1:15" hidden="1" x14ac:dyDescent="0.2">
      <c r="A1147" s="182">
        <f>'14'!A114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8"/>
        <v>0</v>
      </c>
      <c r="O1147" s="182">
        <f t="shared" si="50"/>
        <v>0</v>
      </c>
    </row>
    <row r="1148" spans="1:15" hidden="1" x14ac:dyDescent="0.2">
      <c r="A1148" s="182">
        <f>'14'!A115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8"/>
        <v>0</v>
      </c>
      <c r="O1148" s="182">
        <f t="shared" si="50"/>
        <v>0</v>
      </c>
    </row>
    <row r="1149" spans="1:15" hidden="1" x14ac:dyDescent="0.2">
      <c r="A1149" s="182">
        <f>'14'!A116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8"/>
        <v>0</v>
      </c>
      <c r="O1149" s="182">
        <f t="shared" si="50"/>
        <v>0</v>
      </c>
    </row>
    <row r="1150" spans="1:15" hidden="1" x14ac:dyDescent="0.2">
      <c r="A1150" s="182">
        <f>'14'!A117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8"/>
        <v>0</v>
      </c>
      <c r="O1150" s="182">
        <f t="shared" si="50"/>
        <v>0</v>
      </c>
    </row>
    <row r="1151" spans="1:15" hidden="1" x14ac:dyDescent="0.2">
      <c r="A1151" s="182">
        <f>'14'!A118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8"/>
        <v>0</v>
      </c>
      <c r="O1151" s="182">
        <f t="shared" si="50"/>
        <v>0</v>
      </c>
    </row>
    <row r="1152" spans="1:15" hidden="1" x14ac:dyDescent="0.2">
      <c r="A1152" s="182">
        <f>'14'!A119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si="48"/>
        <v>0</v>
      </c>
      <c r="O1152" s="182">
        <f t="shared" si="50"/>
        <v>0</v>
      </c>
    </row>
    <row r="1153" spans="1:15" hidden="1" x14ac:dyDescent="0.2">
      <c r="A1153" s="182">
        <f>'14'!A120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48"/>
        <v>0</v>
      </c>
      <c r="O1153" s="182">
        <f t="shared" si="50"/>
        <v>0</v>
      </c>
    </row>
    <row r="1154" spans="1:15" hidden="1" x14ac:dyDescent="0.2">
      <c r="A1154" s="182">
        <f>'14'!A121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48"/>
        <v>0</v>
      </c>
      <c r="O1154" s="182">
        <f t="shared" si="50"/>
        <v>0</v>
      </c>
    </row>
    <row r="1155" spans="1:15" hidden="1" x14ac:dyDescent="0.2">
      <c r="A1155" s="182">
        <f>'14'!A122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48"/>
        <v>0</v>
      </c>
      <c r="O1155" s="182">
        <f t="shared" si="50"/>
        <v>0</v>
      </c>
    </row>
    <row r="1156" spans="1:15" hidden="1" x14ac:dyDescent="0.2">
      <c r="A1156" s="182">
        <f>'14'!A123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48"/>
        <v>0</v>
      </c>
      <c r="O1156" s="182">
        <f t="shared" si="50"/>
        <v>0</v>
      </c>
    </row>
    <row r="1157" spans="1:15" hidden="1" x14ac:dyDescent="0.2">
      <c r="A1157" s="182">
        <f>'14'!A124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48"/>
        <v>0</v>
      </c>
      <c r="O1157" s="182">
        <f t="shared" si="50"/>
        <v>0</v>
      </c>
    </row>
    <row r="1158" spans="1:15" hidden="1" x14ac:dyDescent="0.2">
      <c r="A1158" s="182">
        <f>'14'!A125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48"/>
        <v>0</v>
      </c>
      <c r="O1158" s="182">
        <f t="shared" si="50"/>
        <v>0</v>
      </c>
    </row>
    <row r="1159" spans="1:15" hidden="1" x14ac:dyDescent="0.2">
      <c r="A1159" s="182">
        <f>'14'!A126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48"/>
        <v>0</v>
      </c>
      <c r="O1159" s="182">
        <f t="shared" si="50"/>
        <v>0</v>
      </c>
    </row>
    <row r="1160" spans="1:15" hidden="1" x14ac:dyDescent="0.2">
      <c r="A1160" s="182">
        <f>'14'!A127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48"/>
        <v>0</v>
      </c>
      <c r="O1160" s="182">
        <f t="shared" si="50"/>
        <v>0</v>
      </c>
    </row>
    <row r="1161" spans="1:15" hidden="1" x14ac:dyDescent="0.2">
      <c r="A1161" s="182">
        <f>'14'!A128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48"/>
        <v>0</v>
      </c>
      <c r="O1161" s="182">
        <f t="shared" si="50"/>
        <v>0</v>
      </c>
    </row>
    <row r="1162" spans="1:15" hidden="1" x14ac:dyDescent="0.2">
      <c r="A1162" s="182">
        <f>'14'!A129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48"/>
        <v>0</v>
      </c>
      <c r="O1162" s="182">
        <f t="shared" si="50"/>
        <v>0</v>
      </c>
    </row>
    <row r="1163" spans="1:15" hidden="1" x14ac:dyDescent="0.2">
      <c r="A1163" s="182">
        <f>'14'!A130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ref="L1163:L1174" si="51">K1163-J1163</f>
        <v>0</v>
      </c>
      <c r="O1163" s="182">
        <f t="shared" ref="O1163:O1174" si="52">+IF(A1163&gt;0,1,0)</f>
        <v>0</v>
      </c>
    </row>
    <row r="1164" spans="1:15" hidden="1" x14ac:dyDescent="0.2">
      <c r="A1164" s="182">
        <f>'14'!A131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IFERROR(INDEX(Lookup!$BG$9:$BG$3000,MATCH($A1164,Lookup!$A$9:$A$3000,0)),0)</f>
        <v>0</v>
      </c>
      <c r="E1164" s="204">
        <f>IFERROR(INDEX(Lookup!$BF$9:$BF$3000,MATCH($A1164,Lookup!$A$9:$A$3000,0)),0)</f>
        <v>0</v>
      </c>
      <c r="F1164" s="204">
        <f>IFERROR(INDEX(Lookup!$BE$9:$BE$3000,MATCH($A1164,Lookup!$A$9:$A$3000,0)),0)</f>
        <v>0</v>
      </c>
      <c r="G1164" s="205"/>
      <c r="H1164" s="205"/>
      <c r="I1164" s="204">
        <f>IFERROR(INDEX(Lookup!$BJ$9:$BJ$3000,MATCH($A1164,Lookup!$A$9:$A$3000,0)),0)</f>
        <v>0</v>
      </c>
      <c r="J1164" s="204">
        <f>IFERROR(INDEX(Lookup!$BI$9:$BI$3000,MATCH($A1164,Lookup!$A$9:$A$3000,0)),0)</f>
        <v>0</v>
      </c>
      <c r="K1164" s="204">
        <f>IFERROR(INDEX(Lookup!$BH$9:$BH$3000,MATCH($A1164,Lookup!$A$9:$A$3000,0)),0)</f>
        <v>0</v>
      </c>
      <c r="L1164" s="204">
        <f t="shared" si="51"/>
        <v>0</v>
      </c>
      <c r="O1164" s="182">
        <f t="shared" si="52"/>
        <v>0</v>
      </c>
    </row>
    <row r="1165" spans="1:15" hidden="1" x14ac:dyDescent="0.2">
      <c r="A1165" s="182">
        <f>'14'!A132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IFERROR(INDEX(Lookup!$BG$9:$BG$3000,MATCH($A1165,Lookup!$A$9:$A$3000,0)),0)</f>
        <v>0</v>
      </c>
      <c r="E1165" s="204">
        <f>IFERROR(INDEX(Lookup!$BF$9:$BF$3000,MATCH($A1165,Lookup!$A$9:$A$3000,0)),0)</f>
        <v>0</v>
      </c>
      <c r="F1165" s="204">
        <f>IFERROR(INDEX(Lookup!$BE$9:$BE$3000,MATCH($A1165,Lookup!$A$9:$A$3000,0)),0)</f>
        <v>0</v>
      </c>
      <c r="G1165" s="205"/>
      <c r="H1165" s="205"/>
      <c r="I1165" s="204">
        <f>IFERROR(INDEX(Lookup!$BJ$9:$BJ$3000,MATCH($A1165,Lookup!$A$9:$A$3000,0)),0)</f>
        <v>0</v>
      </c>
      <c r="J1165" s="204">
        <f>IFERROR(INDEX(Lookup!$BI$9:$BI$3000,MATCH($A1165,Lookup!$A$9:$A$3000,0)),0)</f>
        <v>0</v>
      </c>
      <c r="K1165" s="204">
        <f>IFERROR(INDEX(Lookup!$BH$9:$BH$3000,MATCH($A1165,Lookup!$A$9:$A$3000,0)),0)</f>
        <v>0</v>
      </c>
      <c r="L1165" s="204">
        <f t="shared" si="51"/>
        <v>0</v>
      </c>
      <c r="O1165" s="182">
        <f t="shared" si="52"/>
        <v>0</v>
      </c>
    </row>
    <row r="1166" spans="1:15" hidden="1" x14ac:dyDescent="0.2">
      <c r="A1166" s="182">
        <f>'14'!A133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IFERROR(INDEX(Lookup!$BG$9:$BG$3000,MATCH($A1166,Lookup!$A$9:$A$3000,0)),0)</f>
        <v>0</v>
      </c>
      <c r="E1166" s="204">
        <f>IFERROR(INDEX(Lookup!$BF$9:$BF$3000,MATCH($A1166,Lookup!$A$9:$A$3000,0)),0)</f>
        <v>0</v>
      </c>
      <c r="F1166" s="204">
        <f>IFERROR(INDEX(Lookup!$BE$9:$BE$3000,MATCH($A1166,Lookup!$A$9:$A$3000,0)),0)</f>
        <v>0</v>
      </c>
      <c r="G1166" s="205"/>
      <c r="H1166" s="205"/>
      <c r="I1166" s="204">
        <f>IFERROR(INDEX(Lookup!$BJ$9:$BJ$3000,MATCH($A1166,Lookup!$A$9:$A$3000,0)),0)</f>
        <v>0</v>
      </c>
      <c r="J1166" s="204">
        <f>IFERROR(INDEX(Lookup!$BI$9:$BI$3000,MATCH($A1166,Lookup!$A$9:$A$3000,0)),0)</f>
        <v>0</v>
      </c>
      <c r="K1166" s="204">
        <f>IFERROR(INDEX(Lookup!$BH$9:$BH$3000,MATCH($A1166,Lookup!$A$9:$A$3000,0)),0)</f>
        <v>0</v>
      </c>
      <c r="L1166" s="204">
        <f t="shared" si="51"/>
        <v>0</v>
      </c>
      <c r="O1166" s="182">
        <f t="shared" si="52"/>
        <v>0</v>
      </c>
    </row>
    <row r="1167" spans="1:15" hidden="1" x14ac:dyDescent="0.2">
      <c r="A1167" s="182">
        <f>'14'!A134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IFERROR(INDEX(Lookup!$BG$9:$BG$3000,MATCH($A1167,Lookup!$A$9:$A$3000,0)),0)</f>
        <v>0</v>
      </c>
      <c r="E1167" s="204">
        <f>IFERROR(INDEX(Lookup!$BF$9:$BF$3000,MATCH($A1167,Lookup!$A$9:$A$3000,0)),0)</f>
        <v>0</v>
      </c>
      <c r="F1167" s="204">
        <f>IFERROR(INDEX(Lookup!$BE$9:$BE$3000,MATCH($A1167,Lookup!$A$9:$A$3000,0)),0)</f>
        <v>0</v>
      </c>
      <c r="G1167" s="205"/>
      <c r="H1167" s="205"/>
      <c r="I1167" s="204">
        <f>IFERROR(INDEX(Lookup!$BJ$9:$BJ$3000,MATCH($A1167,Lookup!$A$9:$A$3000,0)),0)</f>
        <v>0</v>
      </c>
      <c r="J1167" s="204">
        <f>IFERROR(INDEX(Lookup!$BI$9:$BI$3000,MATCH($A1167,Lookup!$A$9:$A$3000,0)),0)</f>
        <v>0</v>
      </c>
      <c r="K1167" s="204">
        <f>IFERROR(INDEX(Lookup!$BH$9:$BH$3000,MATCH($A1167,Lookup!$A$9:$A$3000,0)),0)</f>
        <v>0</v>
      </c>
      <c r="L1167" s="204">
        <f t="shared" si="51"/>
        <v>0</v>
      </c>
      <c r="O1167" s="182">
        <f t="shared" si="52"/>
        <v>0</v>
      </c>
    </row>
    <row r="1168" spans="1:15" hidden="1" x14ac:dyDescent="0.2">
      <c r="A1168" s="182">
        <f>'14'!A135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IFERROR(INDEX(Lookup!$BG$9:$BG$3000,MATCH($A1168,Lookup!$A$9:$A$3000,0)),0)</f>
        <v>0</v>
      </c>
      <c r="E1168" s="204">
        <f>IFERROR(INDEX(Lookup!$BF$9:$BF$3000,MATCH($A1168,Lookup!$A$9:$A$3000,0)),0)</f>
        <v>0</v>
      </c>
      <c r="F1168" s="204">
        <f>IFERROR(INDEX(Lookup!$BE$9:$BE$3000,MATCH($A1168,Lookup!$A$9:$A$3000,0)),0)</f>
        <v>0</v>
      </c>
      <c r="G1168" s="205"/>
      <c r="H1168" s="205"/>
      <c r="I1168" s="204">
        <f>IFERROR(INDEX(Lookup!$BJ$9:$BJ$3000,MATCH($A1168,Lookup!$A$9:$A$3000,0)),0)</f>
        <v>0</v>
      </c>
      <c r="J1168" s="204">
        <f>IFERROR(INDEX(Lookup!$BI$9:$BI$3000,MATCH($A1168,Lookup!$A$9:$A$3000,0)),0)</f>
        <v>0</v>
      </c>
      <c r="K1168" s="204">
        <f>IFERROR(INDEX(Lookup!$BH$9:$BH$3000,MATCH($A1168,Lookup!$A$9:$A$3000,0)),0)</f>
        <v>0</v>
      </c>
      <c r="L1168" s="204">
        <f t="shared" si="51"/>
        <v>0</v>
      </c>
      <c r="O1168" s="182">
        <f t="shared" si="52"/>
        <v>0</v>
      </c>
    </row>
    <row r="1169" spans="1:15" hidden="1" x14ac:dyDescent="0.2">
      <c r="A1169" s="182">
        <f>'14'!A136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IFERROR(INDEX(Lookup!$BG$9:$BG$3000,MATCH($A1169,Lookup!$A$9:$A$3000,0)),0)</f>
        <v>0</v>
      </c>
      <c r="E1169" s="204">
        <f>IFERROR(INDEX(Lookup!$BF$9:$BF$3000,MATCH($A1169,Lookup!$A$9:$A$3000,0)),0)</f>
        <v>0</v>
      </c>
      <c r="F1169" s="204">
        <f>IFERROR(INDEX(Lookup!$BE$9:$BE$3000,MATCH($A1169,Lookup!$A$9:$A$3000,0)),0)</f>
        <v>0</v>
      </c>
      <c r="G1169" s="205"/>
      <c r="H1169" s="205"/>
      <c r="I1169" s="204">
        <f>IFERROR(INDEX(Lookup!$BJ$9:$BJ$3000,MATCH($A1169,Lookup!$A$9:$A$3000,0)),0)</f>
        <v>0</v>
      </c>
      <c r="J1169" s="204">
        <f>IFERROR(INDEX(Lookup!$BI$9:$BI$3000,MATCH($A1169,Lookup!$A$9:$A$3000,0)),0)</f>
        <v>0</v>
      </c>
      <c r="K1169" s="204">
        <f>IFERROR(INDEX(Lookup!$BH$9:$BH$3000,MATCH($A1169,Lookup!$A$9:$A$3000,0)),0)</f>
        <v>0</v>
      </c>
      <c r="L1169" s="204">
        <f t="shared" si="51"/>
        <v>0</v>
      </c>
      <c r="O1169" s="182">
        <f t="shared" si="52"/>
        <v>0</v>
      </c>
    </row>
    <row r="1170" spans="1:15" hidden="1" x14ac:dyDescent="0.2">
      <c r="A1170" s="182">
        <f>'14'!A137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si="51"/>
        <v>0</v>
      </c>
      <c r="O1170" s="182">
        <f t="shared" si="52"/>
        <v>0</v>
      </c>
    </row>
    <row r="1171" spans="1:15" hidden="1" x14ac:dyDescent="0.2">
      <c r="A1171" s="182">
        <f>'14'!A138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1"/>
        <v>0</v>
      </c>
      <c r="O1171" s="182">
        <f t="shared" si="52"/>
        <v>0</v>
      </c>
    </row>
    <row r="1172" spans="1:15" hidden="1" x14ac:dyDescent="0.2">
      <c r="A1172" s="182">
        <f>'14'!A139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1"/>
        <v>0</v>
      </c>
      <c r="O1172" s="182">
        <f t="shared" si="52"/>
        <v>0</v>
      </c>
    </row>
    <row r="1173" spans="1:15" hidden="1" x14ac:dyDescent="0.2">
      <c r="A1173" s="182">
        <f>'14'!A140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1"/>
        <v>0</v>
      </c>
      <c r="O1173" s="182">
        <f t="shared" si="52"/>
        <v>0</v>
      </c>
    </row>
    <row r="1174" spans="1:15" hidden="1" x14ac:dyDescent="0.2">
      <c r="A1174" s="182">
        <f>'14'!A141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1"/>
        <v>0</v>
      </c>
      <c r="O1174" s="182">
        <f t="shared" si="52"/>
        <v>0</v>
      </c>
    </row>
    <row r="1175" spans="1:15" x14ac:dyDescent="0.2">
      <c r="L1175" s="204"/>
      <c r="O1175" s="182">
        <v>1</v>
      </c>
    </row>
    <row r="1176" spans="1:15" x14ac:dyDescent="0.2">
      <c r="A1176" s="212"/>
      <c r="B1176" s="212"/>
      <c r="C1176" s="212" t="s">
        <v>475</v>
      </c>
      <c r="D1176" s="210">
        <f>SUM(D1035:D1175)</f>
        <v>0</v>
      </c>
      <c r="E1176" s="210">
        <f>SUM(E1035:E1175)</f>
        <v>0</v>
      </c>
      <c r="F1176" s="210">
        <f>SUM(F1035:F1175)</f>
        <v>0</v>
      </c>
      <c r="G1176" s="211"/>
      <c r="H1176" s="211"/>
      <c r="I1176" s="210">
        <f>SUM(I1035:I1175)</f>
        <v>0</v>
      </c>
      <c r="J1176" s="210">
        <f>SUM(J1035:J1175)</f>
        <v>0</v>
      </c>
      <c r="K1176" s="210">
        <f>SUM(K1035:K1175)</f>
        <v>0</v>
      </c>
      <c r="L1176" s="210">
        <f>SUM(L1035:L1175)</f>
        <v>0</v>
      </c>
      <c r="O1176" s="182">
        <v>1</v>
      </c>
    </row>
    <row r="1177" spans="1:15" x14ac:dyDescent="0.2">
      <c r="A1177" s="212"/>
      <c r="B1177" s="212"/>
      <c r="C1177" s="212" t="s">
        <v>476</v>
      </c>
      <c r="D1177" s="210">
        <f>D1176+D1033+D754+D728+D704+D640+D307+D284</f>
        <v>0</v>
      </c>
      <c r="E1177" s="210">
        <f>E1176+E1033+E754+E728+E704+E640+E307+E284</f>
        <v>0</v>
      </c>
      <c r="F1177" s="210">
        <f>F1176+F1033+F754+F728+F704+F640+F307+F284</f>
        <v>0</v>
      </c>
      <c r="G1177" s="211"/>
      <c r="H1177" s="211"/>
      <c r="I1177" s="210">
        <f>I1176+I1033+I754+I728+I704+I640+I307+I284</f>
        <v>0</v>
      </c>
      <c r="J1177" s="210">
        <f>J1176+J1033+J754+J728+J704+J640+J307+J284</f>
        <v>0</v>
      </c>
      <c r="K1177" s="210">
        <f>K1176+K1033+K754+K728+K704+K640+K307+K284</f>
        <v>0</v>
      </c>
      <c r="L1177" s="210">
        <f>L1176+L1033+L754+L728+L704+L640+L307+L284</f>
        <v>0</v>
      </c>
      <c r="O1177" s="182">
        <v>1</v>
      </c>
    </row>
    <row r="1178" spans="1:15" x14ac:dyDescent="0.2">
      <c r="A1178" s="215"/>
      <c r="B1178" s="215"/>
      <c r="C1178" s="215"/>
      <c r="D1178" s="213"/>
      <c r="E1178" s="213"/>
      <c r="F1178" s="213"/>
      <c r="G1178" s="214"/>
      <c r="H1178" s="214"/>
      <c r="I1178" s="213"/>
      <c r="J1178" s="213"/>
      <c r="K1178" s="213"/>
      <c r="L1178" s="213"/>
      <c r="O1178" s="182">
        <v>1</v>
      </c>
    </row>
    <row r="1179" spans="1:15" x14ac:dyDescent="0.2">
      <c r="A1179" s="212"/>
      <c r="B1179" s="212"/>
      <c r="C1179" s="212" t="s">
        <v>477</v>
      </c>
      <c r="D1179" s="210">
        <f>(-D1177+D218)+D266</f>
        <v>0</v>
      </c>
      <c r="E1179" s="210">
        <f>(-E1177+E218)+E266</f>
        <v>0</v>
      </c>
      <c r="F1179" s="210">
        <f>(-F1177+F218)+F266</f>
        <v>0</v>
      </c>
      <c r="G1179" s="211"/>
      <c r="H1179" s="211"/>
      <c r="I1179" s="210">
        <f>(-I1177+I218)+I266</f>
        <v>0</v>
      </c>
      <c r="J1179" s="210">
        <f>(-J1177+J218)+J266</f>
        <v>0</v>
      </c>
      <c r="K1179" s="210">
        <f>(-K1177+K218)+K266</f>
        <v>0</v>
      </c>
      <c r="L1179" s="210">
        <f>(-L1177+L218)+L266</f>
        <v>0</v>
      </c>
      <c r="O1179" s="182">
        <v>1</v>
      </c>
    </row>
    <row r="1180" spans="1:15" x14ac:dyDescent="0.2">
      <c r="A1180" s="212"/>
      <c r="B1180" s="212"/>
      <c r="C1180" s="212" t="s">
        <v>465</v>
      </c>
      <c r="D1180" s="210"/>
      <c r="E1180" s="210"/>
      <c r="F1180" s="210"/>
      <c r="G1180" s="211"/>
      <c r="H1180" s="211"/>
      <c r="I1180" s="210"/>
      <c r="J1180" s="210"/>
      <c r="K1180" s="210"/>
      <c r="L1180" s="210"/>
      <c r="O1180" s="182">
        <v>1</v>
      </c>
    </row>
    <row r="1181" spans="1:15" hidden="1" x14ac:dyDescent="0.2">
      <c r="A1181" s="182">
        <f>'15'!A2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191" si="53">K1181-J1181</f>
        <v>0</v>
      </c>
      <c r="O1181" s="182">
        <f t="shared" ref="O1181:O1192" si="54">+IF(A1181&gt;0,1,0)</f>
        <v>0</v>
      </c>
    </row>
    <row r="1182" spans="1:15" hidden="1" x14ac:dyDescent="0.2">
      <c r="A1182" s="182">
        <f>'15'!A3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3"/>
        <v>0</v>
      </c>
      <c r="O1182" s="182">
        <f t="shared" si="54"/>
        <v>0</v>
      </c>
    </row>
    <row r="1183" spans="1:15" hidden="1" x14ac:dyDescent="0.2">
      <c r="A1183" s="182">
        <f>'15'!A4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0</v>
      </c>
      <c r="J1183" s="204">
        <f>IFERROR(INDEX(Lookup!$BI$9:$BI$3000,MATCH($A1183,Lookup!$A$9:$A$3000,0)),0)</f>
        <v>0</v>
      </c>
      <c r="K1183" s="204">
        <f>IFERROR(INDEX(Lookup!$BH$9:$BH$3000,MATCH($A1183,Lookup!$A$9:$A$3000,0)),0)</f>
        <v>0</v>
      </c>
      <c r="L1183" s="204">
        <f t="shared" si="53"/>
        <v>0</v>
      </c>
      <c r="O1183" s="182">
        <f t="shared" si="54"/>
        <v>0</v>
      </c>
    </row>
    <row r="1184" spans="1:15" hidden="1" x14ac:dyDescent="0.2">
      <c r="A1184" s="182">
        <f>'15'!A5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IFERROR(INDEX(Lookup!$BG$9:$BG$3000,MATCH($A1184,Lookup!$A$9:$A$3000,0)),0)</f>
        <v>0</v>
      </c>
      <c r="E1184" s="204">
        <f>IFERROR(INDEX(Lookup!$BF$9:$BF$3000,MATCH($A1184,Lookup!$A$9:$A$3000,0)),0)</f>
        <v>0</v>
      </c>
      <c r="F1184" s="204">
        <f>IFERROR(INDEX(Lookup!$BE$9:$BE$3000,MATCH($A1184,Lookup!$A$9:$A$3000,0)),0)</f>
        <v>0</v>
      </c>
      <c r="G1184" s="205"/>
      <c r="H1184" s="205"/>
      <c r="I1184" s="204">
        <f>IFERROR(INDEX(Lookup!$BJ$9:$BJ$3000,MATCH($A1184,Lookup!$A$9:$A$3000,0)),0)</f>
        <v>0</v>
      </c>
      <c r="J1184" s="204">
        <f>IFERROR(INDEX(Lookup!$BI$9:$BI$3000,MATCH($A1184,Lookup!$A$9:$A$3000,0)),0)</f>
        <v>0</v>
      </c>
      <c r="K1184" s="204">
        <f>IFERROR(INDEX(Lookup!$BH$9:$BH$3000,MATCH($A1184,Lookup!$A$9:$A$3000,0)),0)</f>
        <v>0</v>
      </c>
      <c r="L1184" s="204">
        <f t="shared" si="53"/>
        <v>0</v>
      </c>
      <c r="O1184" s="182">
        <f t="shared" si="54"/>
        <v>0</v>
      </c>
    </row>
    <row r="1185" spans="1:15" hidden="1" x14ac:dyDescent="0.2">
      <c r="A1185" s="182">
        <f>'15'!A6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3"/>
        <v>0</v>
      </c>
      <c r="O1185" s="182">
        <f t="shared" si="54"/>
        <v>0</v>
      </c>
    </row>
    <row r="1186" spans="1:15" hidden="1" x14ac:dyDescent="0.2">
      <c r="A1186" s="182">
        <f>'15'!A7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3"/>
        <v>0</v>
      </c>
      <c r="O1186" s="182">
        <f t="shared" si="54"/>
        <v>0</v>
      </c>
    </row>
    <row r="1187" spans="1:15" hidden="1" x14ac:dyDescent="0.2">
      <c r="A1187" s="182">
        <f>'15'!A8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3"/>
        <v>0</v>
      </c>
      <c r="O1187" s="182">
        <f t="shared" si="54"/>
        <v>0</v>
      </c>
    </row>
    <row r="1188" spans="1:15" hidden="1" x14ac:dyDescent="0.2">
      <c r="A1188" s="182">
        <f>'15'!A9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3"/>
        <v>0</v>
      </c>
      <c r="O1188" s="182">
        <f t="shared" si="54"/>
        <v>0</v>
      </c>
    </row>
    <row r="1189" spans="1:15" hidden="1" x14ac:dyDescent="0.2">
      <c r="A1189" s="182">
        <f>'15'!A10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3"/>
        <v>0</v>
      </c>
      <c r="O1189" s="182">
        <f t="shared" si="54"/>
        <v>0</v>
      </c>
    </row>
    <row r="1190" spans="1:15" hidden="1" x14ac:dyDescent="0.2">
      <c r="A1190" s="182">
        <f>'15'!A11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3"/>
        <v>0</v>
      </c>
      <c r="O1190" s="182">
        <f t="shared" si="54"/>
        <v>0</v>
      </c>
    </row>
    <row r="1191" spans="1:15" hidden="1" x14ac:dyDescent="0.2">
      <c r="A1191" s="182">
        <f>'15'!A12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3"/>
        <v>0</v>
      </c>
      <c r="O1191" s="182">
        <f t="shared" si="54"/>
        <v>0</v>
      </c>
    </row>
    <row r="1192" spans="1:15" hidden="1" x14ac:dyDescent="0.2">
      <c r="L1192" s="204"/>
      <c r="O1192" s="182">
        <f t="shared" si="54"/>
        <v>0</v>
      </c>
    </row>
    <row r="1193" spans="1:15" x14ac:dyDescent="0.2">
      <c r="A1193" s="212"/>
      <c r="B1193" s="212"/>
      <c r="C1193" s="212" t="s">
        <v>478</v>
      </c>
      <c r="D1193" s="210">
        <f>SUM(D1181:D1192)</f>
        <v>0</v>
      </c>
      <c r="E1193" s="210">
        <f>SUM(E1181:E1192)</f>
        <v>0</v>
      </c>
      <c r="F1193" s="210">
        <f>SUM(F1181:F1192)</f>
        <v>0</v>
      </c>
      <c r="G1193" s="211"/>
      <c r="H1193" s="211"/>
      <c r="I1193" s="210">
        <f>SUM(I1181:I1192)</f>
        <v>0</v>
      </c>
      <c r="J1193" s="210">
        <f>SUM(J1181:J1192)</f>
        <v>0</v>
      </c>
      <c r="K1193" s="210">
        <f>SUM(K1181:K1192)</f>
        <v>0</v>
      </c>
      <c r="L1193" s="210">
        <f>SUM(L1181:L1192)</f>
        <v>0</v>
      </c>
      <c r="O1193" s="182">
        <v>1</v>
      </c>
    </row>
    <row r="1194" spans="1:15" x14ac:dyDescent="0.2">
      <c r="A1194" s="212"/>
      <c r="B1194" s="212"/>
      <c r="C1194" s="212"/>
      <c r="D1194" s="210"/>
      <c r="E1194" s="210"/>
      <c r="F1194" s="210"/>
      <c r="G1194" s="211"/>
      <c r="H1194" s="211"/>
      <c r="I1194" s="210"/>
      <c r="J1194" s="210"/>
      <c r="K1194" s="210"/>
      <c r="L1194" s="210"/>
      <c r="O1194" s="182">
        <v>1</v>
      </c>
    </row>
    <row r="1195" spans="1:15" x14ac:dyDescent="0.2">
      <c r="A1195" s="212"/>
      <c r="B1195" s="212"/>
      <c r="C1195" s="212" t="s">
        <v>479</v>
      </c>
      <c r="D1195" s="210">
        <f>D1179-D1193</f>
        <v>0</v>
      </c>
      <c r="E1195" s="210">
        <f>E1179-E1193</f>
        <v>0</v>
      </c>
      <c r="F1195" s="210">
        <f>F1179-F1193</f>
        <v>0</v>
      </c>
      <c r="G1195" s="211"/>
      <c r="H1195" s="211"/>
      <c r="I1195" s="210">
        <f>I1179-I1193</f>
        <v>0</v>
      </c>
      <c r="J1195" s="210">
        <f>J1179-J1193</f>
        <v>0</v>
      </c>
      <c r="K1195" s="210">
        <f>K1179-K1193</f>
        <v>0</v>
      </c>
      <c r="L1195" s="210">
        <f>L1179-L1193</f>
        <v>0</v>
      </c>
      <c r="O1195" s="182">
        <v>1</v>
      </c>
    </row>
    <row r="1196" spans="1:15" x14ac:dyDescent="0.2">
      <c r="A1196" s="215"/>
      <c r="B1196" s="215"/>
      <c r="C1196" s="215" t="s">
        <v>480</v>
      </c>
      <c r="D1196" s="213"/>
      <c r="E1196" s="213"/>
      <c r="F1196" s="213"/>
      <c r="G1196" s="214"/>
      <c r="H1196" s="214"/>
      <c r="I1196" s="213"/>
      <c r="J1196" s="213"/>
      <c r="K1196" s="213"/>
      <c r="L1196" s="213"/>
      <c r="O1196" s="182">
        <v>1</v>
      </c>
    </row>
    <row r="1197" spans="1:15" hidden="1" x14ac:dyDescent="0.2">
      <c r="A1197" s="182">
        <f>'16'!A2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ref="L1197:L1208" si="55">K1197-J1197</f>
        <v>0</v>
      </c>
      <c r="O1197" s="182">
        <f t="shared" ref="O1197:O1208" si="56">+IF(A1197&gt;0,1,0)</f>
        <v>0</v>
      </c>
    </row>
    <row r="1198" spans="1:15" hidden="1" x14ac:dyDescent="0.2">
      <c r="A1198" s="182">
        <f>'16'!A3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5"/>
        <v>0</v>
      </c>
      <c r="O1198" s="182">
        <f t="shared" si="56"/>
        <v>0</v>
      </c>
    </row>
    <row r="1199" spans="1:15" hidden="1" x14ac:dyDescent="0.2">
      <c r="A1199" s="182">
        <f>'16'!A4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5"/>
        <v>0</v>
      </c>
      <c r="O1199" s="182">
        <f t="shared" si="56"/>
        <v>0</v>
      </c>
    </row>
    <row r="1200" spans="1:15" hidden="1" x14ac:dyDescent="0.2">
      <c r="A1200" s="182">
        <f>'16'!A5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5"/>
        <v>0</v>
      </c>
      <c r="O1200" s="182">
        <f t="shared" si="56"/>
        <v>0</v>
      </c>
    </row>
    <row r="1201" spans="1:15" hidden="1" x14ac:dyDescent="0.2">
      <c r="A1201" s="182">
        <f>'16'!A6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5"/>
        <v>0</v>
      </c>
      <c r="O1201" s="182">
        <f t="shared" si="56"/>
        <v>0</v>
      </c>
    </row>
    <row r="1202" spans="1:15" hidden="1" x14ac:dyDescent="0.2">
      <c r="A1202" s="182">
        <f>'16'!A7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5"/>
        <v>0</v>
      </c>
      <c r="O1202" s="182">
        <f t="shared" si="56"/>
        <v>0</v>
      </c>
    </row>
    <row r="1203" spans="1:15" hidden="1" x14ac:dyDescent="0.2">
      <c r="A1203" s="182">
        <f>'16'!A8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5"/>
        <v>0</v>
      </c>
      <c r="O1203" s="182">
        <f t="shared" si="56"/>
        <v>0</v>
      </c>
    </row>
    <row r="1204" spans="1:15" hidden="1" x14ac:dyDescent="0.2">
      <c r="A1204" s="182">
        <f>'16'!A9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5"/>
        <v>0</v>
      </c>
      <c r="O1204" s="182">
        <f t="shared" si="56"/>
        <v>0</v>
      </c>
    </row>
    <row r="1205" spans="1:15" hidden="1" x14ac:dyDescent="0.2">
      <c r="A1205" s="182">
        <f>'16'!A10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5"/>
        <v>0</v>
      </c>
      <c r="O1205" s="182">
        <f t="shared" si="56"/>
        <v>0</v>
      </c>
    </row>
    <row r="1206" spans="1:15" hidden="1" x14ac:dyDescent="0.2">
      <c r="A1206" s="182">
        <f>'16'!A11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5"/>
        <v>0</v>
      </c>
      <c r="O1206" s="182">
        <f t="shared" si="56"/>
        <v>0</v>
      </c>
    </row>
    <row r="1207" spans="1:15" hidden="1" x14ac:dyDescent="0.2">
      <c r="A1207" s="182">
        <f>'16'!A12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5"/>
        <v>0</v>
      </c>
      <c r="O1207" s="182">
        <f t="shared" si="56"/>
        <v>0</v>
      </c>
    </row>
    <row r="1208" spans="1:15" hidden="1" x14ac:dyDescent="0.2">
      <c r="A1208" s="182">
        <f>'16'!A13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5"/>
        <v>0</v>
      </c>
      <c r="O1208" s="182">
        <f t="shared" si="56"/>
        <v>0</v>
      </c>
    </row>
    <row r="1209" spans="1:15" x14ac:dyDescent="0.2">
      <c r="L1209" s="204"/>
      <c r="O1209" s="182">
        <v>1</v>
      </c>
    </row>
    <row r="1210" spans="1:15" x14ac:dyDescent="0.2">
      <c r="A1210" s="212"/>
      <c r="B1210" s="212"/>
      <c r="C1210" s="212" t="s">
        <v>481</v>
      </c>
      <c r="D1210" s="210">
        <f>SUM(D1197:D1209)</f>
        <v>0</v>
      </c>
      <c r="E1210" s="210">
        <f>SUM(E1197:E1209)</f>
        <v>0</v>
      </c>
      <c r="F1210" s="210">
        <f>SUM(F1197:F1209)</f>
        <v>0</v>
      </c>
      <c r="G1210" s="211"/>
      <c r="H1210" s="211"/>
      <c r="I1210" s="210">
        <f>SUM(I1197:I1209)</f>
        <v>0</v>
      </c>
      <c r="J1210" s="210">
        <f>SUM(J1197:J1209)</f>
        <v>0</v>
      </c>
      <c r="K1210" s="210">
        <f>SUM(K1197:K1209)</f>
        <v>0</v>
      </c>
      <c r="L1210" s="210">
        <f>SUM(L1197:L1209)</f>
        <v>0</v>
      </c>
      <c r="O1210" s="182">
        <v>1</v>
      </c>
    </row>
    <row r="1211" spans="1:15" x14ac:dyDescent="0.2">
      <c r="C1211" s="206" t="s">
        <v>484</v>
      </c>
      <c r="L1211" s="204"/>
      <c r="O1211" s="182">
        <v>1</v>
      </c>
    </row>
    <row r="1212" spans="1:15" x14ac:dyDescent="0.2">
      <c r="A1212" s="182" t="str">
        <f>'17'!A2</f>
        <v>30100-G03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 xml:space="preserve">Extra Ordinary Expenses-GPD1 Pty Ltd                        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ref="L1212:L1222" si="57">K1212-J1212</f>
        <v>0</v>
      </c>
      <c r="O1212" s="182">
        <f t="shared" ref="O1212:O1223" si="58">+IF(A1212&gt;0,1,0)</f>
        <v>1</v>
      </c>
    </row>
    <row r="1213" spans="1:15" hidden="1" x14ac:dyDescent="0.2">
      <c r="A1213" s="182">
        <f>'17'!A3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7"/>
        <v>0</v>
      </c>
      <c r="O1213" s="182">
        <f t="shared" si="58"/>
        <v>0</v>
      </c>
    </row>
    <row r="1214" spans="1:15" hidden="1" x14ac:dyDescent="0.2">
      <c r="A1214" s="182">
        <f>'17'!A4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IFERROR(INDEX(Lookup!$BG$9:$BG$3000,MATCH($A1214,Lookup!$A$9:$A$3000,0)),0)</f>
        <v>0</v>
      </c>
      <c r="E1214" s="204">
        <f>IFERROR(INDEX(Lookup!$BF$9:$BF$3000,MATCH($A1214,Lookup!$A$9:$A$3000,0)),0)</f>
        <v>0</v>
      </c>
      <c r="F1214" s="204">
        <f>IFERROR(INDEX(Lookup!$BE$9:$BE$3000,MATCH($A1214,Lookup!$A$9:$A$3000,0)),0)</f>
        <v>0</v>
      </c>
      <c r="G1214" s="205"/>
      <c r="H1214" s="205"/>
      <c r="I1214" s="204">
        <f>IFERROR(INDEX(Lookup!$BJ$9:$BJ$3000,MATCH($A1214,Lookup!$A$9:$A$3000,0)),0)</f>
        <v>0</v>
      </c>
      <c r="J1214" s="204">
        <f>IFERROR(INDEX(Lookup!$BI$9:$BI$3000,MATCH($A1214,Lookup!$A$9:$A$3000,0)),0)</f>
        <v>0</v>
      </c>
      <c r="K1214" s="204">
        <f>IFERROR(INDEX(Lookup!$BH$9:$BH$3000,MATCH($A1214,Lookup!$A$9:$A$3000,0)),0)</f>
        <v>0</v>
      </c>
      <c r="L1214" s="204">
        <f t="shared" si="57"/>
        <v>0</v>
      </c>
      <c r="O1214" s="182">
        <f t="shared" si="58"/>
        <v>0</v>
      </c>
    </row>
    <row r="1215" spans="1:15" hidden="1" x14ac:dyDescent="0.2">
      <c r="A1215" s="182">
        <f>'17'!A5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si="57"/>
        <v>0</v>
      </c>
      <c r="O1215" s="182">
        <f t="shared" si="58"/>
        <v>0</v>
      </c>
    </row>
    <row r="1216" spans="1:15" hidden="1" x14ac:dyDescent="0.2">
      <c r="A1216" s="182">
        <f>'17'!A6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7"/>
        <v>0</v>
      </c>
      <c r="O1216" s="182">
        <f t="shared" si="58"/>
        <v>0</v>
      </c>
    </row>
    <row r="1217" spans="1:15" hidden="1" x14ac:dyDescent="0.2">
      <c r="A1217" s="182">
        <f>'17'!A7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7"/>
        <v>0</v>
      </c>
      <c r="O1217" s="182">
        <f t="shared" si="58"/>
        <v>0</v>
      </c>
    </row>
    <row r="1218" spans="1:15" hidden="1" x14ac:dyDescent="0.2">
      <c r="A1218" s="182">
        <f>'17'!A8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7"/>
        <v>0</v>
      </c>
      <c r="O1218" s="182">
        <f t="shared" si="58"/>
        <v>0</v>
      </c>
    </row>
    <row r="1219" spans="1:15" hidden="1" x14ac:dyDescent="0.2">
      <c r="A1219" s="182">
        <f>'17'!A9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7"/>
        <v>0</v>
      </c>
      <c r="O1219" s="182">
        <f t="shared" si="58"/>
        <v>0</v>
      </c>
    </row>
    <row r="1220" spans="1:15" hidden="1" x14ac:dyDescent="0.2">
      <c r="A1220" s="182">
        <f>'17'!A10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7"/>
        <v>0</v>
      </c>
      <c r="O1220" s="182">
        <f t="shared" si="58"/>
        <v>0</v>
      </c>
    </row>
    <row r="1221" spans="1:15" hidden="1" x14ac:dyDescent="0.2">
      <c r="A1221" s="182">
        <f>'17'!A11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7"/>
        <v>0</v>
      </c>
      <c r="O1221" s="182">
        <f t="shared" si="58"/>
        <v>0</v>
      </c>
    </row>
    <row r="1222" spans="1:15" hidden="1" x14ac:dyDescent="0.2">
      <c r="A1222" s="182">
        <f>'17'!A12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7"/>
        <v>0</v>
      </c>
      <c r="O1222" s="182">
        <f t="shared" si="58"/>
        <v>0</v>
      </c>
    </row>
    <row r="1223" spans="1:15" hidden="1" x14ac:dyDescent="0.2">
      <c r="L1223" s="204"/>
      <c r="O1223" s="182">
        <f t="shared" si="58"/>
        <v>0</v>
      </c>
    </row>
    <row r="1224" spans="1:15" x14ac:dyDescent="0.2">
      <c r="A1224" s="212"/>
      <c r="B1224" s="212"/>
      <c r="C1224" s="212" t="s">
        <v>485</v>
      </c>
      <c r="D1224" s="210">
        <f>SUM(D1212:D1223)</f>
        <v>0</v>
      </c>
      <c r="E1224" s="210">
        <f>SUM(E1212:E1223)</f>
        <v>0</v>
      </c>
      <c r="F1224" s="210">
        <f>SUM(F1212:F1223)</f>
        <v>0</v>
      </c>
      <c r="G1224" s="211"/>
      <c r="H1224" s="211"/>
      <c r="I1224" s="210">
        <f>SUM(I1212:I1223)</f>
        <v>0</v>
      </c>
      <c r="J1224" s="210">
        <f>SUM(J1212:J1223)</f>
        <v>0</v>
      </c>
      <c r="K1224" s="210">
        <f>SUM(K1212:K1223)</f>
        <v>0</v>
      </c>
      <c r="L1224" s="210">
        <f>SUM(L1212:L1223)</f>
        <v>0</v>
      </c>
      <c r="O1224" s="182">
        <v>1</v>
      </c>
    </row>
    <row r="1225" spans="1:15" x14ac:dyDescent="0.2">
      <c r="C1225" s="206" t="s">
        <v>482</v>
      </c>
      <c r="L1225" s="204"/>
      <c r="O1225" s="182">
        <v>1</v>
      </c>
    </row>
    <row r="1226" spans="1:15" x14ac:dyDescent="0.2">
      <c r="A1226" s="182" t="str">
        <f>'18'!A2</f>
        <v>30120-G03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 xml:space="preserve">Captial loss-GPD1 Pty Ltd                                   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ref="L1226:L1237" si="59">K1226-J1226</f>
        <v>0</v>
      </c>
      <c r="O1226" s="182">
        <f t="shared" ref="O1226:O1238" si="60">+IF(A1226&gt;0,1,0)</f>
        <v>1</v>
      </c>
    </row>
    <row r="1227" spans="1:15" hidden="1" x14ac:dyDescent="0.2">
      <c r="A1227" s="182">
        <f>'18'!A3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9"/>
        <v>0</v>
      </c>
      <c r="O1227" s="182">
        <f t="shared" si="60"/>
        <v>0</v>
      </c>
    </row>
    <row r="1228" spans="1:15" hidden="1" x14ac:dyDescent="0.2">
      <c r="A1228" s="182">
        <f>'18'!A4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9"/>
        <v>0</v>
      </c>
      <c r="O1228" s="182">
        <f t="shared" si="60"/>
        <v>0</v>
      </c>
    </row>
    <row r="1229" spans="1:15" hidden="1" x14ac:dyDescent="0.2">
      <c r="A1229" s="182">
        <f>'18'!A5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9"/>
        <v>0</v>
      </c>
      <c r="O1229" s="182">
        <f t="shared" si="60"/>
        <v>0</v>
      </c>
    </row>
    <row r="1230" spans="1:15" hidden="1" x14ac:dyDescent="0.2">
      <c r="A1230" s="182">
        <f>'18'!A6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9"/>
        <v>0</v>
      </c>
      <c r="O1230" s="182">
        <f t="shared" si="60"/>
        <v>0</v>
      </c>
    </row>
    <row r="1231" spans="1:15" hidden="1" x14ac:dyDescent="0.2">
      <c r="A1231" s="182">
        <f>'18'!A7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si="59"/>
        <v>0</v>
      </c>
      <c r="O1231" s="182">
        <f t="shared" si="60"/>
        <v>0</v>
      </c>
    </row>
    <row r="1232" spans="1:15" hidden="1" x14ac:dyDescent="0.2">
      <c r="A1232" s="182">
        <f>'18'!A8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59"/>
        <v>0</v>
      </c>
      <c r="O1232" s="182">
        <f t="shared" si="60"/>
        <v>0</v>
      </c>
    </row>
    <row r="1233" spans="1:15" hidden="1" x14ac:dyDescent="0.2">
      <c r="A1233" s="182">
        <f>'18'!A9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59"/>
        <v>0</v>
      </c>
      <c r="O1233" s="182">
        <f t="shared" si="60"/>
        <v>0</v>
      </c>
    </row>
    <row r="1234" spans="1:15" hidden="1" x14ac:dyDescent="0.2">
      <c r="A1234" s="182">
        <f>'18'!A10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59"/>
        <v>0</v>
      </c>
      <c r="O1234" s="182">
        <f t="shared" si="60"/>
        <v>0</v>
      </c>
    </row>
    <row r="1235" spans="1:15" hidden="1" x14ac:dyDescent="0.2">
      <c r="A1235" s="182">
        <f>'18'!A11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9"/>
        <v>0</v>
      </c>
      <c r="O1235" s="182">
        <f t="shared" si="60"/>
        <v>0</v>
      </c>
    </row>
    <row r="1236" spans="1:15" hidden="1" x14ac:dyDescent="0.2">
      <c r="A1236" s="182">
        <f>'18'!A12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9"/>
        <v>0</v>
      </c>
      <c r="O1236" s="182">
        <f t="shared" si="60"/>
        <v>0</v>
      </c>
    </row>
    <row r="1237" spans="1:15" hidden="1" x14ac:dyDescent="0.2">
      <c r="A1237" s="182">
        <f>'18'!A13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9"/>
        <v>0</v>
      </c>
      <c r="O1237" s="182">
        <f t="shared" si="60"/>
        <v>0</v>
      </c>
    </row>
    <row r="1238" spans="1:15" hidden="1" x14ac:dyDescent="0.2">
      <c r="L1238" s="204"/>
      <c r="O1238" s="182">
        <f t="shared" si="60"/>
        <v>0</v>
      </c>
    </row>
    <row r="1239" spans="1:15" x14ac:dyDescent="0.2">
      <c r="A1239" s="212"/>
      <c r="B1239" s="212"/>
      <c r="C1239" s="212" t="s">
        <v>486</v>
      </c>
      <c r="D1239" s="210">
        <f>SUM(D1226:D1238)</f>
        <v>0</v>
      </c>
      <c r="E1239" s="210">
        <f>SUM(E1226:E1238)</f>
        <v>0</v>
      </c>
      <c r="F1239" s="210">
        <f>SUM(F1226:F1238)</f>
        <v>0</v>
      </c>
      <c r="G1239" s="211"/>
      <c r="H1239" s="211"/>
      <c r="I1239" s="210">
        <f>SUM(I1226:I1238)</f>
        <v>0</v>
      </c>
      <c r="J1239" s="210">
        <f>SUM(J1226:J1238)</f>
        <v>0</v>
      </c>
      <c r="K1239" s="210">
        <f>SUM(K1226:K1238)</f>
        <v>0</v>
      </c>
      <c r="L1239" s="210">
        <f>SUM(L1226:L1238)</f>
        <v>0</v>
      </c>
      <c r="O1239" s="182">
        <v>1</v>
      </c>
    </row>
    <row r="1240" spans="1:15" x14ac:dyDescent="0.2">
      <c r="A1240" s="212"/>
      <c r="B1240" s="212"/>
      <c r="C1240" s="212" t="s">
        <v>487</v>
      </c>
      <c r="D1240" s="210">
        <f>D1195-D1210-D1224-D1239</f>
        <v>0</v>
      </c>
      <c r="E1240" s="210">
        <f>E1195-E1210-E1224-E1239</f>
        <v>0</v>
      </c>
      <c r="F1240" s="210">
        <f>F1195-F1210-F1224-F1239</f>
        <v>0</v>
      </c>
      <c r="G1240" s="210"/>
      <c r="H1240" s="210"/>
      <c r="I1240" s="210">
        <f>I1195-I1210-I1224-I1239</f>
        <v>0</v>
      </c>
      <c r="J1240" s="210">
        <f>J1195-J1210-J1224-J1239</f>
        <v>0</v>
      </c>
      <c r="K1240" s="210">
        <f>K1195-K1210-K1224-K1239</f>
        <v>0</v>
      </c>
      <c r="L1240" s="210">
        <f>L1195-L1210-L1224-L1239</f>
        <v>0</v>
      </c>
      <c r="O1240" s="182">
        <v>1</v>
      </c>
    </row>
    <row r="1241" spans="1:15" x14ac:dyDescent="0.2">
      <c r="C1241" s="206" t="s">
        <v>483</v>
      </c>
      <c r="L1241" s="204"/>
      <c r="O1241" s="182">
        <v>1</v>
      </c>
    </row>
    <row r="1242" spans="1:15" x14ac:dyDescent="0.2">
      <c r="A1242" s="182" t="str">
        <f>'19'!A2</f>
        <v>30140-G03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 xml:space="preserve">Income Tax-GPD1 Pty Ltd                                     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ref="L1242:L1252" si="61">K1242-J1242</f>
        <v>0</v>
      </c>
      <c r="O1242" s="182">
        <f t="shared" ref="O1242:O1252" si="62">+IF(A1242&gt;0,1,0)</f>
        <v>1</v>
      </c>
    </row>
    <row r="1243" spans="1:15" hidden="1" x14ac:dyDescent="0.2">
      <c r="A1243" s="182">
        <f>'19'!A3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61"/>
        <v>0</v>
      </c>
      <c r="O1243" s="182">
        <f t="shared" si="62"/>
        <v>0</v>
      </c>
    </row>
    <row r="1244" spans="1:15" hidden="1" x14ac:dyDescent="0.2">
      <c r="A1244" s="182">
        <f>'19'!A4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61"/>
        <v>0</v>
      </c>
      <c r="O1244" s="182">
        <f t="shared" si="62"/>
        <v>0</v>
      </c>
    </row>
    <row r="1245" spans="1:15" hidden="1" x14ac:dyDescent="0.2">
      <c r="A1245" s="182">
        <f>'19'!A5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4">
        <f>IFERROR(INDEX(Lookup!$BG$9:$BG$3000,MATCH($A1245,Lookup!$A$9:$A$3000,0)),0)</f>
        <v>0</v>
      </c>
      <c r="E1245" s="204">
        <f>IFERROR(INDEX(Lookup!$BF$9:$BF$3000,MATCH($A1245,Lookup!$A$9:$A$3000,0)),0)</f>
        <v>0</v>
      </c>
      <c r="F1245" s="204">
        <f>IFERROR(INDEX(Lookup!$BE$9:$BE$3000,MATCH($A1245,Lookup!$A$9:$A$3000,0)),0)</f>
        <v>0</v>
      </c>
      <c r="G1245" s="205"/>
      <c r="H1245" s="205"/>
      <c r="I1245" s="204">
        <f>IFERROR(INDEX(Lookup!$BJ$9:$BJ$3000,MATCH($A1245,Lookup!$A$9:$A$3000,0)),0)</f>
        <v>0</v>
      </c>
      <c r="J1245" s="204">
        <f>IFERROR(INDEX(Lookup!$BI$9:$BI$3000,MATCH($A1245,Lookup!$A$9:$A$3000,0)),0)</f>
        <v>0</v>
      </c>
      <c r="K1245" s="204">
        <f>IFERROR(INDEX(Lookup!$BH$9:$BH$3000,MATCH($A1245,Lookup!$A$9:$A$3000,0)),0)</f>
        <v>0</v>
      </c>
      <c r="L1245" s="204">
        <f t="shared" si="61"/>
        <v>0</v>
      </c>
      <c r="O1245" s="182">
        <f t="shared" si="62"/>
        <v>0</v>
      </c>
    </row>
    <row r="1246" spans="1:15" hidden="1" x14ac:dyDescent="0.2">
      <c r="A1246" s="182">
        <f>'19'!A6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4">
        <f>IFERROR(INDEX(Lookup!$BG$9:$BG$3000,MATCH($A1246,Lookup!$A$9:$A$3000,0)),0)</f>
        <v>0</v>
      </c>
      <c r="E1246" s="204">
        <f>IFERROR(INDEX(Lookup!$BF$9:$BF$3000,MATCH($A1246,Lookup!$A$9:$A$3000,0)),0)</f>
        <v>0</v>
      </c>
      <c r="F1246" s="204">
        <f>IFERROR(INDEX(Lookup!$BE$9:$BE$3000,MATCH($A1246,Lookup!$A$9:$A$3000,0)),0)</f>
        <v>0</v>
      </c>
      <c r="G1246" s="205"/>
      <c r="H1246" s="205"/>
      <c r="I1246" s="204">
        <f>IFERROR(INDEX(Lookup!$BJ$9:$BJ$3000,MATCH($A1246,Lookup!$A$9:$A$3000,0)),0)</f>
        <v>0</v>
      </c>
      <c r="J1246" s="204">
        <f>IFERROR(INDEX(Lookup!$BI$9:$BI$3000,MATCH($A1246,Lookup!$A$9:$A$3000,0)),0)</f>
        <v>0</v>
      </c>
      <c r="K1246" s="204">
        <f>IFERROR(INDEX(Lookup!$BH$9:$BH$3000,MATCH($A1246,Lookup!$A$9:$A$3000,0)),0)</f>
        <v>0</v>
      </c>
      <c r="L1246" s="204">
        <f t="shared" si="61"/>
        <v>0</v>
      </c>
      <c r="O1246" s="182">
        <f t="shared" si="62"/>
        <v>0</v>
      </c>
    </row>
    <row r="1247" spans="1:15" hidden="1" x14ac:dyDescent="0.2">
      <c r="A1247" s="182">
        <f>'19'!A7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4">
        <f>IFERROR(INDEX(Lookup!$BG$9:$BG$3000,MATCH($A1247,Lookup!$A$9:$A$3000,0)),0)</f>
        <v>0</v>
      </c>
      <c r="E1247" s="204">
        <f>IFERROR(INDEX(Lookup!$BF$9:$BF$3000,MATCH($A1247,Lookup!$A$9:$A$3000,0)),0)</f>
        <v>0</v>
      </c>
      <c r="F1247" s="204">
        <f>IFERROR(INDEX(Lookup!$BE$9:$BE$3000,MATCH($A1247,Lookup!$A$9:$A$3000,0)),0)</f>
        <v>0</v>
      </c>
      <c r="G1247" s="205"/>
      <c r="H1247" s="205"/>
      <c r="I1247" s="204">
        <f>IFERROR(INDEX(Lookup!$BJ$9:$BJ$3000,MATCH($A1247,Lookup!$A$9:$A$3000,0)),0)</f>
        <v>0</v>
      </c>
      <c r="J1247" s="204">
        <f>IFERROR(INDEX(Lookup!$BI$9:$BI$3000,MATCH($A1247,Lookup!$A$9:$A$3000,0)),0)</f>
        <v>0</v>
      </c>
      <c r="K1247" s="204">
        <f>IFERROR(INDEX(Lookup!$BH$9:$BH$3000,MATCH($A1247,Lookup!$A$9:$A$3000,0)),0)</f>
        <v>0</v>
      </c>
      <c r="L1247" s="204">
        <f t="shared" si="61"/>
        <v>0</v>
      </c>
      <c r="O1247" s="182">
        <f t="shared" si="62"/>
        <v>0</v>
      </c>
    </row>
    <row r="1248" spans="1:15" hidden="1" x14ac:dyDescent="0.2">
      <c r="A1248" s="182">
        <f>'19'!A8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si="61"/>
        <v>0</v>
      </c>
      <c r="O1248" s="182">
        <f t="shared" si="62"/>
        <v>0</v>
      </c>
    </row>
    <row r="1249" spans="1:15" hidden="1" x14ac:dyDescent="0.2">
      <c r="A1249" s="182">
        <f>'19'!A9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61"/>
        <v>0</v>
      </c>
      <c r="O1249" s="182">
        <f t="shared" si="62"/>
        <v>0</v>
      </c>
    </row>
    <row r="1250" spans="1:15" hidden="1" x14ac:dyDescent="0.2">
      <c r="A1250" s="182">
        <f>'19'!A10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61"/>
        <v>0</v>
      </c>
      <c r="O1250" s="182">
        <f t="shared" si="62"/>
        <v>0</v>
      </c>
    </row>
    <row r="1251" spans="1:15" hidden="1" x14ac:dyDescent="0.2">
      <c r="A1251" s="182">
        <f>'19'!A11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61"/>
        <v>0</v>
      </c>
      <c r="O1251" s="182">
        <f t="shared" si="62"/>
        <v>0</v>
      </c>
    </row>
    <row r="1252" spans="1:15" hidden="1" x14ac:dyDescent="0.2">
      <c r="A1252" s="182">
        <f>'19'!A12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61"/>
        <v>0</v>
      </c>
      <c r="O1252" s="182">
        <f t="shared" si="62"/>
        <v>0</v>
      </c>
    </row>
    <row r="1253" spans="1:15" x14ac:dyDescent="0.2">
      <c r="L1253" s="204"/>
      <c r="O1253" s="182">
        <v>1</v>
      </c>
    </row>
    <row r="1254" spans="1:15" x14ac:dyDescent="0.2">
      <c r="A1254" s="212"/>
      <c r="B1254" s="212"/>
      <c r="C1254" s="212" t="s">
        <v>488</v>
      </c>
      <c r="D1254" s="210">
        <f>SUM(D1242:D1253)</f>
        <v>0</v>
      </c>
      <c r="E1254" s="210">
        <f>SUM(E1242:E1253)</f>
        <v>0</v>
      </c>
      <c r="F1254" s="210">
        <f>SUM(F1242:F1253)</f>
        <v>0</v>
      </c>
      <c r="G1254" s="211"/>
      <c r="H1254" s="211"/>
      <c r="I1254" s="210">
        <f>SUM(I1242:I1253)</f>
        <v>0</v>
      </c>
      <c r="J1254" s="210">
        <f>SUM(J1242:J1253)</f>
        <v>0</v>
      </c>
      <c r="K1254" s="210">
        <f>SUM(K1242:K1253)</f>
        <v>0</v>
      </c>
      <c r="L1254" s="210">
        <f>SUM(L1242:L1253)</f>
        <v>0</v>
      </c>
      <c r="O1254" s="182">
        <v>1</v>
      </c>
    </row>
    <row r="1255" spans="1:15" x14ac:dyDescent="0.2">
      <c r="A1255" s="212"/>
      <c r="B1255" s="212"/>
      <c r="C1255" s="212" t="s">
        <v>489</v>
      </c>
      <c r="D1255" s="210">
        <f>D1240-D1254</f>
        <v>0</v>
      </c>
      <c r="E1255" s="210">
        <f>E1240-E1254</f>
        <v>0</v>
      </c>
      <c r="F1255" s="210">
        <f>F1240-F1254</f>
        <v>0</v>
      </c>
      <c r="G1255" s="210"/>
      <c r="H1255" s="210"/>
      <c r="I1255" s="210">
        <f>I1240-I1254</f>
        <v>0</v>
      </c>
      <c r="J1255" s="210">
        <f>J1240-J1254</f>
        <v>0</v>
      </c>
      <c r="K1255" s="210">
        <f>K1240-K1254</f>
        <v>0</v>
      </c>
      <c r="L1255" s="210">
        <f>L1240-L1254</f>
        <v>0</v>
      </c>
      <c r="O1255" s="182">
        <v>1</v>
      </c>
    </row>
    <row r="1256" spans="1:15" x14ac:dyDescent="0.2">
      <c r="L1256" s="204"/>
      <c r="O1256" s="182">
        <v>1</v>
      </c>
    </row>
    <row r="1257" spans="1:15" x14ac:dyDescent="0.2">
      <c r="A1257" s="212"/>
      <c r="B1257" s="212"/>
      <c r="C1257" s="212" t="s">
        <v>490</v>
      </c>
      <c r="D1257" s="210"/>
      <c r="E1257" s="210"/>
      <c r="F1257" s="210"/>
      <c r="G1257" s="211"/>
      <c r="H1257" s="211"/>
      <c r="I1257" s="210"/>
      <c r="J1257" s="210"/>
      <c r="K1257" s="210"/>
      <c r="L1257" s="210"/>
    </row>
    <row r="1258" spans="1:15" x14ac:dyDescent="0.2">
      <c r="L1258" s="204"/>
    </row>
    <row r="1259" spans="1:15" x14ac:dyDescent="0.2">
      <c r="L1259" s="204"/>
    </row>
    <row r="1260" spans="1:15" x14ac:dyDescent="0.2">
      <c r="L1260" s="204"/>
    </row>
    <row r="1261" spans="1:15" x14ac:dyDescent="0.2">
      <c r="D1261" s="182"/>
      <c r="E1261" s="182"/>
      <c r="F1261" s="182"/>
      <c r="G1261" s="205"/>
      <c r="H1261" s="205"/>
      <c r="I1261" s="182"/>
      <c r="J1261" s="182"/>
      <c r="K1261" s="182"/>
    </row>
    <row r="1262" spans="1:15" x14ac:dyDescent="0.2">
      <c r="D1262" s="182"/>
      <c r="E1262" s="182"/>
      <c r="F1262" s="182"/>
      <c r="G1262" s="205"/>
      <c r="H1262" s="205"/>
      <c r="I1262" s="182"/>
      <c r="J1262" s="182"/>
      <c r="K1262" s="182"/>
    </row>
    <row r="1263" spans="1:15" x14ac:dyDescent="0.2">
      <c r="D1263" s="182"/>
      <c r="E1263" s="182"/>
      <c r="F1263" s="182"/>
      <c r="G1263" s="205"/>
      <c r="H1263" s="205"/>
      <c r="I1263" s="182"/>
      <c r="J1263" s="182"/>
      <c r="K1263" s="182"/>
    </row>
    <row r="1264" spans="1:15" x14ac:dyDescent="0.2">
      <c r="D1264" s="182"/>
      <c r="E1264" s="182"/>
      <c r="F1264" s="182"/>
      <c r="G1264" s="205"/>
      <c r="H1264" s="205"/>
      <c r="I1264" s="182"/>
      <c r="J1264" s="182"/>
      <c r="K1264" s="182"/>
    </row>
    <row r="1265" spans="3:12" x14ac:dyDescent="0.2">
      <c r="D1265" s="182"/>
      <c r="E1265" s="182"/>
      <c r="F1265" s="182"/>
      <c r="G1265" s="205"/>
      <c r="H1265" s="205"/>
      <c r="I1265" s="182"/>
      <c r="J1265" s="182"/>
      <c r="K1265" s="182"/>
    </row>
    <row r="1266" spans="3:12" x14ac:dyDescent="0.2">
      <c r="D1266" s="182"/>
      <c r="E1266" s="182"/>
      <c r="F1266" s="182"/>
      <c r="G1266" s="205"/>
      <c r="H1266" s="205"/>
      <c r="I1266" s="182"/>
      <c r="J1266" s="182"/>
      <c r="K1266" s="182"/>
    </row>
    <row r="1267" spans="3:12" x14ac:dyDescent="0.2">
      <c r="D1267" s="182"/>
      <c r="E1267" s="182"/>
      <c r="F1267" s="182"/>
      <c r="G1267" s="205"/>
      <c r="H1267" s="205"/>
      <c r="I1267" s="182"/>
      <c r="J1267" s="182"/>
      <c r="K1267" s="182"/>
    </row>
    <row r="1268" spans="3:12" x14ac:dyDescent="0.2">
      <c r="D1268" s="182"/>
      <c r="E1268" s="182"/>
      <c r="F1268" s="182"/>
      <c r="G1268" s="205"/>
      <c r="H1268" s="205"/>
      <c r="I1268" s="182"/>
      <c r="J1268" s="182"/>
      <c r="K1268" s="182"/>
    </row>
    <row r="1269" spans="3:12" x14ac:dyDescent="0.2">
      <c r="D1269" s="182"/>
      <c r="E1269" s="182"/>
      <c r="F1269" s="182"/>
      <c r="G1269" s="205"/>
      <c r="H1269" s="205"/>
      <c r="I1269" s="182"/>
      <c r="J1269" s="182"/>
      <c r="K1269" s="182"/>
    </row>
    <row r="1270" spans="3:12" x14ac:dyDescent="0.2">
      <c r="D1270" s="182"/>
      <c r="E1270" s="182"/>
      <c r="F1270" s="182"/>
      <c r="G1270" s="205"/>
      <c r="H1270" s="205"/>
      <c r="I1270" s="182"/>
      <c r="J1270" s="182"/>
      <c r="K1270" s="182"/>
    </row>
    <row r="1271" spans="3:12" x14ac:dyDescent="0.2">
      <c r="D1271" s="182"/>
      <c r="E1271" s="182"/>
      <c r="F1271" s="182"/>
      <c r="G1271" s="205"/>
      <c r="H1271" s="205"/>
      <c r="I1271" s="182"/>
      <c r="J1271" s="182"/>
      <c r="K1271" s="182"/>
    </row>
    <row r="1272" spans="3:12" x14ac:dyDescent="0.2">
      <c r="D1272" s="182"/>
      <c r="E1272" s="182"/>
      <c r="F1272" s="182"/>
      <c r="G1272" s="205"/>
      <c r="H1272" s="205"/>
      <c r="I1272" s="182"/>
      <c r="J1272" s="182"/>
      <c r="K1272" s="182"/>
    </row>
    <row r="1273" spans="3:12" x14ac:dyDescent="0.2">
      <c r="D1273" s="182"/>
      <c r="E1273" s="182"/>
      <c r="F1273" s="182"/>
      <c r="G1273" s="205"/>
      <c r="H1273" s="205"/>
      <c r="I1273" s="182"/>
      <c r="J1273" s="182"/>
      <c r="K1273" s="182"/>
    </row>
    <row r="1274" spans="3:12" x14ac:dyDescent="0.2">
      <c r="D1274" s="182"/>
      <c r="E1274" s="182"/>
      <c r="F1274" s="182"/>
      <c r="G1274" s="205"/>
      <c r="H1274" s="205"/>
      <c r="I1274" s="182"/>
      <c r="J1274" s="182"/>
      <c r="K1274" s="182"/>
    </row>
    <row r="1275" spans="3:12" x14ac:dyDescent="0.2">
      <c r="D1275" s="182"/>
      <c r="E1275" s="182"/>
      <c r="F1275" s="182"/>
      <c r="G1275" s="205"/>
      <c r="H1275" s="205"/>
      <c r="I1275" s="182"/>
      <c r="J1275" s="182"/>
      <c r="K1275" s="182"/>
    </row>
    <row r="1276" spans="3:12" x14ac:dyDescent="0.2">
      <c r="L1276" s="204"/>
    </row>
    <row r="1277" spans="3:12" x14ac:dyDescent="0.2">
      <c r="C1277" s="206"/>
      <c r="D1277" s="207"/>
      <c r="E1277" s="207"/>
      <c r="F1277" s="207"/>
      <c r="G1277" s="209"/>
      <c r="H1277" s="209"/>
      <c r="I1277" s="207"/>
      <c r="J1277" s="207"/>
      <c r="K1277" s="207"/>
      <c r="L1277" s="207"/>
    </row>
    <row r="1278" spans="3:12" x14ac:dyDescent="0.2">
      <c r="L1278" s="204"/>
    </row>
    <row r="1279" spans="3:12" x14ac:dyDescent="0.2">
      <c r="G1279" s="205"/>
      <c r="H1279" s="205"/>
      <c r="L1279" s="204"/>
    </row>
    <row r="1280" spans="3:12" x14ac:dyDescent="0.2">
      <c r="G1280" s="205"/>
      <c r="H1280" s="205"/>
      <c r="L1280" s="204"/>
    </row>
    <row r="1281" spans="4:12" x14ac:dyDescent="0.2">
      <c r="G1281" s="205"/>
      <c r="H1281" s="205"/>
      <c r="L1281" s="204"/>
    </row>
    <row r="1282" spans="4:12" x14ac:dyDescent="0.2">
      <c r="G1282" s="205"/>
      <c r="H1282" s="205"/>
      <c r="L1282" s="204"/>
    </row>
    <row r="1283" spans="4:12" x14ac:dyDescent="0.2">
      <c r="G1283" s="205"/>
      <c r="H1283" s="205"/>
      <c r="L1283" s="204"/>
    </row>
    <row r="1284" spans="4:12" x14ac:dyDescent="0.2">
      <c r="G1284" s="205"/>
      <c r="H1284" s="205"/>
      <c r="L1284" s="204"/>
    </row>
    <row r="1285" spans="4:12" x14ac:dyDescent="0.2">
      <c r="G1285" s="205"/>
      <c r="H1285" s="205"/>
      <c r="L1285" s="204"/>
    </row>
    <row r="1286" spans="4:12" x14ac:dyDescent="0.2">
      <c r="G1286" s="205"/>
      <c r="H1286" s="205"/>
      <c r="L1286" s="204"/>
    </row>
    <row r="1287" spans="4:12" x14ac:dyDescent="0.2">
      <c r="G1287" s="205"/>
      <c r="H1287" s="205"/>
      <c r="L1287" s="204"/>
    </row>
    <row r="1288" spans="4:12" x14ac:dyDescent="0.2">
      <c r="G1288" s="205"/>
      <c r="H1288" s="205"/>
      <c r="L1288" s="204"/>
    </row>
    <row r="1289" spans="4:12" x14ac:dyDescent="0.2">
      <c r="G1289" s="205"/>
      <c r="H1289" s="205"/>
      <c r="L1289" s="204"/>
    </row>
    <row r="1290" spans="4:12" x14ac:dyDescent="0.2">
      <c r="L1290" s="204"/>
    </row>
    <row r="1291" spans="4:12" x14ac:dyDescent="0.2">
      <c r="G1291" s="205"/>
      <c r="H1291" s="205"/>
      <c r="L1291" s="204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7:8" s="182" customFormat="1" x14ac:dyDescent="0.2">
      <c r="G1297" s="205"/>
      <c r="H1297" s="205"/>
    </row>
    <row r="1298" spans="7:8" s="182" customFormat="1" x14ac:dyDescent="0.2">
      <c r="G1298" s="205"/>
      <c r="H1298" s="205"/>
    </row>
    <row r="1299" spans="7:8" s="182" customFormat="1" x14ac:dyDescent="0.2">
      <c r="G1299" s="205"/>
      <c r="H1299" s="205"/>
    </row>
    <row r="1300" spans="7:8" s="182" customFormat="1" x14ac:dyDescent="0.2">
      <c r="G1300" s="205"/>
      <c r="H1300" s="205"/>
    </row>
    <row r="1301" spans="7:8" s="182" customFormat="1" x14ac:dyDescent="0.2">
      <c r="G1301" s="205"/>
      <c r="H1301" s="205"/>
    </row>
    <row r="1302" spans="7:8" s="182" customFormat="1" x14ac:dyDescent="0.2">
      <c r="G1302" s="205"/>
      <c r="H1302" s="205"/>
    </row>
    <row r="1303" spans="7:8" s="182" customFormat="1" x14ac:dyDescent="0.2">
      <c r="G1303" s="205"/>
      <c r="H1303" s="205"/>
    </row>
    <row r="1304" spans="7:8" s="182" customFormat="1" x14ac:dyDescent="0.2">
      <c r="G1304" s="205"/>
      <c r="H1304" s="205"/>
    </row>
    <row r="1305" spans="7:8" s="182" customFormat="1" x14ac:dyDescent="0.2">
      <c r="G1305" s="205"/>
      <c r="H1305" s="205"/>
    </row>
    <row r="1306" spans="7:8" s="182" customFormat="1" x14ac:dyDescent="0.2">
      <c r="G1306" s="205"/>
      <c r="H1306" s="205"/>
    </row>
    <row r="1307" spans="7:8" s="182" customFormat="1" x14ac:dyDescent="0.2">
      <c r="G1307" s="205"/>
      <c r="H1307" s="205"/>
    </row>
    <row r="1308" spans="7:8" s="182" customFormat="1" x14ac:dyDescent="0.2">
      <c r="G1308" s="205"/>
      <c r="H1308" s="205"/>
    </row>
    <row r="1309" spans="7:8" s="182" customFormat="1" x14ac:dyDescent="0.2">
      <c r="G1309" s="205"/>
      <c r="H1309" s="205"/>
    </row>
    <row r="1310" spans="7:8" s="182" customFormat="1" x14ac:dyDescent="0.2">
      <c r="G1310" s="205"/>
      <c r="H1310" s="205"/>
    </row>
    <row r="1311" spans="7:8" s="182" customFormat="1" x14ac:dyDescent="0.2">
      <c r="G1311" s="205"/>
      <c r="H1311" s="205"/>
    </row>
    <row r="1312" spans="7:8" s="182" customFormat="1" x14ac:dyDescent="0.2">
      <c r="G1312" s="205"/>
      <c r="H1312" s="205"/>
    </row>
    <row r="1313" spans="7:8" s="182" customFormat="1" x14ac:dyDescent="0.2">
      <c r="G1313" s="205"/>
      <c r="H1313" s="205"/>
    </row>
    <row r="1314" spans="7:8" s="182" customFormat="1" x14ac:dyDescent="0.2">
      <c r="G1314" s="205"/>
      <c r="H1314" s="205"/>
    </row>
    <row r="1315" spans="7:8" s="182" customFormat="1" x14ac:dyDescent="0.2">
      <c r="G1315" s="205"/>
      <c r="H1315" s="205"/>
    </row>
    <row r="1316" spans="7:8" s="182" customFormat="1" x14ac:dyDescent="0.2">
      <c r="G1316" s="205"/>
      <c r="H1316" s="205"/>
    </row>
    <row r="1317" spans="7:8" s="182" customFormat="1" x14ac:dyDescent="0.2">
      <c r="G1317" s="205"/>
      <c r="H1317" s="205"/>
    </row>
    <row r="1318" spans="7:8" s="182" customFormat="1" x14ac:dyDescent="0.2">
      <c r="G1318" s="205"/>
      <c r="H1318" s="205"/>
    </row>
    <row r="1319" spans="7:8" s="182" customFormat="1" x14ac:dyDescent="0.2">
      <c r="G1319" s="205"/>
      <c r="H1319" s="205"/>
    </row>
    <row r="1320" spans="7:8" s="182" customFormat="1" x14ac:dyDescent="0.2">
      <c r="G1320" s="205"/>
      <c r="H1320" s="205"/>
    </row>
    <row r="1321" spans="7:8" s="182" customFormat="1" x14ac:dyDescent="0.2">
      <c r="G1321" s="205"/>
      <c r="H1321" s="205"/>
    </row>
    <row r="1322" spans="7:8" s="182" customFormat="1" x14ac:dyDescent="0.2">
      <c r="G1322" s="205"/>
      <c r="H1322" s="205"/>
    </row>
    <row r="1323" spans="7:8" s="182" customFormat="1" x14ac:dyDescent="0.2">
      <c r="G1323" s="205"/>
      <c r="H1323" s="205"/>
    </row>
    <row r="1324" spans="7:8" s="182" customFormat="1" x14ac:dyDescent="0.2">
      <c r="G1324" s="205"/>
      <c r="H1324" s="205"/>
    </row>
    <row r="1325" spans="7:8" s="182" customFormat="1" x14ac:dyDescent="0.2">
      <c r="G1325" s="205"/>
      <c r="H1325" s="205"/>
    </row>
    <row r="1326" spans="7:8" s="182" customFormat="1" x14ac:dyDescent="0.2">
      <c r="G1326" s="205"/>
      <c r="H1326" s="205"/>
    </row>
    <row r="1327" spans="7:8" s="182" customFormat="1" x14ac:dyDescent="0.2">
      <c r="G1327" s="205"/>
      <c r="H1327" s="205"/>
    </row>
    <row r="1328" spans="7:8" s="182" customFormat="1" x14ac:dyDescent="0.2">
      <c r="G1328" s="205"/>
      <c r="H1328" s="205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4:12" x14ac:dyDescent="0.2">
      <c r="D1377" s="182"/>
      <c r="E1377" s="182"/>
      <c r="F1377" s="182"/>
      <c r="G1377" s="205"/>
      <c r="H1377" s="205"/>
      <c r="I1377" s="182"/>
      <c r="J1377" s="182"/>
      <c r="K1377" s="182"/>
    </row>
    <row r="1378" spans="4:12" x14ac:dyDescent="0.2">
      <c r="D1378" s="182"/>
      <c r="E1378" s="182"/>
      <c r="F1378" s="182"/>
      <c r="G1378" s="205"/>
      <c r="H1378" s="205"/>
      <c r="I1378" s="182"/>
      <c r="J1378" s="182"/>
      <c r="K1378" s="182"/>
    </row>
    <row r="1379" spans="4:12" x14ac:dyDescent="0.2">
      <c r="D1379" s="182"/>
      <c r="E1379" s="182"/>
      <c r="F1379" s="182"/>
      <c r="G1379" s="205"/>
      <c r="H1379" s="205"/>
      <c r="I1379" s="182"/>
      <c r="J1379" s="182"/>
      <c r="K1379" s="182"/>
    </row>
    <row r="1380" spans="4:12" x14ac:dyDescent="0.2">
      <c r="D1380" s="182"/>
      <c r="E1380" s="182"/>
      <c r="F1380" s="182"/>
      <c r="G1380" s="205"/>
      <c r="H1380" s="205"/>
      <c r="I1380" s="182"/>
      <c r="J1380" s="182"/>
      <c r="K1380" s="182"/>
    </row>
    <row r="1381" spans="4:12" x14ac:dyDescent="0.2">
      <c r="D1381" s="182"/>
      <c r="E1381" s="182"/>
      <c r="F1381" s="182"/>
      <c r="G1381" s="205"/>
      <c r="H1381" s="205"/>
      <c r="I1381" s="182"/>
      <c r="J1381" s="182"/>
      <c r="K1381" s="182"/>
    </row>
    <row r="1382" spans="4:12" x14ac:dyDescent="0.2">
      <c r="D1382" s="182"/>
      <c r="E1382" s="182"/>
      <c r="F1382" s="182"/>
      <c r="G1382" s="205"/>
      <c r="H1382" s="205"/>
      <c r="I1382" s="182"/>
      <c r="J1382" s="182"/>
      <c r="K1382" s="182"/>
    </row>
    <row r="1383" spans="4:12" x14ac:dyDescent="0.2">
      <c r="D1383" s="182"/>
      <c r="E1383" s="182"/>
      <c r="F1383" s="182"/>
      <c r="G1383" s="205"/>
      <c r="H1383" s="205"/>
      <c r="I1383" s="182"/>
      <c r="J1383" s="182"/>
      <c r="K1383" s="182"/>
    </row>
    <row r="1384" spans="4:12" x14ac:dyDescent="0.2">
      <c r="D1384" s="182"/>
      <c r="E1384" s="182"/>
      <c r="F1384" s="182"/>
      <c r="G1384" s="205"/>
      <c r="H1384" s="205"/>
      <c r="I1384" s="182"/>
      <c r="J1384" s="182"/>
      <c r="K1384" s="182"/>
    </row>
    <row r="1385" spans="4:12" x14ac:dyDescent="0.2">
      <c r="D1385" s="182"/>
      <c r="E1385" s="182"/>
      <c r="F1385" s="182"/>
      <c r="G1385" s="205"/>
      <c r="H1385" s="205"/>
      <c r="I1385" s="182"/>
      <c r="J1385" s="182"/>
      <c r="K1385" s="182"/>
    </row>
    <row r="1386" spans="4:12" x14ac:dyDescent="0.2">
      <c r="D1386" s="182"/>
      <c r="E1386" s="182"/>
      <c r="F1386" s="182"/>
      <c r="G1386" s="205"/>
      <c r="H1386" s="205"/>
      <c r="I1386" s="182"/>
      <c r="J1386" s="182"/>
      <c r="K1386" s="182"/>
    </row>
    <row r="1387" spans="4:12" x14ac:dyDescent="0.2">
      <c r="D1387" s="182"/>
      <c r="E1387" s="182"/>
      <c r="F1387" s="182"/>
      <c r="G1387" s="205"/>
      <c r="H1387" s="205"/>
      <c r="I1387" s="182"/>
      <c r="J1387" s="182"/>
      <c r="K1387" s="182"/>
    </row>
    <row r="1388" spans="4:12" x14ac:dyDescent="0.2">
      <c r="G1388" s="205"/>
      <c r="H1388" s="205"/>
      <c r="L1388" s="204"/>
    </row>
    <row r="1389" spans="4:12" x14ac:dyDescent="0.2">
      <c r="G1389" s="205"/>
      <c r="H1389" s="205"/>
      <c r="L1389" s="204"/>
    </row>
    <row r="1390" spans="4:12" x14ac:dyDescent="0.2">
      <c r="G1390" s="205"/>
      <c r="H1390" s="205"/>
      <c r="L1390" s="204"/>
    </row>
    <row r="1391" spans="4:12" x14ac:dyDescent="0.2">
      <c r="G1391" s="205"/>
      <c r="H1391" s="205"/>
      <c r="L1391" s="204"/>
    </row>
    <row r="1392" spans="4:12" x14ac:dyDescent="0.2">
      <c r="G1392" s="205"/>
      <c r="H1392" s="205"/>
      <c r="L1392" s="204"/>
    </row>
    <row r="1393" spans="3:14" x14ac:dyDescent="0.2">
      <c r="G1393" s="205"/>
      <c r="H1393" s="205"/>
      <c r="L1393" s="204"/>
    </row>
    <row r="1394" spans="3:14" x14ac:dyDescent="0.2">
      <c r="L1394" s="204"/>
    </row>
    <row r="1395" spans="3:14" x14ac:dyDescent="0.2">
      <c r="C1395" s="206"/>
      <c r="D1395" s="207"/>
      <c r="E1395" s="207"/>
      <c r="F1395" s="207"/>
      <c r="G1395" s="206"/>
      <c r="H1395" s="206"/>
      <c r="I1395" s="207"/>
      <c r="J1395" s="207"/>
      <c r="K1395" s="207"/>
      <c r="L1395" s="207"/>
      <c r="M1395" s="205"/>
      <c r="N1395" s="205"/>
    </row>
    <row r="1396" spans="3:14" x14ac:dyDescent="0.2">
      <c r="L1396" s="204"/>
    </row>
    <row r="1397" spans="3:14" x14ac:dyDescent="0.2">
      <c r="G1397" s="205"/>
      <c r="H1397" s="205"/>
      <c r="L1397" s="204"/>
    </row>
    <row r="1398" spans="3:14" x14ac:dyDescent="0.2">
      <c r="G1398" s="205"/>
      <c r="H1398" s="205"/>
      <c r="L1398" s="204"/>
    </row>
    <row r="1399" spans="3:14" x14ac:dyDescent="0.2">
      <c r="G1399" s="205"/>
      <c r="H1399" s="205"/>
      <c r="L1399" s="204"/>
    </row>
    <row r="1400" spans="3:14" x14ac:dyDescent="0.2">
      <c r="G1400" s="205"/>
      <c r="H1400" s="205"/>
      <c r="L1400" s="204"/>
    </row>
    <row r="1401" spans="3:14" x14ac:dyDescent="0.2">
      <c r="G1401" s="205"/>
      <c r="H1401" s="205"/>
      <c r="L1401" s="204"/>
    </row>
    <row r="1402" spans="3:14" x14ac:dyDescent="0.2">
      <c r="G1402" s="205"/>
      <c r="H1402" s="205"/>
      <c r="L1402" s="204"/>
    </row>
    <row r="1403" spans="3:14" x14ac:dyDescent="0.2">
      <c r="G1403" s="205"/>
      <c r="H1403" s="205"/>
      <c r="L1403" s="204"/>
    </row>
    <row r="1404" spans="3:14" x14ac:dyDescent="0.2">
      <c r="G1404" s="205"/>
      <c r="H1404" s="205"/>
      <c r="L1404" s="204"/>
    </row>
    <row r="1405" spans="3:14" x14ac:dyDescent="0.2">
      <c r="G1405" s="205"/>
      <c r="H1405" s="205"/>
      <c r="L1405" s="204"/>
    </row>
    <row r="1406" spans="3:14" x14ac:dyDescent="0.2">
      <c r="G1406" s="205"/>
      <c r="H1406" s="205"/>
      <c r="L1406" s="204"/>
    </row>
    <row r="1407" spans="3:14" x14ac:dyDescent="0.2">
      <c r="G1407" s="205"/>
      <c r="H1407" s="205"/>
      <c r="L1407" s="204"/>
    </row>
    <row r="1408" spans="3:14" x14ac:dyDescent="0.2">
      <c r="G1408" s="205"/>
      <c r="H1408" s="205"/>
      <c r="L1408" s="204"/>
    </row>
    <row r="1409" spans="3:12" x14ac:dyDescent="0.2">
      <c r="L1409" s="204"/>
    </row>
    <row r="1410" spans="3:12" x14ac:dyDescent="0.2">
      <c r="C1410" s="206"/>
      <c r="D1410" s="207"/>
      <c r="E1410" s="207"/>
      <c r="F1410" s="207"/>
      <c r="G1410" s="206"/>
      <c r="H1410" s="206"/>
      <c r="I1410" s="207"/>
      <c r="J1410" s="207"/>
      <c r="K1410" s="207"/>
      <c r="L1410" s="207"/>
    </row>
    <row r="1411" spans="3:12" x14ac:dyDescent="0.2">
      <c r="L1411" s="204"/>
    </row>
    <row r="1412" spans="3:12" x14ac:dyDescent="0.2">
      <c r="G1412" s="205"/>
      <c r="H1412" s="205"/>
      <c r="L1412" s="204"/>
    </row>
    <row r="1413" spans="3:12" x14ac:dyDescent="0.2">
      <c r="G1413" s="205"/>
      <c r="H1413" s="205"/>
      <c r="L1413" s="204"/>
    </row>
    <row r="1414" spans="3:12" x14ac:dyDescent="0.2">
      <c r="G1414" s="205"/>
      <c r="H1414" s="205"/>
      <c r="L1414" s="204"/>
    </row>
    <row r="1415" spans="3:12" x14ac:dyDescent="0.2">
      <c r="G1415" s="205"/>
      <c r="H1415" s="205"/>
      <c r="L1415" s="204"/>
    </row>
    <row r="1416" spans="3:12" x14ac:dyDescent="0.2">
      <c r="G1416" s="205"/>
      <c r="H1416" s="205"/>
      <c r="L1416" s="204"/>
    </row>
    <row r="1417" spans="3:12" x14ac:dyDescent="0.2">
      <c r="G1417" s="205"/>
      <c r="H1417" s="205"/>
      <c r="L1417" s="204"/>
    </row>
    <row r="1418" spans="3:12" x14ac:dyDescent="0.2">
      <c r="G1418" s="205"/>
      <c r="H1418" s="205"/>
      <c r="L1418" s="204"/>
    </row>
    <row r="1419" spans="3:12" x14ac:dyDescent="0.2">
      <c r="G1419" s="205"/>
      <c r="H1419" s="205"/>
      <c r="L1419" s="204"/>
    </row>
    <row r="1420" spans="3:12" x14ac:dyDescent="0.2">
      <c r="D1420" s="182"/>
      <c r="E1420" s="182"/>
      <c r="F1420" s="182"/>
      <c r="G1420" s="205"/>
      <c r="H1420" s="205"/>
      <c r="I1420" s="182"/>
      <c r="J1420" s="182"/>
      <c r="K1420" s="182"/>
    </row>
    <row r="1421" spans="3:12" x14ac:dyDescent="0.2">
      <c r="D1421" s="182"/>
      <c r="E1421" s="182"/>
      <c r="F1421" s="182"/>
      <c r="G1421" s="205"/>
      <c r="H1421" s="205"/>
      <c r="I1421" s="182"/>
      <c r="J1421" s="182"/>
      <c r="K1421" s="182"/>
    </row>
    <row r="1422" spans="3:12" x14ac:dyDescent="0.2">
      <c r="D1422" s="182"/>
      <c r="E1422" s="182"/>
      <c r="F1422" s="182"/>
      <c r="G1422" s="205"/>
      <c r="H1422" s="205"/>
      <c r="I1422" s="182"/>
      <c r="J1422" s="182"/>
      <c r="K1422" s="182"/>
    </row>
    <row r="1423" spans="3:12" x14ac:dyDescent="0.2">
      <c r="D1423" s="182"/>
      <c r="E1423" s="182"/>
      <c r="F1423" s="182"/>
      <c r="G1423" s="205"/>
      <c r="H1423" s="205"/>
      <c r="I1423" s="182"/>
      <c r="J1423" s="182"/>
      <c r="K1423" s="182"/>
    </row>
    <row r="1424" spans="3:12" x14ac:dyDescent="0.2">
      <c r="D1424" s="182"/>
      <c r="E1424" s="182"/>
      <c r="F1424" s="182"/>
      <c r="G1424" s="205"/>
      <c r="H1424" s="205"/>
      <c r="I1424" s="182"/>
      <c r="J1424" s="182"/>
      <c r="K1424" s="182"/>
    </row>
    <row r="1425" spans="3:15" x14ac:dyDescent="0.2">
      <c r="D1425" s="182"/>
      <c r="E1425" s="182"/>
      <c r="F1425" s="182"/>
      <c r="G1425" s="205"/>
      <c r="H1425" s="205"/>
      <c r="I1425" s="182"/>
      <c r="J1425" s="182"/>
      <c r="K1425" s="182"/>
    </row>
    <row r="1426" spans="3:15" x14ac:dyDescent="0.2">
      <c r="D1426" s="182"/>
      <c r="E1426" s="182"/>
      <c r="F1426" s="182"/>
      <c r="G1426" s="205"/>
      <c r="H1426" s="205"/>
      <c r="I1426" s="182"/>
      <c r="J1426" s="182"/>
      <c r="K1426" s="182"/>
    </row>
    <row r="1427" spans="3:15" x14ac:dyDescent="0.2">
      <c r="D1427" s="182"/>
      <c r="E1427" s="182"/>
      <c r="F1427" s="182"/>
      <c r="G1427" s="205"/>
      <c r="H1427" s="205"/>
      <c r="I1427" s="182"/>
      <c r="J1427" s="182"/>
      <c r="K1427" s="182"/>
    </row>
    <row r="1428" spans="3:15" x14ac:dyDescent="0.2">
      <c r="D1428" s="182"/>
      <c r="E1428" s="182"/>
      <c r="F1428" s="182"/>
      <c r="G1428" s="205"/>
      <c r="H1428" s="205"/>
      <c r="I1428" s="182"/>
      <c r="J1428" s="182"/>
      <c r="K1428" s="182"/>
    </row>
    <row r="1429" spans="3:15" x14ac:dyDescent="0.2">
      <c r="D1429" s="182"/>
      <c r="E1429" s="182"/>
      <c r="F1429" s="182"/>
      <c r="G1429" s="205"/>
      <c r="H1429" s="205"/>
      <c r="I1429" s="182"/>
      <c r="J1429" s="182"/>
      <c r="K1429" s="182"/>
    </row>
    <row r="1430" spans="3:15" x14ac:dyDescent="0.2">
      <c r="D1430" s="182"/>
      <c r="E1430" s="182"/>
      <c r="F1430" s="182"/>
      <c r="G1430" s="205"/>
      <c r="H1430" s="205"/>
      <c r="I1430" s="182"/>
      <c r="J1430" s="182"/>
      <c r="K1430" s="182"/>
    </row>
    <row r="1431" spans="3:15" x14ac:dyDescent="0.2">
      <c r="D1431" s="182"/>
      <c r="E1431" s="182"/>
      <c r="F1431" s="182"/>
      <c r="G1431" s="205"/>
      <c r="H1431" s="205"/>
      <c r="I1431" s="182"/>
      <c r="J1431" s="182"/>
      <c r="K1431" s="182"/>
    </row>
    <row r="1432" spans="3:15" x14ac:dyDescent="0.2">
      <c r="D1432" s="182"/>
      <c r="E1432" s="182"/>
      <c r="F1432" s="182"/>
      <c r="G1432" s="205"/>
      <c r="H1432" s="205"/>
      <c r="I1432" s="182"/>
      <c r="J1432" s="182"/>
      <c r="K1432" s="182"/>
    </row>
    <row r="1433" spans="3:15" x14ac:dyDescent="0.2">
      <c r="D1433" s="182"/>
      <c r="E1433" s="182"/>
      <c r="F1433" s="182"/>
      <c r="G1433" s="205"/>
      <c r="H1433" s="205"/>
      <c r="I1433" s="182"/>
      <c r="J1433" s="182"/>
      <c r="K1433" s="182"/>
    </row>
    <row r="1434" spans="3:15" x14ac:dyDescent="0.2">
      <c r="D1434" s="182"/>
      <c r="E1434" s="182"/>
      <c r="F1434" s="182"/>
      <c r="G1434" s="205"/>
      <c r="H1434" s="205"/>
      <c r="I1434" s="182"/>
      <c r="J1434" s="182"/>
      <c r="K1434" s="182"/>
    </row>
    <row r="1435" spans="3:15" x14ac:dyDescent="0.2">
      <c r="D1435" s="182"/>
      <c r="E1435" s="182"/>
      <c r="F1435" s="182"/>
      <c r="G1435" s="205"/>
      <c r="H1435" s="205"/>
      <c r="I1435" s="182"/>
      <c r="J1435" s="182"/>
      <c r="K1435" s="182"/>
    </row>
    <row r="1436" spans="3:15" x14ac:dyDescent="0.2">
      <c r="G1436" s="205"/>
      <c r="H1436" s="205"/>
      <c r="L1436" s="204"/>
    </row>
    <row r="1437" spans="3:15" x14ac:dyDescent="0.2">
      <c r="L1437" s="204"/>
    </row>
    <row r="1438" spans="3:15" x14ac:dyDescent="0.2">
      <c r="C1438" s="206"/>
      <c r="D1438" s="207"/>
      <c r="E1438" s="207"/>
      <c r="F1438" s="207"/>
      <c r="G1438" s="206"/>
      <c r="H1438" s="206"/>
      <c r="I1438" s="207"/>
      <c r="J1438" s="207"/>
      <c r="K1438" s="207"/>
      <c r="L1438" s="207"/>
      <c r="M1438" s="205"/>
      <c r="N1438" s="205"/>
      <c r="O1438" s="205"/>
    </row>
    <row r="1439" spans="3:15" x14ac:dyDescent="0.2">
      <c r="L1439" s="204"/>
    </row>
    <row r="1440" spans="3:15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G1442" s="205"/>
      <c r="H1442" s="205"/>
      <c r="L1442" s="204"/>
    </row>
    <row r="1443" spans="4:12" x14ac:dyDescent="0.2">
      <c r="G1443" s="205"/>
      <c r="H1443" s="205"/>
      <c r="L1443" s="204"/>
    </row>
    <row r="1444" spans="4:12" x14ac:dyDescent="0.2">
      <c r="G1444" s="205"/>
      <c r="H1444" s="205"/>
      <c r="L1444" s="204"/>
    </row>
    <row r="1445" spans="4:12" x14ac:dyDescent="0.2">
      <c r="G1445" s="205"/>
      <c r="H1445" s="205"/>
      <c r="L1445" s="204"/>
    </row>
    <row r="1446" spans="4:12" x14ac:dyDescent="0.2">
      <c r="G1446" s="205"/>
      <c r="H1446" s="205"/>
      <c r="L1446" s="204"/>
    </row>
    <row r="1447" spans="4:12" x14ac:dyDescent="0.2">
      <c r="G1447" s="205"/>
      <c r="H1447" s="205"/>
      <c r="L1447" s="204"/>
    </row>
    <row r="1448" spans="4:12" x14ac:dyDescent="0.2">
      <c r="G1448" s="205"/>
      <c r="H1448" s="205"/>
      <c r="L1448" s="204"/>
    </row>
    <row r="1449" spans="4:12" x14ac:dyDescent="0.2">
      <c r="G1449" s="205"/>
      <c r="H1449" s="205"/>
      <c r="L1449" s="204"/>
    </row>
    <row r="1450" spans="4:12" x14ac:dyDescent="0.2">
      <c r="G1450" s="205"/>
      <c r="H1450" s="205"/>
      <c r="L1450" s="204"/>
    </row>
    <row r="1451" spans="4:12" x14ac:dyDescent="0.2">
      <c r="G1451" s="205"/>
      <c r="H1451" s="205"/>
      <c r="L1451" s="204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7:8" s="182" customFormat="1" x14ac:dyDescent="0.2">
      <c r="G1457" s="205"/>
      <c r="H1457" s="205"/>
    </row>
    <row r="1458" spans="7:8" s="182" customFormat="1" x14ac:dyDescent="0.2">
      <c r="G1458" s="205"/>
      <c r="H1458" s="205"/>
    </row>
    <row r="1459" spans="7:8" s="182" customFormat="1" x14ac:dyDescent="0.2">
      <c r="G1459" s="205"/>
      <c r="H1459" s="205"/>
    </row>
    <row r="1460" spans="7:8" s="182" customFormat="1" x14ac:dyDescent="0.2">
      <c r="G1460" s="205"/>
      <c r="H1460" s="205"/>
    </row>
    <row r="1461" spans="7:8" s="182" customFormat="1" x14ac:dyDescent="0.2">
      <c r="G1461" s="205"/>
      <c r="H1461" s="205"/>
    </row>
    <row r="1462" spans="7:8" s="182" customFormat="1" x14ac:dyDescent="0.2">
      <c r="G1462" s="205"/>
      <c r="H1462" s="205"/>
    </row>
    <row r="1463" spans="7:8" s="182" customFormat="1" x14ac:dyDescent="0.2">
      <c r="G1463" s="205"/>
      <c r="H1463" s="205"/>
    </row>
    <row r="1464" spans="7:8" s="182" customFormat="1" x14ac:dyDescent="0.2">
      <c r="G1464" s="205"/>
      <c r="H1464" s="205"/>
    </row>
    <row r="1465" spans="7:8" s="182" customFormat="1" x14ac:dyDescent="0.2">
      <c r="G1465" s="205"/>
      <c r="H1465" s="205"/>
    </row>
    <row r="1466" spans="7:8" s="182" customFormat="1" x14ac:dyDescent="0.2">
      <c r="G1466" s="205"/>
      <c r="H1466" s="205"/>
    </row>
    <row r="1467" spans="7:8" s="182" customFormat="1" x14ac:dyDescent="0.2">
      <c r="G1467" s="205"/>
      <c r="H1467" s="205"/>
    </row>
    <row r="1468" spans="7:8" s="182" customFormat="1" x14ac:dyDescent="0.2">
      <c r="G1468" s="205"/>
      <c r="H1468" s="205"/>
    </row>
    <row r="1469" spans="7:8" s="182" customFormat="1" x14ac:dyDescent="0.2">
      <c r="G1469" s="205"/>
      <c r="H1469" s="205"/>
    </row>
    <row r="1470" spans="7:8" s="182" customFormat="1" x14ac:dyDescent="0.2">
      <c r="G1470" s="205"/>
      <c r="H1470" s="205"/>
    </row>
    <row r="1471" spans="7:8" s="182" customFormat="1" x14ac:dyDescent="0.2">
      <c r="G1471" s="205"/>
      <c r="H1471" s="205"/>
    </row>
    <row r="1472" spans="7:8" s="182" customFormat="1" x14ac:dyDescent="0.2">
      <c r="G1472" s="205"/>
      <c r="H1472" s="205"/>
    </row>
    <row r="1473" spans="3:11" x14ac:dyDescent="0.2">
      <c r="D1473" s="182"/>
      <c r="E1473" s="182"/>
      <c r="F1473" s="182"/>
      <c r="G1473" s="205"/>
      <c r="H1473" s="205"/>
      <c r="I1473" s="182"/>
      <c r="J1473" s="182"/>
      <c r="K1473" s="182"/>
    </row>
    <row r="1474" spans="3:11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3:11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3:11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3:11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3:11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3:11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3:11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3:11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3:11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3:11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C1485" s="206"/>
      <c r="G1485" s="208"/>
      <c r="H1485" s="208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11" x14ac:dyDescent="0.2">
      <c r="G1489" s="205"/>
      <c r="H1489" s="205"/>
      <c r="I1489" s="182"/>
      <c r="J1489" s="182"/>
      <c r="K1489" s="182"/>
    </row>
    <row r="1490" spans="3:11" x14ac:dyDescent="0.2">
      <c r="G1490" s="205"/>
      <c r="H1490" s="205"/>
      <c r="I1490" s="182"/>
      <c r="J1490" s="182"/>
      <c r="K1490" s="182"/>
    </row>
    <row r="1491" spans="3:11" x14ac:dyDescent="0.2">
      <c r="G1491" s="205"/>
      <c r="H1491" s="205"/>
      <c r="I1491" s="182"/>
      <c r="J1491" s="182"/>
      <c r="K1491" s="182"/>
    </row>
    <row r="1492" spans="3:11" x14ac:dyDescent="0.2">
      <c r="G1492" s="205"/>
      <c r="H1492" s="205"/>
      <c r="I1492" s="182"/>
      <c r="J1492" s="182"/>
      <c r="K1492" s="182"/>
    </row>
    <row r="1493" spans="3:11" x14ac:dyDescent="0.2">
      <c r="G1493" s="205"/>
      <c r="H1493" s="205"/>
      <c r="I1493" s="182"/>
      <c r="J1493" s="182"/>
      <c r="K1493" s="182"/>
    </row>
    <row r="1494" spans="3:11" x14ac:dyDescent="0.2">
      <c r="G1494" s="205"/>
      <c r="H1494" s="205"/>
      <c r="I1494" s="182"/>
      <c r="J1494" s="182"/>
      <c r="K1494" s="182"/>
    </row>
    <row r="1495" spans="3:11" x14ac:dyDescent="0.2">
      <c r="G1495" s="205"/>
      <c r="H1495" s="205"/>
      <c r="I1495" s="182"/>
      <c r="J1495" s="182"/>
      <c r="K1495" s="182"/>
    </row>
    <row r="1496" spans="3:11" x14ac:dyDescent="0.2">
      <c r="G1496" s="205"/>
      <c r="H1496" s="205"/>
      <c r="I1496" s="182"/>
      <c r="J1496" s="182"/>
      <c r="K1496" s="182"/>
    </row>
    <row r="1497" spans="3:11" x14ac:dyDescent="0.2">
      <c r="G1497" s="205"/>
      <c r="H1497" s="205"/>
      <c r="I1497" s="182"/>
      <c r="J1497" s="182"/>
      <c r="K1497" s="182"/>
    </row>
    <row r="1498" spans="3:11" x14ac:dyDescent="0.2">
      <c r="G1498" s="205"/>
      <c r="H1498" s="205"/>
      <c r="I1498" s="182"/>
      <c r="J1498" s="182"/>
      <c r="K1498" s="182"/>
    </row>
    <row r="1499" spans="3:11" x14ac:dyDescent="0.2">
      <c r="G1499" s="205"/>
      <c r="H1499" s="205"/>
      <c r="I1499" s="182"/>
      <c r="J1499" s="182"/>
      <c r="K1499" s="182"/>
    </row>
    <row r="1500" spans="3:11" x14ac:dyDescent="0.2">
      <c r="G1500" s="205"/>
      <c r="H1500" s="205"/>
      <c r="I1500" s="182"/>
      <c r="J1500" s="182"/>
      <c r="K1500" s="182"/>
    </row>
    <row r="1501" spans="3:11" x14ac:dyDescent="0.2">
      <c r="C1501" s="206"/>
      <c r="G1501" s="208"/>
      <c r="H1501" s="208"/>
      <c r="I1501" s="182"/>
      <c r="J1501" s="182"/>
      <c r="K1501" s="182"/>
    </row>
    <row r="1502" spans="3:11" x14ac:dyDescent="0.2">
      <c r="G1502" s="205"/>
      <c r="H1502" s="205"/>
      <c r="I1502" s="182"/>
      <c r="J1502" s="182"/>
      <c r="K1502" s="182"/>
    </row>
    <row r="1503" spans="3:11" x14ac:dyDescent="0.2">
      <c r="G1503" s="205"/>
      <c r="H1503" s="205"/>
      <c r="I1503" s="182"/>
      <c r="J1503" s="182"/>
      <c r="K1503" s="182"/>
    </row>
    <row r="1504" spans="3:11" x14ac:dyDescent="0.2">
      <c r="G1504" s="205"/>
      <c r="H1504" s="205"/>
      <c r="I1504" s="182"/>
      <c r="J1504" s="182"/>
      <c r="K1504" s="182"/>
    </row>
    <row r="1505" spans="7:11" x14ac:dyDescent="0.2">
      <c r="G1505" s="205"/>
      <c r="H1505" s="205"/>
      <c r="I1505" s="182"/>
      <c r="J1505" s="182"/>
      <c r="K1505" s="182"/>
    </row>
    <row r="1506" spans="7:11" x14ac:dyDescent="0.2">
      <c r="G1506" s="205"/>
      <c r="H1506" s="205"/>
      <c r="I1506" s="182"/>
      <c r="J1506" s="182"/>
      <c r="K1506" s="182"/>
    </row>
    <row r="1507" spans="7:11" x14ac:dyDescent="0.2">
      <c r="G1507" s="205"/>
      <c r="H1507" s="205"/>
      <c r="I1507" s="182"/>
      <c r="J1507" s="182"/>
      <c r="K1507" s="182"/>
    </row>
    <row r="1508" spans="7:11" x14ac:dyDescent="0.2">
      <c r="G1508" s="205"/>
      <c r="H1508" s="205"/>
      <c r="I1508" s="182"/>
      <c r="J1508" s="182"/>
      <c r="K1508" s="182"/>
    </row>
    <row r="1509" spans="7:11" x14ac:dyDescent="0.2">
      <c r="G1509" s="205"/>
      <c r="H1509" s="205"/>
      <c r="I1509" s="182"/>
      <c r="J1509" s="182"/>
      <c r="K1509" s="182"/>
    </row>
    <row r="1510" spans="7:11" x14ac:dyDescent="0.2">
      <c r="G1510" s="205"/>
      <c r="H1510" s="205"/>
      <c r="I1510" s="182"/>
      <c r="J1510" s="182"/>
      <c r="K1510" s="182"/>
    </row>
    <row r="1511" spans="7:11" x14ac:dyDescent="0.2">
      <c r="G1511" s="205"/>
      <c r="H1511" s="205"/>
      <c r="I1511" s="182"/>
      <c r="J1511" s="182"/>
      <c r="K1511" s="182"/>
    </row>
    <row r="1512" spans="7:11" x14ac:dyDescent="0.2">
      <c r="G1512" s="205"/>
      <c r="H1512" s="205"/>
      <c r="I1512" s="182"/>
      <c r="J1512" s="182"/>
      <c r="K1512" s="182"/>
    </row>
    <row r="1513" spans="7:11" x14ac:dyDescent="0.2">
      <c r="G1513" s="205"/>
      <c r="H1513" s="205"/>
      <c r="I1513" s="182"/>
      <c r="J1513" s="182"/>
      <c r="K1513" s="182"/>
    </row>
    <row r="1514" spans="7:11" x14ac:dyDescent="0.2">
      <c r="G1514" s="205"/>
      <c r="H1514" s="205"/>
      <c r="I1514" s="182"/>
      <c r="J1514" s="182"/>
      <c r="K1514" s="182"/>
    </row>
    <row r="1515" spans="7:11" x14ac:dyDescent="0.2">
      <c r="G1515" s="205"/>
      <c r="H1515" s="205"/>
      <c r="I1515" s="182"/>
      <c r="J1515" s="182"/>
      <c r="K1515" s="182"/>
    </row>
    <row r="1516" spans="7:11" x14ac:dyDescent="0.2">
      <c r="G1516" s="205"/>
      <c r="H1516" s="205"/>
    </row>
    <row r="1517" spans="7:11" x14ac:dyDescent="0.2">
      <c r="G1517" s="205"/>
      <c r="H1517" s="205"/>
    </row>
    <row r="1518" spans="7:11" x14ac:dyDescent="0.2">
      <c r="G1518" s="205"/>
      <c r="H1518" s="205"/>
    </row>
    <row r="1519" spans="7:11" x14ac:dyDescent="0.2">
      <c r="G1519" s="205"/>
      <c r="H1519" s="205"/>
    </row>
    <row r="1520" spans="7:11" x14ac:dyDescent="0.2">
      <c r="G1520" s="205"/>
      <c r="H1520" s="205"/>
    </row>
    <row r="1521" spans="3:11" x14ac:dyDescent="0.2">
      <c r="G1521" s="205"/>
      <c r="H1521" s="205"/>
    </row>
    <row r="1523" spans="3:11" x14ac:dyDescent="0.2">
      <c r="C1523" s="206"/>
      <c r="D1523" s="207"/>
      <c r="E1523" s="207"/>
      <c r="F1523" s="207"/>
      <c r="G1523" s="206"/>
      <c r="H1523" s="206"/>
      <c r="I1523" s="207"/>
      <c r="J1523" s="207"/>
      <c r="K1523" s="207"/>
    </row>
    <row r="1525" spans="3:11" x14ac:dyDescent="0.2">
      <c r="G1525" s="205"/>
      <c r="H1525" s="205"/>
    </row>
    <row r="1526" spans="3:11" x14ac:dyDescent="0.2">
      <c r="G1526" s="205"/>
      <c r="H1526" s="205"/>
    </row>
    <row r="1527" spans="3:11" x14ac:dyDescent="0.2">
      <c r="G1527" s="205"/>
      <c r="H1527" s="205"/>
    </row>
    <row r="1528" spans="3:11" x14ac:dyDescent="0.2">
      <c r="G1528" s="205"/>
      <c r="H1528" s="205"/>
    </row>
    <row r="1529" spans="3:11" x14ac:dyDescent="0.2">
      <c r="G1529" s="205"/>
      <c r="H1529" s="205"/>
    </row>
    <row r="1530" spans="3:11" x14ac:dyDescent="0.2">
      <c r="G1530" s="205"/>
      <c r="H1530" s="205"/>
    </row>
    <row r="1531" spans="3:11" x14ac:dyDescent="0.2">
      <c r="G1531" s="205"/>
      <c r="H1531" s="205"/>
    </row>
    <row r="1532" spans="3:11" x14ac:dyDescent="0.2">
      <c r="D1532" s="182"/>
      <c r="E1532" s="182"/>
      <c r="F1532" s="182"/>
      <c r="G1532" s="205"/>
      <c r="H1532" s="205"/>
      <c r="I1532" s="182"/>
      <c r="J1532" s="182"/>
      <c r="K1532" s="182"/>
    </row>
    <row r="1533" spans="3:11" x14ac:dyDescent="0.2">
      <c r="D1533" s="182"/>
      <c r="E1533" s="182"/>
      <c r="F1533" s="182"/>
      <c r="G1533" s="205"/>
      <c r="H1533" s="205"/>
      <c r="I1533" s="182"/>
      <c r="J1533" s="182"/>
      <c r="K1533" s="182"/>
    </row>
    <row r="1534" spans="3:11" x14ac:dyDescent="0.2">
      <c r="D1534" s="182"/>
      <c r="E1534" s="182"/>
      <c r="F1534" s="182"/>
      <c r="G1534" s="205"/>
      <c r="H1534" s="205"/>
      <c r="I1534" s="182"/>
      <c r="J1534" s="182"/>
      <c r="K1534" s="182"/>
    </row>
    <row r="1535" spans="3:11" x14ac:dyDescent="0.2">
      <c r="D1535" s="182"/>
      <c r="E1535" s="182"/>
      <c r="F1535" s="182"/>
      <c r="G1535" s="205"/>
      <c r="H1535" s="205"/>
      <c r="I1535" s="182"/>
      <c r="J1535" s="182"/>
      <c r="K1535" s="182"/>
    </row>
    <row r="1536" spans="3:11" x14ac:dyDescent="0.2">
      <c r="D1536" s="182"/>
      <c r="E1536" s="182"/>
      <c r="F1536" s="182"/>
      <c r="G1536" s="205"/>
      <c r="H1536" s="205"/>
      <c r="I1536" s="182"/>
      <c r="J1536" s="182"/>
      <c r="K1536" s="182"/>
    </row>
    <row r="1537" spans="3:11" x14ac:dyDescent="0.2">
      <c r="D1537" s="182"/>
      <c r="E1537" s="182"/>
      <c r="F1537" s="182"/>
      <c r="G1537" s="205"/>
      <c r="H1537" s="205"/>
      <c r="I1537" s="182"/>
      <c r="J1537" s="182"/>
      <c r="K1537" s="182"/>
    </row>
    <row r="1538" spans="3:11" x14ac:dyDescent="0.2">
      <c r="D1538" s="182"/>
      <c r="E1538" s="182"/>
      <c r="F1538" s="182"/>
      <c r="G1538" s="205"/>
      <c r="H1538" s="205"/>
      <c r="I1538" s="182"/>
      <c r="J1538" s="182"/>
      <c r="K1538" s="182"/>
    </row>
    <row r="1539" spans="3:11" x14ac:dyDescent="0.2">
      <c r="D1539" s="182"/>
      <c r="E1539" s="182"/>
      <c r="F1539" s="182"/>
      <c r="G1539" s="205"/>
      <c r="H1539" s="205"/>
      <c r="I1539" s="182"/>
      <c r="J1539" s="182"/>
      <c r="K1539" s="182"/>
    </row>
    <row r="1540" spans="3:11" x14ac:dyDescent="0.2">
      <c r="D1540" s="182"/>
      <c r="E1540" s="182"/>
      <c r="F1540" s="182"/>
      <c r="G1540" s="205"/>
      <c r="H1540" s="205"/>
      <c r="I1540" s="182"/>
      <c r="J1540" s="182"/>
      <c r="K1540" s="182"/>
    </row>
    <row r="1541" spans="3:11" x14ac:dyDescent="0.2">
      <c r="D1541" s="182"/>
      <c r="E1541" s="182"/>
      <c r="F1541" s="182"/>
      <c r="G1541" s="205"/>
      <c r="H1541" s="205"/>
      <c r="I1541" s="182"/>
      <c r="J1541" s="182"/>
      <c r="K1541" s="182"/>
    </row>
    <row r="1542" spans="3:11" x14ac:dyDescent="0.2">
      <c r="D1542" s="182"/>
      <c r="E1542" s="182"/>
      <c r="F1542" s="182"/>
      <c r="G1542" s="205"/>
      <c r="H1542" s="205"/>
      <c r="I1542" s="182"/>
      <c r="J1542" s="182"/>
      <c r="K1542" s="182"/>
    </row>
    <row r="1543" spans="3:11" x14ac:dyDescent="0.2">
      <c r="D1543" s="182"/>
      <c r="E1543" s="182"/>
      <c r="F1543" s="182"/>
      <c r="G1543" s="205"/>
      <c r="H1543" s="205"/>
      <c r="I1543" s="182"/>
      <c r="J1543" s="182"/>
      <c r="K1543" s="182"/>
    </row>
    <row r="1544" spans="3:11" x14ac:dyDescent="0.2">
      <c r="D1544" s="182"/>
      <c r="E1544" s="182"/>
      <c r="F1544" s="182"/>
      <c r="G1544" s="205"/>
      <c r="H1544" s="205"/>
      <c r="I1544" s="182"/>
      <c r="J1544" s="182"/>
      <c r="K1544" s="182"/>
    </row>
    <row r="1545" spans="3:11" x14ac:dyDescent="0.2">
      <c r="D1545" s="182"/>
      <c r="E1545" s="182"/>
      <c r="F1545" s="182"/>
      <c r="G1545" s="205"/>
      <c r="H1545" s="205"/>
      <c r="I1545" s="182"/>
      <c r="J1545" s="182"/>
      <c r="K1545" s="182"/>
    </row>
    <row r="1546" spans="3:11" x14ac:dyDescent="0.2">
      <c r="D1546" s="182"/>
      <c r="E1546" s="182"/>
      <c r="F1546" s="182"/>
      <c r="G1546" s="205"/>
      <c r="H1546" s="205"/>
      <c r="I1546" s="182"/>
      <c r="J1546" s="182"/>
      <c r="K1546" s="182"/>
    </row>
    <row r="1547" spans="3:11" x14ac:dyDescent="0.2">
      <c r="D1547" s="182"/>
      <c r="E1547" s="182"/>
      <c r="F1547" s="182"/>
      <c r="G1547" s="205"/>
      <c r="H1547" s="205"/>
      <c r="I1547" s="182"/>
      <c r="J1547" s="182"/>
      <c r="K1547" s="182"/>
    </row>
    <row r="1548" spans="3:11" x14ac:dyDescent="0.2">
      <c r="G1548" s="205"/>
      <c r="H1548" s="205"/>
    </row>
    <row r="1549" spans="3:11" x14ac:dyDescent="0.2">
      <c r="G1549" s="205"/>
      <c r="H1549" s="205"/>
    </row>
    <row r="1551" spans="3:11" x14ac:dyDescent="0.2">
      <c r="C1551" s="206"/>
      <c r="D1551" s="207"/>
      <c r="E1551" s="207"/>
      <c r="F1551" s="207"/>
      <c r="G1551" s="206"/>
      <c r="H1551" s="206"/>
      <c r="I1551" s="207"/>
      <c r="J1551" s="207"/>
      <c r="K1551" s="207"/>
    </row>
    <row r="1553" spans="3:11" x14ac:dyDescent="0.2">
      <c r="G1553" s="205"/>
      <c r="H1553" s="205"/>
    </row>
    <row r="1554" spans="3:11" x14ac:dyDescent="0.2">
      <c r="G1554" s="205"/>
      <c r="H1554" s="205"/>
    </row>
    <row r="1555" spans="3:11" x14ac:dyDescent="0.2">
      <c r="G1555" s="205"/>
      <c r="H1555" s="205"/>
    </row>
    <row r="1556" spans="3:11" x14ac:dyDescent="0.2">
      <c r="G1556" s="205"/>
      <c r="H1556" s="205"/>
    </row>
    <row r="1557" spans="3:11" x14ac:dyDescent="0.2">
      <c r="G1557" s="205"/>
      <c r="H1557" s="205"/>
    </row>
    <row r="1558" spans="3:11" x14ac:dyDescent="0.2">
      <c r="G1558" s="205"/>
      <c r="H1558" s="205"/>
    </row>
    <row r="1559" spans="3:11" x14ac:dyDescent="0.2">
      <c r="G1559" s="205"/>
      <c r="H1559" s="205"/>
    </row>
    <row r="1560" spans="3:11" x14ac:dyDescent="0.2">
      <c r="G1560" s="205"/>
      <c r="H1560" s="205"/>
    </row>
    <row r="1561" spans="3:11" x14ac:dyDescent="0.2">
      <c r="G1561" s="205"/>
      <c r="H1561" s="205"/>
    </row>
    <row r="1562" spans="3:11" x14ac:dyDescent="0.2">
      <c r="G1562" s="205"/>
      <c r="H1562" s="205"/>
    </row>
    <row r="1563" spans="3:11" x14ac:dyDescent="0.2">
      <c r="G1563" s="205"/>
      <c r="H1563" s="205"/>
    </row>
    <row r="1564" spans="3:11" x14ac:dyDescent="0.2">
      <c r="G1564" s="205"/>
      <c r="H1564" s="205"/>
      <c r="I1564" s="182"/>
      <c r="J1564" s="182"/>
      <c r="K1564" s="182"/>
    </row>
    <row r="1565" spans="3:11" x14ac:dyDescent="0.2">
      <c r="G1565" s="205"/>
      <c r="H1565" s="205"/>
      <c r="I1565" s="182"/>
      <c r="J1565" s="182"/>
      <c r="K1565" s="182"/>
    </row>
    <row r="1566" spans="3:11" x14ac:dyDescent="0.2">
      <c r="G1566" s="205"/>
      <c r="H1566" s="205"/>
      <c r="I1566" s="182"/>
      <c r="J1566" s="182"/>
      <c r="K1566" s="182"/>
    </row>
    <row r="1568" spans="3:11" x14ac:dyDescent="0.2">
      <c r="C1568" s="206"/>
      <c r="G1568" s="205"/>
      <c r="H1568" s="205"/>
      <c r="I1568" s="182"/>
      <c r="J1568" s="182"/>
      <c r="K1568" s="182"/>
    </row>
    <row r="1570" spans="4:11" x14ac:dyDescent="0.2">
      <c r="G1570" s="205"/>
      <c r="H1570" s="205"/>
      <c r="I1570" s="182"/>
      <c r="J1570" s="182"/>
      <c r="K1570" s="182"/>
    </row>
    <row r="1571" spans="4:11" x14ac:dyDescent="0.2">
      <c r="G1571" s="205"/>
      <c r="H1571" s="205"/>
      <c r="I1571" s="182"/>
      <c r="J1571" s="182"/>
      <c r="K1571" s="182"/>
    </row>
    <row r="1572" spans="4:11" x14ac:dyDescent="0.2">
      <c r="G1572" s="205"/>
      <c r="H1572" s="205"/>
      <c r="I1572" s="182"/>
      <c r="J1572" s="182"/>
      <c r="K1572" s="182"/>
    </row>
    <row r="1573" spans="4:11" x14ac:dyDescent="0.2">
      <c r="G1573" s="205"/>
      <c r="H1573" s="205"/>
      <c r="I1573" s="182"/>
      <c r="J1573" s="182"/>
      <c r="K1573" s="182"/>
    </row>
    <row r="1574" spans="4:11" x14ac:dyDescent="0.2">
      <c r="G1574" s="205"/>
      <c r="H1574" s="205"/>
      <c r="I1574" s="182"/>
      <c r="J1574" s="182"/>
      <c r="K1574" s="182"/>
    </row>
    <row r="1575" spans="4:11" x14ac:dyDescent="0.2">
      <c r="G1575" s="205"/>
      <c r="H1575" s="205"/>
      <c r="I1575" s="182"/>
      <c r="J1575" s="182"/>
      <c r="K1575" s="182"/>
    </row>
    <row r="1576" spans="4:11" x14ac:dyDescent="0.2">
      <c r="G1576" s="205"/>
      <c r="H1576" s="205"/>
      <c r="I1576" s="182"/>
      <c r="J1576" s="182"/>
      <c r="K1576" s="182"/>
    </row>
    <row r="1577" spans="4:11" x14ac:dyDescent="0.2">
      <c r="G1577" s="205"/>
      <c r="H1577" s="205"/>
      <c r="I1577" s="182"/>
      <c r="J1577" s="182"/>
      <c r="K1577" s="182"/>
    </row>
    <row r="1578" spans="4:11" x14ac:dyDescent="0.2">
      <c r="G1578" s="205"/>
      <c r="H1578" s="205"/>
      <c r="I1578" s="182"/>
      <c r="J1578" s="182"/>
      <c r="K1578" s="182"/>
    </row>
    <row r="1579" spans="4:11" x14ac:dyDescent="0.2">
      <c r="G1579" s="205"/>
      <c r="H1579" s="205"/>
      <c r="I1579" s="182"/>
      <c r="J1579" s="182"/>
      <c r="K1579" s="182"/>
    </row>
    <row r="1580" spans="4:11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4:11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4:11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4:11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4:11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4:11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4:11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4:11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4:11" x14ac:dyDescent="0.2">
      <c r="D1588" s="182"/>
      <c r="E1588" s="182"/>
      <c r="F1588" s="182"/>
      <c r="G1588" s="205"/>
      <c r="H1588" s="205"/>
      <c r="I1588" s="182"/>
      <c r="J1588" s="182"/>
      <c r="K1588" s="182"/>
    </row>
    <row r="1589" spans="4:11" x14ac:dyDescent="0.2">
      <c r="D1589" s="182"/>
      <c r="E1589" s="182"/>
      <c r="F1589" s="182"/>
      <c r="G1589" s="205"/>
      <c r="H1589" s="205"/>
      <c r="I1589" s="182"/>
      <c r="J1589" s="182"/>
      <c r="K1589" s="182"/>
    </row>
    <row r="1590" spans="4:11" x14ac:dyDescent="0.2">
      <c r="D1590" s="182"/>
      <c r="E1590" s="182"/>
      <c r="F1590" s="182"/>
      <c r="G1590" s="205"/>
      <c r="H1590" s="205"/>
      <c r="I1590" s="182"/>
      <c r="J1590" s="182"/>
      <c r="K1590" s="182"/>
    </row>
    <row r="1591" spans="4:11" x14ac:dyDescent="0.2">
      <c r="D1591" s="182"/>
      <c r="E1591" s="182"/>
      <c r="F1591" s="182"/>
      <c r="G1591" s="205"/>
      <c r="H1591" s="205"/>
      <c r="I1591" s="182"/>
      <c r="J1591" s="182"/>
      <c r="K1591" s="182"/>
    </row>
    <row r="1592" spans="4:11" x14ac:dyDescent="0.2">
      <c r="D1592" s="182"/>
      <c r="E1592" s="182"/>
      <c r="F1592" s="182"/>
      <c r="G1592" s="205"/>
      <c r="H1592" s="205"/>
      <c r="I1592" s="182"/>
      <c r="J1592" s="182"/>
      <c r="K1592" s="182"/>
    </row>
    <row r="1593" spans="4:11" x14ac:dyDescent="0.2">
      <c r="D1593" s="182"/>
      <c r="E1593" s="182"/>
      <c r="F1593" s="182"/>
      <c r="G1593" s="205"/>
      <c r="H1593" s="205"/>
      <c r="I1593" s="182"/>
      <c r="J1593" s="182"/>
      <c r="K1593" s="182"/>
    </row>
    <row r="1594" spans="4:11" x14ac:dyDescent="0.2">
      <c r="D1594" s="182"/>
      <c r="E1594" s="182"/>
      <c r="F1594" s="182"/>
      <c r="G1594" s="205"/>
      <c r="H1594" s="205"/>
      <c r="I1594" s="182"/>
      <c r="J1594" s="182"/>
      <c r="K1594" s="182"/>
    </row>
    <row r="1595" spans="4:11" x14ac:dyDescent="0.2">
      <c r="D1595" s="182"/>
      <c r="E1595" s="182"/>
      <c r="F1595" s="182"/>
      <c r="G1595" s="205"/>
      <c r="H1595" s="205"/>
      <c r="I1595" s="182"/>
      <c r="J1595" s="182"/>
      <c r="K1595" s="182"/>
    </row>
    <row r="1596" spans="4:11" x14ac:dyDescent="0.2">
      <c r="G1596" s="205"/>
      <c r="H1596" s="205"/>
    </row>
    <row r="1597" spans="4:11" x14ac:dyDescent="0.2">
      <c r="G1597" s="205"/>
      <c r="H1597" s="205"/>
    </row>
    <row r="1598" spans="4:11" x14ac:dyDescent="0.2">
      <c r="G1598" s="205"/>
      <c r="H1598" s="205"/>
    </row>
    <row r="1599" spans="4:11" x14ac:dyDescent="0.2">
      <c r="G1599" s="205"/>
      <c r="H1599" s="205"/>
    </row>
    <row r="1600" spans="4:11" x14ac:dyDescent="0.2">
      <c r="G1600" s="205"/>
      <c r="H1600" s="205"/>
    </row>
    <row r="1602" spans="3:11" x14ac:dyDescent="0.2">
      <c r="C1602" s="206"/>
      <c r="D1602" s="207"/>
      <c r="E1602" s="207"/>
      <c r="F1602" s="207"/>
      <c r="G1602" s="206"/>
      <c r="H1602" s="206"/>
      <c r="I1602" s="207"/>
      <c r="J1602" s="207"/>
      <c r="K1602" s="207"/>
    </row>
    <row r="1604" spans="3:11" x14ac:dyDescent="0.2">
      <c r="G1604" s="205"/>
      <c r="H1604" s="205"/>
    </row>
    <row r="1605" spans="3:11" x14ac:dyDescent="0.2">
      <c r="G1605" s="205"/>
      <c r="H1605" s="205"/>
    </row>
    <row r="1606" spans="3:11" x14ac:dyDescent="0.2">
      <c r="G1606" s="205"/>
      <c r="H1606" s="205"/>
    </row>
    <row r="1607" spans="3:11" x14ac:dyDescent="0.2">
      <c r="G1607" s="205"/>
      <c r="H1607" s="205"/>
    </row>
    <row r="1608" spans="3:11" x14ac:dyDescent="0.2">
      <c r="G1608" s="205"/>
      <c r="H1608" s="205"/>
    </row>
    <row r="1609" spans="3:11" x14ac:dyDescent="0.2">
      <c r="G1609" s="205"/>
      <c r="H1609" s="205"/>
    </row>
    <row r="1610" spans="3:11" x14ac:dyDescent="0.2">
      <c r="G1610" s="205"/>
      <c r="H1610" s="205"/>
    </row>
    <row r="1611" spans="3:11" x14ac:dyDescent="0.2">
      <c r="G1611" s="205"/>
      <c r="H1611" s="205"/>
    </row>
    <row r="1612" spans="3:11" x14ac:dyDescent="0.2">
      <c r="G1612" s="205"/>
      <c r="H1612" s="205"/>
      <c r="I1612" s="182"/>
      <c r="J1612" s="182"/>
      <c r="K1612" s="182"/>
    </row>
    <row r="1613" spans="3:11" x14ac:dyDescent="0.2">
      <c r="G1613" s="205"/>
      <c r="H1613" s="205"/>
      <c r="I1613" s="182"/>
      <c r="J1613" s="182"/>
      <c r="K1613" s="182"/>
    </row>
    <row r="1614" spans="3:11" x14ac:dyDescent="0.2">
      <c r="G1614" s="205"/>
      <c r="H1614" s="205"/>
      <c r="I1614" s="182"/>
      <c r="J1614" s="182"/>
      <c r="K1614" s="182"/>
    </row>
    <row r="1615" spans="3:11" x14ac:dyDescent="0.2">
      <c r="G1615" s="205"/>
      <c r="H1615" s="205"/>
      <c r="I1615" s="182"/>
      <c r="J1615" s="182"/>
      <c r="K1615" s="182"/>
    </row>
    <row r="1616" spans="3:11" x14ac:dyDescent="0.2">
      <c r="C1616" s="206"/>
      <c r="G1616" s="205"/>
      <c r="H1616" s="205"/>
      <c r="I1616" s="182"/>
      <c r="J1616" s="182"/>
      <c r="K1616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tabSelected="1" workbookViewId="0">
      <selection activeCell="A40" sqref="A40"/>
    </sheetView>
  </sheetViews>
  <sheetFormatPr defaultRowHeight="12.75" x14ac:dyDescent="0.2"/>
  <cols>
    <col min="1" max="1" width="31.425781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2" t="s">
        <v>550</v>
      </c>
      <c r="F8" s="242" t="s">
        <v>442</v>
      </c>
    </row>
    <row r="9" spans="1:6" ht="15.75" x14ac:dyDescent="0.25">
      <c r="A9" s="243" t="s">
        <v>459</v>
      </c>
      <c r="B9" s="244"/>
      <c r="C9" s="245"/>
      <c r="D9" s="244"/>
      <c r="E9" s="246"/>
      <c r="F9" s="246"/>
    </row>
    <row r="10" spans="1:6" x14ac:dyDescent="0.2">
      <c r="A10" s="247" t="s">
        <v>230</v>
      </c>
      <c r="B10" s="244"/>
      <c r="C10" s="245"/>
      <c r="D10" s="244"/>
      <c r="E10" s="248">
        <f>+'Detail Income'!K92</f>
        <v>0</v>
      </c>
      <c r="F10" s="248">
        <f>+'Detail Income'!I92</f>
        <v>0</v>
      </c>
    </row>
    <row r="11" spans="1:6" x14ac:dyDescent="0.2">
      <c r="A11" s="247" t="s">
        <v>551</v>
      </c>
      <c r="B11" s="244"/>
      <c r="C11" s="245"/>
      <c r="D11" s="244"/>
      <c r="E11" s="248">
        <v>0</v>
      </c>
      <c r="F11" s="248">
        <v>0</v>
      </c>
    </row>
    <row r="12" spans="1:6" ht="15.75" x14ac:dyDescent="0.25">
      <c r="A12" s="243" t="s">
        <v>448</v>
      </c>
      <c r="B12" s="244"/>
      <c r="C12" s="245"/>
      <c r="D12" s="244"/>
      <c r="E12" s="249">
        <f>SUM(E10:E11)</f>
        <v>0</v>
      </c>
      <c r="F12" s="249">
        <f>SUM(F10:F11)</f>
        <v>0</v>
      </c>
    </row>
    <row r="13" spans="1:6" x14ac:dyDescent="0.2">
      <c r="A13" s="157"/>
      <c r="B13" s="244"/>
      <c r="C13" s="245"/>
      <c r="D13" s="244"/>
      <c r="E13" s="248"/>
      <c r="F13" s="248"/>
    </row>
    <row r="14" spans="1:6" ht="15.75" x14ac:dyDescent="0.25">
      <c r="A14" s="243" t="s">
        <v>449</v>
      </c>
      <c r="B14" s="244"/>
      <c r="C14" s="245"/>
      <c r="D14" s="244"/>
      <c r="E14" s="248"/>
      <c r="F14" s="248"/>
    </row>
    <row r="15" spans="1:6" x14ac:dyDescent="0.2">
      <c r="A15" s="247" t="s">
        <v>552</v>
      </c>
      <c r="B15" s="244"/>
      <c r="C15" s="245"/>
      <c r="D15" s="244"/>
      <c r="E15" s="248">
        <f>+'Detail Income'!K309</f>
        <v>0</v>
      </c>
      <c r="F15" s="248">
        <f>+'Detail Income'!I309</f>
        <v>0</v>
      </c>
    </row>
    <row r="16" spans="1:6" x14ac:dyDescent="0.2">
      <c r="A16" s="247" t="s">
        <v>465</v>
      </c>
      <c r="B16" s="244"/>
      <c r="C16" s="245"/>
      <c r="D16" s="244"/>
      <c r="E16" s="248">
        <v>0</v>
      </c>
      <c r="F16" s="248">
        <v>0</v>
      </c>
    </row>
    <row r="17" spans="1:6" x14ac:dyDescent="0.2">
      <c r="A17" s="247" t="s">
        <v>553</v>
      </c>
      <c r="B17" s="244"/>
      <c r="C17" s="245"/>
      <c r="D17" s="244"/>
      <c r="E17" s="248">
        <v>0</v>
      </c>
      <c r="F17" s="248">
        <v>0</v>
      </c>
    </row>
    <row r="18" spans="1:6" x14ac:dyDescent="0.2">
      <c r="A18" s="250" t="s">
        <v>450</v>
      </c>
      <c r="B18" s="244"/>
      <c r="C18" s="245"/>
      <c r="D18" s="244"/>
      <c r="E18" s="249">
        <f>SUM(E15:E17)</f>
        <v>0</v>
      </c>
      <c r="F18" s="249">
        <f>SUM(F15:F17)</f>
        <v>0</v>
      </c>
    </row>
    <row r="19" spans="1:6" x14ac:dyDescent="0.2">
      <c r="A19" s="250"/>
      <c r="B19" s="244"/>
      <c r="C19" s="245"/>
      <c r="D19" s="244"/>
      <c r="E19" s="248"/>
      <c r="F19" s="248"/>
    </row>
    <row r="20" spans="1:6" ht="13.5" thickBot="1" x14ac:dyDescent="0.25">
      <c r="A20" s="250" t="s">
        <v>451</v>
      </c>
      <c r="B20" s="244"/>
      <c r="C20" s="245"/>
      <c r="D20" s="244"/>
      <c r="E20" s="251">
        <f>+E12-E18</f>
        <v>0</v>
      </c>
      <c r="F20" s="251">
        <f>+F12-F18</f>
        <v>0</v>
      </c>
    </row>
    <row r="21" spans="1:6" ht="13.5" thickTop="1" x14ac:dyDescent="0.2"/>
    <row r="22" spans="1:6" x14ac:dyDescent="0.2">
      <c r="E22" s="61">
        <f>+'Detail Income'!K1255</f>
        <v>0</v>
      </c>
      <c r="F22" s="61">
        <f>+'Detail Income'!I1255</f>
        <v>0</v>
      </c>
    </row>
    <row r="23" spans="1:6" x14ac:dyDescent="0.2">
      <c r="D23" s="174" t="s">
        <v>444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446</v>
      </c>
      <c r="B1" t="s">
        <v>447</v>
      </c>
    </row>
    <row r="2" spans="1:2" hidden="1" x14ac:dyDescent="0.2">
      <c r="A2" t="s">
        <v>541</v>
      </c>
      <c r="B2" t="s">
        <v>123</v>
      </c>
    </row>
    <row r="3" spans="1:2" hidden="1" x14ac:dyDescent="0.2">
      <c r="A3" t="s">
        <v>547</v>
      </c>
      <c r="B3" t="s">
        <v>278</v>
      </c>
    </row>
    <row r="4" spans="1:2" hidden="1" x14ac:dyDescent="0.2">
      <c r="A4" t="s">
        <v>548</v>
      </c>
      <c r="B4" t="s">
        <v>355</v>
      </c>
    </row>
    <row r="5" spans="1:2" hidden="1" x14ac:dyDescent="0.2">
      <c r="A5" t="s">
        <v>549</v>
      </c>
      <c r="B5" t="s">
        <v>356</v>
      </c>
    </row>
    <row r="6" spans="1:2" hidden="1" x14ac:dyDescent="0.2">
      <c r="A6" t="s">
        <v>615</v>
      </c>
      <c r="B6" t="s">
        <v>360</v>
      </c>
    </row>
    <row r="7" spans="1:2" hidden="1" x14ac:dyDescent="0.2">
      <c r="A7" t="s">
        <v>431</v>
      </c>
      <c r="B7" t="s">
        <v>361</v>
      </c>
    </row>
    <row r="8" spans="1:2" hidden="1" x14ac:dyDescent="0.2">
      <c r="A8" t="s">
        <v>432</v>
      </c>
      <c r="B8" t="s">
        <v>361</v>
      </c>
    </row>
    <row r="9" spans="1:2" hidden="1" x14ac:dyDescent="0.2">
      <c r="A9" t="s">
        <v>491</v>
      </c>
      <c r="B9" t="s">
        <v>361</v>
      </c>
    </row>
    <row r="10" spans="1:2" hidden="1" x14ac:dyDescent="0.2">
      <c r="A10" t="s">
        <v>539</v>
      </c>
      <c r="B10" t="s">
        <v>361</v>
      </c>
    </row>
    <row r="11" spans="1:2" hidden="1" x14ac:dyDescent="0.2">
      <c r="A11" t="s">
        <v>433</v>
      </c>
      <c r="B11" t="s">
        <v>361</v>
      </c>
    </row>
    <row r="12" spans="1:2" hidden="1" x14ac:dyDescent="0.2">
      <c r="A12" t="s">
        <v>534</v>
      </c>
      <c r="B12" t="s">
        <v>361</v>
      </c>
    </row>
    <row r="13" spans="1:2" hidden="1" x14ac:dyDescent="0.2">
      <c r="A13" t="s">
        <v>434</v>
      </c>
      <c r="B13" t="s">
        <v>361</v>
      </c>
    </row>
    <row r="14" spans="1:2" hidden="1" x14ac:dyDescent="0.2">
      <c r="A14" t="s">
        <v>492</v>
      </c>
      <c r="B14" t="s">
        <v>361</v>
      </c>
    </row>
    <row r="15" spans="1:2" hidden="1" x14ac:dyDescent="0.2">
      <c r="A15" t="s">
        <v>435</v>
      </c>
      <c r="B15" t="s">
        <v>361</v>
      </c>
    </row>
    <row r="16" spans="1:2" hidden="1" x14ac:dyDescent="0.2">
      <c r="A16" t="s">
        <v>493</v>
      </c>
      <c r="B16" t="s">
        <v>361</v>
      </c>
    </row>
    <row r="17" spans="1:2" hidden="1" x14ac:dyDescent="0.2">
      <c r="A17" t="s">
        <v>436</v>
      </c>
      <c r="B17" t="s">
        <v>361</v>
      </c>
    </row>
    <row r="18" spans="1:2" hidden="1" x14ac:dyDescent="0.2">
      <c r="A18" t="s">
        <v>437</v>
      </c>
      <c r="B18" t="s">
        <v>361</v>
      </c>
    </row>
    <row r="19" spans="1:2" hidden="1" x14ac:dyDescent="0.2">
      <c r="A19" t="s">
        <v>438</v>
      </c>
      <c r="B19" t="s">
        <v>361</v>
      </c>
    </row>
    <row r="20" spans="1:2" hidden="1" x14ac:dyDescent="0.2">
      <c r="A20" t="s">
        <v>439</v>
      </c>
      <c r="B20" t="s">
        <v>361</v>
      </c>
    </row>
    <row r="21" spans="1:2" hidden="1" x14ac:dyDescent="0.2">
      <c r="A21" t="s">
        <v>540</v>
      </c>
      <c r="B21" t="s">
        <v>367</v>
      </c>
    </row>
    <row r="22" spans="1:2" hidden="1" x14ac:dyDescent="0.2">
      <c r="A22" t="s">
        <v>544</v>
      </c>
      <c r="B22" t="s">
        <v>369</v>
      </c>
    </row>
    <row r="23" spans="1:2" hidden="1" x14ac:dyDescent="0.2">
      <c r="A23" t="s">
        <v>545</v>
      </c>
      <c r="B23" t="s">
        <v>369</v>
      </c>
    </row>
    <row r="24" spans="1:2" hidden="1" x14ac:dyDescent="0.2">
      <c r="A24" t="s">
        <v>546</v>
      </c>
      <c r="B24" t="s">
        <v>369</v>
      </c>
    </row>
    <row r="25" spans="1:2" hidden="1" x14ac:dyDescent="0.2">
      <c r="A25" t="s">
        <v>675</v>
      </c>
      <c r="B25" t="s">
        <v>360</v>
      </c>
    </row>
    <row r="26" spans="1:2" hidden="1" x14ac:dyDescent="0.2">
      <c r="A26" t="s">
        <v>677</v>
      </c>
      <c r="B26" t="s">
        <v>360</v>
      </c>
    </row>
    <row r="27" spans="1:2" hidden="1" x14ac:dyDescent="0.2"/>
    <row r="28" spans="1:2" hidden="1" x14ac:dyDescent="0.2"/>
    <row r="29" spans="1:2" hidden="1" x14ac:dyDescent="0.2"/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704D562C-5F25-4CA2-8B53-42860B853DEB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"/>
  <sheetViews>
    <sheetView workbookViewId="0">
      <selection activeCell="A2" sqref="A2:B1400"/>
    </sheetView>
  </sheetViews>
  <sheetFormatPr defaultRowHeight="12.75" x14ac:dyDescent="0.2"/>
  <cols>
    <col min="1" max="1" width="14.85546875" customWidth="1"/>
  </cols>
  <sheetData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541</v>
      </c>
      <c r="B2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547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548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549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615</v>
      </c>
      <c r="B2" t="s">
        <v>360</v>
      </c>
    </row>
    <row r="3" spans="1:2" x14ac:dyDescent="0.2">
      <c r="A3" t="s">
        <v>675</v>
      </c>
      <c r="B3" t="s">
        <v>360</v>
      </c>
    </row>
    <row r="4" spans="1:2" x14ac:dyDescent="0.2">
      <c r="A4" t="s">
        <v>677</v>
      </c>
      <c r="B4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431</v>
      </c>
      <c r="B2" t="s">
        <v>361</v>
      </c>
    </row>
    <row r="3" spans="1:2" x14ac:dyDescent="0.2">
      <c r="A3" t="s">
        <v>432</v>
      </c>
      <c r="B3" t="s">
        <v>361</v>
      </c>
    </row>
    <row r="4" spans="1:2" x14ac:dyDescent="0.2">
      <c r="A4" t="s">
        <v>491</v>
      </c>
      <c r="B4" t="s">
        <v>361</v>
      </c>
    </row>
    <row r="5" spans="1:2" x14ac:dyDescent="0.2">
      <c r="A5" t="s">
        <v>539</v>
      </c>
      <c r="B5" t="s">
        <v>361</v>
      </c>
    </row>
    <row r="6" spans="1:2" x14ac:dyDescent="0.2">
      <c r="A6" t="s">
        <v>433</v>
      </c>
      <c r="B6" t="s">
        <v>361</v>
      </c>
    </row>
    <row r="7" spans="1:2" x14ac:dyDescent="0.2">
      <c r="A7" t="s">
        <v>534</v>
      </c>
      <c r="B7" t="s">
        <v>361</v>
      </c>
    </row>
    <row r="8" spans="1:2" x14ac:dyDescent="0.2">
      <c r="A8" t="s">
        <v>434</v>
      </c>
      <c r="B8" t="s">
        <v>361</v>
      </c>
    </row>
    <row r="9" spans="1:2" x14ac:dyDescent="0.2">
      <c r="A9" t="s">
        <v>492</v>
      </c>
      <c r="B9" t="s">
        <v>361</v>
      </c>
    </row>
    <row r="10" spans="1:2" x14ac:dyDescent="0.2">
      <c r="A10" t="s">
        <v>435</v>
      </c>
      <c r="B10" t="s">
        <v>361</v>
      </c>
    </row>
    <row r="11" spans="1:2" x14ac:dyDescent="0.2">
      <c r="A11" t="s">
        <v>493</v>
      </c>
      <c r="B11" t="s">
        <v>361</v>
      </c>
    </row>
    <row r="12" spans="1:2" x14ac:dyDescent="0.2">
      <c r="A12" t="s">
        <v>436</v>
      </c>
      <c r="B12" t="s">
        <v>361</v>
      </c>
    </row>
    <row r="13" spans="1:2" x14ac:dyDescent="0.2">
      <c r="A13" t="s">
        <v>437</v>
      </c>
      <c r="B13" t="s">
        <v>361</v>
      </c>
    </row>
    <row r="14" spans="1:2" x14ac:dyDescent="0.2">
      <c r="A14" t="s">
        <v>438</v>
      </c>
      <c r="B14" t="s">
        <v>361</v>
      </c>
    </row>
    <row r="15" spans="1:2" x14ac:dyDescent="0.2">
      <c r="A15" t="s">
        <v>439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540</v>
      </c>
      <c r="B2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544</v>
      </c>
      <c r="B2" t="s">
        <v>369</v>
      </c>
    </row>
    <row r="3" spans="1:2" x14ac:dyDescent="0.2">
      <c r="A3" t="s">
        <v>545</v>
      </c>
      <c r="B3" t="s">
        <v>369</v>
      </c>
    </row>
    <row r="4" spans="1:2" x14ac:dyDescent="0.2">
      <c r="A4" t="s">
        <v>546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26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2.7109375" bestFit="1" customWidth="1"/>
  </cols>
  <sheetData>
    <row r="1" spans="1:3" ht="13.5" thickBot="1" x14ac:dyDescent="0.25">
      <c r="A1" s="1" t="s">
        <v>454</v>
      </c>
      <c r="B1" s="1" t="s">
        <v>378</v>
      </c>
      <c r="C1" s="1" t="s">
        <v>455</v>
      </c>
    </row>
    <row r="2" spans="1:3" x14ac:dyDescent="0.2">
      <c r="A2" t="s">
        <v>541</v>
      </c>
      <c r="B2" t="s">
        <v>123</v>
      </c>
      <c r="C2" t="s">
        <v>652</v>
      </c>
    </row>
    <row r="3" spans="1:3" x14ac:dyDescent="0.2">
      <c r="A3" t="s">
        <v>547</v>
      </c>
      <c r="B3" t="s">
        <v>278</v>
      </c>
      <c r="C3" t="s">
        <v>653</v>
      </c>
    </row>
    <row r="4" spans="1:3" x14ac:dyDescent="0.2">
      <c r="A4" t="s">
        <v>548</v>
      </c>
      <c r="B4" t="s">
        <v>355</v>
      </c>
      <c r="C4" t="s">
        <v>654</v>
      </c>
    </row>
    <row r="5" spans="1:3" x14ac:dyDescent="0.2">
      <c r="A5" t="s">
        <v>549</v>
      </c>
      <c r="B5" t="s">
        <v>356</v>
      </c>
      <c r="C5" t="s">
        <v>655</v>
      </c>
    </row>
    <row r="6" spans="1:3" x14ac:dyDescent="0.2">
      <c r="A6" t="s">
        <v>615</v>
      </c>
      <c r="B6" t="s">
        <v>360</v>
      </c>
      <c r="C6" t="s">
        <v>656</v>
      </c>
    </row>
    <row r="7" spans="1:3" x14ac:dyDescent="0.2">
      <c r="A7" t="s">
        <v>431</v>
      </c>
      <c r="B7" t="s">
        <v>361</v>
      </c>
      <c r="C7" t="s">
        <v>657</v>
      </c>
    </row>
    <row r="8" spans="1:3" x14ac:dyDescent="0.2">
      <c r="A8" t="s">
        <v>432</v>
      </c>
      <c r="B8" t="s">
        <v>361</v>
      </c>
      <c r="C8" t="s">
        <v>658</v>
      </c>
    </row>
    <row r="9" spans="1:3" x14ac:dyDescent="0.2">
      <c r="A9" t="s">
        <v>491</v>
      </c>
      <c r="B9" t="s">
        <v>361</v>
      </c>
      <c r="C9" t="s">
        <v>659</v>
      </c>
    </row>
    <row r="10" spans="1:3" x14ac:dyDescent="0.2">
      <c r="A10" t="s">
        <v>539</v>
      </c>
      <c r="B10" t="s">
        <v>361</v>
      </c>
      <c r="C10" t="s">
        <v>660</v>
      </c>
    </row>
    <row r="11" spans="1:3" x14ac:dyDescent="0.2">
      <c r="A11" t="s">
        <v>433</v>
      </c>
      <c r="B11" t="s">
        <v>361</v>
      </c>
      <c r="C11" t="s">
        <v>661</v>
      </c>
    </row>
    <row r="12" spans="1:3" x14ac:dyDescent="0.2">
      <c r="A12" t="s">
        <v>534</v>
      </c>
      <c r="B12" t="s">
        <v>361</v>
      </c>
      <c r="C12" t="s">
        <v>662</v>
      </c>
    </row>
    <row r="13" spans="1:3" x14ac:dyDescent="0.2">
      <c r="A13" t="s">
        <v>434</v>
      </c>
      <c r="B13" t="s">
        <v>361</v>
      </c>
      <c r="C13" t="s">
        <v>663</v>
      </c>
    </row>
    <row r="14" spans="1:3" x14ac:dyDescent="0.2">
      <c r="A14" t="s">
        <v>492</v>
      </c>
      <c r="B14" t="s">
        <v>361</v>
      </c>
      <c r="C14" t="s">
        <v>664</v>
      </c>
    </row>
    <row r="15" spans="1:3" x14ac:dyDescent="0.2">
      <c r="A15" t="s">
        <v>435</v>
      </c>
      <c r="B15" t="s">
        <v>361</v>
      </c>
      <c r="C15" t="s">
        <v>665</v>
      </c>
    </row>
    <row r="16" spans="1:3" x14ac:dyDescent="0.2">
      <c r="A16" t="s">
        <v>493</v>
      </c>
      <c r="B16" t="s">
        <v>361</v>
      </c>
      <c r="C16" t="s">
        <v>666</v>
      </c>
    </row>
    <row r="17" spans="1:3" x14ac:dyDescent="0.2">
      <c r="A17" t="s">
        <v>436</v>
      </c>
      <c r="B17" t="s">
        <v>361</v>
      </c>
      <c r="C17" t="s">
        <v>667</v>
      </c>
    </row>
    <row r="18" spans="1:3" x14ac:dyDescent="0.2">
      <c r="A18" t="s">
        <v>437</v>
      </c>
      <c r="B18" t="s">
        <v>361</v>
      </c>
      <c r="C18" t="s">
        <v>668</v>
      </c>
    </row>
    <row r="19" spans="1:3" x14ac:dyDescent="0.2">
      <c r="A19" t="s">
        <v>438</v>
      </c>
      <c r="B19" t="s">
        <v>361</v>
      </c>
      <c r="C19" t="s">
        <v>669</v>
      </c>
    </row>
    <row r="20" spans="1:3" x14ac:dyDescent="0.2">
      <c r="A20" t="s">
        <v>439</v>
      </c>
      <c r="B20" t="s">
        <v>361</v>
      </c>
      <c r="C20" t="s">
        <v>670</v>
      </c>
    </row>
    <row r="21" spans="1:3" x14ac:dyDescent="0.2">
      <c r="A21" t="s">
        <v>540</v>
      </c>
      <c r="B21" t="s">
        <v>367</v>
      </c>
      <c r="C21" t="s">
        <v>671</v>
      </c>
    </row>
    <row r="22" spans="1:3" x14ac:dyDescent="0.2">
      <c r="A22" t="s">
        <v>544</v>
      </c>
      <c r="B22" t="s">
        <v>369</v>
      </c>
      <c r="C22" t="s">
        <v>672</v>
      </c>
    </row>
    <row r="23" spans="1:3" x14ac:dyDescent="0.2">
      <c r="A23" t="s">
        <v>545</v>
      </c>
      <c r="B23" t="s">
        <v>369</v>
      </c>
      <c r="C23" t="s">
        <v>673</v>
      </c>
    </row>
    <row r="24" spans="1:3" x14ac:dyDescent="0.2">
      <c r="A24" t="s">
        <v>546</v>
      </c>
      <c r="B24" t="s">
        <v>369</v>
      </c>
      <c r="C24" t="s">
        <v>674</v>
      </c>
    </row>
    <row r="25" spans="1:3" x14ac:dyDescent="0.2">
      <c r="A25" t="s">
        <v>675</v>
      </c>
      <c r="B25" t="s">
        <v>360</v>
      </c>
      <c r="C25" t="s">
        <v>676</v>
      </c>
    </row>
    <row r="26" spans="1:3" x14ac:dyDescent="0.2">
      <c r="A26" t="s">
        <v>677</v>
      </c>
      <c r="B26" t="s">
        <v>360</v>
      </c>
      <c r="C26" t="s">
        <v>678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528</v>
      </c>
      <c r="B1" s="1" t="s">
        <v>529</v>
      </c>
      <c r="C1" s="1" t="s">
        <v>374</v>
      </c>
    </row>
    <row r="2" spans="1:3" x14ac:dyDescent="0.2">
      <c r="A2" t="s">
        <v>580</v>
      </c>
      <c r="B2">
        <v>2020</v>
      </c>
      <c r="C2">
        <v>0</v>
      </c>
    </row>
    <row r="3" spans="1:3" x14ac:dyDescent="0.2">
      <c r="A3" t="s">
        <v>581</v>
      </c>
      <c r="B3">
        <v>2020</v>
      </c>
      <c r="C3">
        <v>0</v>
      </c>
    </row>
    <row r="4" spans="1:3" x14ac:dyDescent="0.2">
      <c r="A4" t="s">
        <v>582</v>
      </c>
      <c r="B4">
        <v>2020</v>
      </c>
      <c r="C4">
        <v>0</v>
      </c>
    </row>
    <row r="5" spans="1:3" x14ac:dyDescent="0.2">
      <c r="A5" t="s">
        <v>583</v>
      </c>
      <c r="B5">
        <v>2020</v>
      </c>
      <c r="C5">
        <v>0</v>
      </c>
    </row>
    <row r="6" spans="1:3" x14ac:dyDescent="0.2">
      <c r="A6" t="s">
        <v>584</v>
      </c>
      <c r="B6">
        <v>2020</v>
      </c>
      <c r="C6">
        <v>2901498.27</v>
      </c>
    </row>
    <row r="7" spans="1:3" x14ac:dyDescent="0.2">
      <c r="A7" t="s">
        <v>585</v>
      </c>
      <c r="B7">
        <v>2020</v>
      </c>
      <c r="C7">
        <v>0</v>
      </c>
    </row>
    <row r="8" spans="1:3" x14ac:dyDescent="0.2">
      <c r="A8" t="s">
        <v>586</v>
      </c>
      <c r="B8">
        <v>2020</v>
      </c>
      <c r="C8">
        <v>0</v>
      </c>
    </row>
    <row r="9" spans="1:3" x14ac:dyDescent="0.2">
      <c r="A9" t="s">
        <v>587</v>
      </c>
      <c r="B9">
        <v>2020</v>
      </c>
      <c r="C9">
        <v>0</v>
      </c>
    </row>
    <row r="10" spans="1:3" x14ac:dyDescent="0.2">
      <c r="A10" t="s">
        <v>588</v>
      </c>
      <c r="B10">
        <v>2020</v>
      </c>
      <c r="C10">
        <v>0</v>
      </c>
    </row>
    <row r="11" spans="1:3" x14ac:dyDescent="0.2">
      <c r="A11" t="s">
        <v>589</v>
      </c>
      <c r="B11">
        <v>2020</v>
      </c>
      <c r="C11">
        <v>0</v>
      </c>
    </row>
    <row r="12" spans="1:3" x14ac:dyDescent="0.2">
      <c r="A12" t="s">
        <v>590</v>
      </c>
      <c r="B12">
        <v>2020</v>
      </c>
      <c r="C12">
        <v>0</v>
      </c>
    </row>
    <row r="13" spans="1:3" x14ac:dyDescent="0.2">
      <c r="A13" t="s">
        <v>591</v>
      </c>
      <c r="B13">
        <v>2020</v>
      </c>
      <c r="C13">
        <v>0</v>
      </c>
    </row>
    <row r="14" spans="1:3" x14ac:dyDescent="0.2">
      <c r="A14" t="s">
        <v>592</v>
      </c>
      <c r="B14">
        <v>2020</v>
      </c>
      <c r="C14">
        <v>0</v>
      </c>
    </row>
    <row r="15" spans="1:3" x14ac:dyDescent="0.2">
      <c r="A15" t="s">
        <v>593</v>
      </c>
      <c r="B15">
        <v>2020</v>
      </c>
      <c r="C15">
        <v>0</v>
      </c>
    </row>
    <row r="16" spans="1:3" x14ac:dyDescent="0.2">
      <c r="A16" t="s">
        <v>594</v>
      </c>
      <c r="B16">
        <v>2020</v>
      </c>
      <c r="C16">
        <v>0</v>
      </c>
    </row>
    <row r="17" spans="1:3" x14ac:dyDescent="0.2">
      <c r="A17" t="s">
        <v>595</v>
      </c>
      <c r="B17">
        <v>2020</v>
      </c>
      <c r="C17">
        <v>0</v>
      </c>
    </row>
    <row r="18" spans="1:3" x14ac:dyDescent="0.2">
      <c r="A18" t="s">
        <v>596</v>
      </c>
      <c r="B18">
        <v>2020</v>
      </c>
      <c r="C18">
        <v>0</v>
      </c>
    </row>
    <row r="19" spans="1:3" x14ac:dyDescent="0.2">
      <c r="A19" t="s">
        <v>597</v>
      </c>
      <c r="B19">
        <v>2020</v>
      </c>
      <c r="C19">
        <v>0</v>
      </c>
    </row>
    <row r="20" spans="1:3" x14ac:dyDescent="0.2">
      <c r="A20" t="s">
        <v>598</v>
      </c>
      <c r="B20">
        <v>2020</v>
      </c>
      <c r="C20">
        <v>0</v>
      </c>
    </row>
    <row r="21" spans="1:3" x14ac:dyDescent="0.2">
      <c r="A21" t="s">
        <v>599</v>
      </c>
      <c r="B21">
        <v>2020</v>
      </c>
      <c r="C21">
        <v>0</v>
      </c>
    </row>
    <row r="22" spans="1:3" x14ac:dyDescent="0.2">
      <c r="A22" t="s">
        <v>600</v>
      </c>
      <c r="B22">
        <v>2020</v>
      </c>
      <c r="C22">
        <v>0</v>
      </c>
    </row>
    <row r="23" spans="1:3" x14ac:dyDescent="0.2">
      <c r="A23" t="s">
        <v>601</v>
      </c>
      <c r="B23">
        <v>2020</v>
      </c>
      <c r="C23">
        <v>-2901498.27</v>
      </c>
    </row>
    <row r="24" spans="1:3" x14ac:dyDescent="0.2">
      <c r="A24" t="s">
        <v>602</v>
      </c>
      <c r="B24">
        <v>2020</v>
      </c>
      <c r="C24">
        <v>0</v>
      </c>
    </row>
    <row r="25" spans="1:3" x14ac:dyDescent="0.2">
      <c r="A25" t="s">
        <v>603</v>
      </c>
      <c r="B25">
        <v>2020</v>
      </c>
      <c r="C25">
        <v>0</v>
      </c>
    </row>
    <row r="26" spans="1:3" x14ac:dyDescent="0.2">
      <c r="A26" t="s">
        <v>604</v>
      </c>
      <c r="B26">
        <v>2020</v>
      </c>
      <c r="C26">
        <v>0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6"/>
  <sheetViews>
    <sheetView workbookViewId="0">
      <selection activeCell="F3" sqref="F3"/>
    </sheetView>
  </sheetViews>
  <sheetFormatPr defaultRowHeight="12.75" x14ac:dyDescent="0.2"/>
  <cols>
    <col min="2" max="2" width="4.28515625" bestFit="1" customWidth="1"/>
    <col min="5" max="5" width="5" bestFit="1" customWidth="1"/>
    <col min="6" max="6" width="2" bestFit="1" customWidth="1"/>
  </cols>
  <sheetData>
    <row r="1" spans="1:6" ht="13.5" thickBot="1" x14ac:dyDescent="0.25">
      <c r="A1" s="1" t="s">
        <v>535</v>
      </c>
      <c r="B1" s="1" t="s">
        <v>536</v>
      </c>
      <c r="C1" s="1"/>
      <c r="D1" s="1"/>
      <c r="E1" s="1"/>
      <c r="F1" s="1"/>
    </row>
    <row r="2" spans="1:6" x14ac:dyDescent="0.2">
      <c r="A2" t="s">
        <v>679</v>
      </c>
      <c r="B2">
        <v>0</v>
      </c>
      <c r="E2" t="str">
        <f>MID(Sheet2!$D$3,1,4)</f>
        <v>2020</v>
      </c>
      <c r="F2">
        <f>VLOOKUP($E$2,$A$2:$B$8,2,FALSE)</f>
        <v>0</v>
      </c>
    </row>
    <row r="3" spans="1:6" x14ac:dyDescent="0.2">
      <c r="A3" t="s">
        <v>680</v>
      </c>
      <c r="B3">
        <v>0</v>
      </c>
      <c r="E3" t="str">
        <f>MID(E2-1,1,4)</f>
        <v>2019</v>
      </c>
      <c r="F3">
        <f>VLOOKUP($E$3,$A$2:$B$8,2,FALSE)</f>
        <v>0</v>
      </c>
    </row>
    <row r="4" spans="1:6" x14ac:dyDescent="0.2">
      <c r="A4" t="s">
        <v>629</v>
      </c>
      <c r="B4">
        <v>0</v>
      </c>
    </row>
    <row r="5" spans="1:6" x14ac:dyDescent="0.2">
      <c r="A5" t="s">
        <v>681</v>
      </c>
      <c r="B5">
        <v>0</v>
      </c>
    </row>
    <row r="6" spans="1:6" x14ac:dyDescent="0.2">
      <c r="A6" t="s">
        <v>644</v>
      </c>
      <c r="B6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opLeftCell="A299" zoomScaleNormal="100" workbookViewId="0">
      <selection activeCell="C373" sqref="C373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299" t="str">
        <f>Sheet1!BM3</f>
        <v xml:space="preserve">GPD1 Pty Ltd                                                </v>
      </c>
      <c r="B3" s="299"/>
      <c r="C3" s="299"/>
      <c r="D3" s="299"/>
      <c r="E3" s="299"/>
      <c r="F3" s="299"/>
    </row>
    <row r="4" spans="1:15" x14ac:dyDescent="0.2">
      <c r="A4" s="202" t="s">
        <v>527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526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525</v>
      </c>
      <c r="D11" s="195" t="s">
        <v>442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524</v>
      </c>
    </row>
    <row r="13" spans="1:15" x14ac:dyDescent="0.2">
      <c r="A13" s="187" t="s">
        <v>523</v>
      </c>
      <c r="B13" s="184"/>
      <c r="C13" s="186"/>
      <c r="D13" s="186"/>
      <c r="E13" s="183"/>
    </row>
    <row r="14" spans="1:15" x14ac:dyDescent="0.2">
      <c r="A14" s="184"/>
      <c r="B14" s="187" t="s">
        <v>522</v>
      </c>
      <c r="C14" s="186"/>
      <c r="D14" s="186"/>
      <c r="E14" s="183"/>
    </row>
    <row r="15" spans="1:15" hidden="1" x14ac:dyDescent="0.2">
      <c r="A15" s="184">
        <f>'20'!A2</f>
        <v>0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C15" s="186">
        <f>IFERROR(INDEX(Lookup!$BH$9:$BH$3000,MATCH($A15,Lookup!$A$9:$A$3000,0)),0)</f>
        <v>0</v>
      </c>
      <c r="D15" s="186">
        <f>IFERROR(INDEX(Lookup!$BJ$9:$BJ$3000,MATCH($A15,Lookup!$A$9:$A$3000,0)),0)</f>
        <v>0</v>
      </c>
      <c r="E15" s="201">
        <f>+C15-D15</f>
        <v>0</v>
      </c>
      <c r="H15" s="184"/>
      <c r="O15" s="182">
        <f>+IF(A15&gt;0,1,0)</f>
        <v>0</v>
      </c>
    </row>
    <row r="16" spans="1:15" hidden="1" x14ac:dyDescent="0.2">
      <c r="A16" s="184">
        <f>'20'!A3</f>
        <v>0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0</v>
      </c>
    </row>
    <row r="17" spans="1:15" hidden="1" x14ac:dyDescent="0.2">
      <c r="A17" s="184">
        <f>'20'!A4</f>
        <v>0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0</v>
      </c>
    </row>
    <row r="18" spans="1:15" hidden="1" x14ac:dyDescent="0.2">
      <c r="A18" s="184">
        <f>'20'!A5</f>
        <v>0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0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453</v>
      </c>
      <c r="C25" s="189">
        <f>SUM(C15:C24)</f>
        <v>0</v>
      </c>
      <c r="D25" s="189">
        <f t="shared" ref="D25:E25" si="2">SUM(D15:D24)</f>
        <v>0</v>
      </c>
      <c r="E25" s="236">
        <f t="shared" si="2"/>
        <v>0</v>
      </c>
      <c r="O25" s="182">
        <v>1</v>
      </c>
    </row>
    <row r="26" spans="1:15" x14ac:dyDescent="0.2">
      <c r="A26" s="184"/>
      <c r="B26" s="187" t="s">
        <v>498</v>
      </c>
      <c r="C26" s="186"/>
      <c r="D26" s="186"/>
      <c r="E26" s="183"/>
      <c r="O26" s="182">
        <v>1</v>
      </c>
    </row>
    <row r="27" spans="1:15" hidden="1" x14ac:dyDescent="0.2">
      <c r="A27" s="184">
        <f>'21'!A2</f>
        <v>0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0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453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499</v>
      </c>
      <c r="C32" s="186"/>
      <c r="D32" s="186"/>
      <c r="E32" s="183"/>
      <c r="O32" s="182">
        <v>1</v>
      </c>
    </row>
    <row r="33" spans="1:15" hidden="1" x14ac:dyDescent="0.2">
      <c r="A33" s="184">
        <f>'22'!A2</f>
        <v>0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0</v>
      </c>
    </row>
    <row r="34" spans="1:15" hidden="1" x14ac:dyDescent="0.2">
      <c r="A34" s="184">
        <f>'22'!A3</f>
        <v>0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0</v>
      </c>
    </row>
    <row r="35" spans="1:15" hidden="1" x14ac:dyDescent="0.2">
      <c r="A35" s="184">
        <f>'22'!A4</f>
        <v>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0</v>
      </c>
    </row>
    <row r="36" spans="1:15" hidden="1" x14ac:dyDescent="0.2">
      <c r="A36" s="184">
        <f>'22'!A5</f>
        <v>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0</v>
      </c>
    </row>
    <row r="37" spans="1:15" hidden="1" x14ac:dyDescent="0.2">
      <c r="A37" s="184">
        <f>'22'!A6</f>
        <v>0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0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453</v>
      </c>
      <c r="C139" s="237">
        <f>SUM(C33:C138)</f>
        <v>0</v>
      </c>
      <c r="D139" s="237">
        <f>SUM(D33:D138)</f>
        <v>0</v>
      </c>
      <c r="E139" s="238">
        <f>+C139-D139</f>
        <v>0</v>
      </c>
      <c r="O139" s="182">
        <v>1</v>
      </c>
    </row>
    <row r="140" spans="1:15" x14ac:dyDescent="0.2">
      <c r="A140" s="187" t="s">
        <v>520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500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61160-P01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217 East Tce - Equity in JV                                 </v>
      </c>
      <c r="C142" s="186">
        <f>IFERROR(INDEX(Lookup!$BH$9:$BH$3000,MATCH($A142,Lookup!$A$9:$A$3000,0)),0)</f>
        <v>3998657.21</v>
      </c>
      <c r="D142" s="186">
        <f>IFERROR(INDEX(Lookup!$BJ$9:$BJ$3000,MATCH($A142,Lookup!$A$9:$A$3000,0)),0)</f>
        <v>3898657.21</v>
      </c>
      <c r="E142" s="201">
        <f t="shared" ref="E142:E184" si="10">+C142-D142</f>
        <v>100000</v>
      </c>
      <c r="O142" s="182">
        <f t="shared" si="8"/>
        <v>1</v>
      </c>
    </row>
    <row r="143" spans="1:15" x14ac:dyDescent="0.2">
      <c r="A143" s="184" t="str">
        <f>'23'!A3</f>
        <v>61161-P01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217 East Tce - Other JV Acquisition Cost                    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1</v>
      </c>
    </row>
    <row r="144" spans="1:15" x14ac:dyDescent="0.2">
      <c r="A144" s="184" t="str">
        <f>'23'!A4</f>
        <v>61162-P01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217 East Tce - Share of JV Expenses Capitalised  for 2019   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1</v>
      </c>
    </row>
    <row r="145" spans="1:15" hidden="1" x14ac:dyDescent="0.2">
      <c r="A145" s="184">
        <f>'23'!A5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0</v>
      </c>
    </row>
    <row r="146" spans="1:15" hidden="1" x14ac:dyDescent="0.2">
      <c r="A146" s="184">
        <f>'23'!A6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0</v>
      </c>
    </row>
    <row r="147" spans="1:15" hidden="1" x14ac:dyDescent="0.2">
      <c r="A147" s="184">
        <f>'23'!A7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0</v>
      </c>
    </row>
    <row r="148" spans="1:15" hidden="1" x14ac:dyDescent="0.2">
      <c r="A148" s="184">
        <f>'23'!A8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0</v>
      </c>
    </row>
    <row r="149" spans="1:15" hidden="1" x14ac:dyDescent="0.2">
      <c r="A149" s="184">
        <f>'23'!A9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0</v>
      </c>
    </row>
    <row r="150" spans="1:15" hidden="1" x14ac:dyDescent="0.2">
      <c r="A150" s="184">
        <f>'23'!A10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0</v>
      </c>
    </row>
    <row r="151" spans="1:15" hidden="1" x14ac:dyDescent="0.2">
      <c r="A151" s="184">
        <f>'23'!A11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  <c r="O151" s="182">
        <f t="shared" si="12"/>
        <v>0</v>
      </c>
    </row>
    <row r="152" spans="1:15" hidden="1" x14ac:dyDescent="0.2">
      <c r="A152" s="184">
        <f>'23'!A12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0</v>
      </c>
    </row>
    <row r="153" spans="1:15" hidden="1" x14ac:dyDescent="0.2">
      <c r="A153" s="184">
        <f>'23'!A13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0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453</v>
      </c>
      <c r="C159" s="237">
        <f>SUM(C142:C158)</f>
        <v>3998657.21</v>
      </c>
      <c r="D159" s="237">
        <f>SUM(D142:D158)</f>
        <v>3898657.21</v>
      </c>
      <c r="E159" s="238">
        <f t="shared" si="10"/>
        <v>100000</v>
      </c>
      <c r="O159" s="182">
        <v>1</v>
      </c>
    </row>
    <row r="160" spans="1:15" x14ac:dyDescent="0.2">
      <c r="A160" s="184"/>
      <c r="B160" s="187" t="s">
        <v>501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62100-G04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Intercompany-FPP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62100-G05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Intercompany-GBLT        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62100-G15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Intercompany-TMR         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453</v>
      </c>
      <c r="C182" s="189">
        <f>SUM(C161:C181)</f>
        <v>0</v>
      </c>
      <c r="D182" s="189">
        <f>SUM(D161:D181)</f>
        <v>0</v>
      </c>
      <c r="E182" s="238">
        <f>+C182-D182</f>
        <v>0</v>
      </c>
      <c r="O182" s="182">
        <v>1</v>
      </c>
    </row>
    <row r="183" spans="1:15" x14ac:dyDescent="0.2">
      <c r="B183" s="187" t="s">
        <v>499</v>
      </c>
      <c r="C183" s="186"/>
      <c r="D183" s="186"/>
      <c r="E183" s="183">
        <f t="shared" si="10"/>
        <v>0</v>
      </c>
      <c r="O183" s="182">
        <v>1</v>
      </c>
    </row>
    <row r="184" spans="1:15" hidden="1" x14ac:dyDescent="0.2">
      <c r="A184" s="184">
        <f>'25'!A2</f>
        <v>0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0</v>
      </c>
    </row>
    <row r="185" spans="1:15" hidden="1" x14ac:dyDescent="0.2">
      <c r="A185" s="184">
        <f>'25'!A3</f>
        <v>0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0</v>
      </c>
    </row>
    <row r="186" spans="1:15" hidden="1" x14ac:dyDescent="0.2">
      <c r="A186" s="184">
        <f>'25'!A4</f>
        <v>0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0</v>
      </c>
    </row>
    <row r="187" spans="1:15" hidden="1" x14ac:dyDescent="0.2">
      <c r="A187" s="184">
        <f>'25'!A5</f>
        <v>0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0</v>
      </c>
    </row>
    <row r="188" spans="1:15" hidden="1" x14ac:dyDescent="0.2">
      <c r="A188" s="184">
        <f>'25'!A6</f>
        <v>0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0</v>
      </c>
    </row>
    <row r="189" spans="1:15" hidden="1" x14ac:dyDescent="0.2">
      <c r="A189" s="184">
        <f>'25'!A7</f>
        <v>0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0</v>
      </c>
    </row>
    <row r="190" spans="1:15" hidden="1" x14ac:dyDescent="0.2">
      <c r="A190" s="184">
        <f>'25'!A8</f>
        <v>0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0</v>
      </c>
    </row>
    <row r="191" spans="1:15" hidden="1" x14ac:dyDescent="0.2">
      <c r="A191" s="184">
        <f>'25'!A9</f>
        <v>0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0</v>
      </c>
    </row>
    <row r="192" spans="1:15" hidden="1" x14ac:dyDescent="0.2">
      <c r="A192" s="184">
        <f>'25'!A10</f>
        <v>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0</v>
      </c>
    </row>
    <row r="193" spans="1:15" hidden="1" x14ac:dyDescent="0.2">
      <c r="A193" s="184">
        <f>'25'!A11</f>
        <v>0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0</v>
      </c>
    </row>
    <row r="194" spans="1:15" hidden="1" x14ac:dyDescent="0.2">
      <c r="A194" s="184">
        <f>'25'!A12</f>
        <v>0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0</v>
      </c>
    </row>
    <row r="195" spans="1:15" hidden="1" x14ac:dyDescent="0.2">
      <c r="A195" s="184">
        <f>'25'!A13</f>
        <v>0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0</v>
      </c>
    </row>
    <row r="196" spans="1:15" hidden="1" x14ac:dyDescent="0.2">
      <c r="A196" s="184">
        <f>'25'!A14</f>
        <v>0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0</v>
      </c>
    </row>
    <row r="197" spans="1:15" hidden="1" x14ac:dyDescent="0.2">
      <c r="A197" s="184">
        <f>'25'!A15</f>
        <v>0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0</v>
      </c>
    </row>
    <row r="198" spans="1:15" hidden="1" x14ac:dyDescent="0.2">
      <c r="A198" s="184">
        <f>'25'!A16</f>
        <v>0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>-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0</v>
      </c>
    </row>
    <row r="199" spans="1:15" hidden="1" x14ac:dyDescent="0.2">
      <c r="A199" s="184">
        <f>'25'!A17</f>
        <v>0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>-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0</v>
      </c>
    </row>
    <row r="200" spans="1:15" hidden="1" x14ac:dyDescent="0.2">
      <c r="A200" s="184">
        <f>'25'!A18</f>
        <v>0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>-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0</v>
      </c>
    </row>
    <row r="201" spans="1:15" hidden="1" x14ac:dyDescent="0.2">
      <c r="A201" s="184">
        <f>'25'!A19</f>
        <v>0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0</v>
      </c>
    </row>
    <row r="202" spans="1:15" hidden="1" x14ac:dyDescent="0.2">
      <c r="A202" s="184">
        <f>'25'!A20</f>
        <v>0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0</v>
      </c>
    </row>
    <row r="203" spans="1:15" hidden="1" x14ac:dyDescent="0.2">
      <c r="A203" s="184">
        <f>'25'!A21</f>
        <v>0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0</v>
      </c>
    </row>
    <row r="204" spans="1:15" hidden="1" x14ac:dyDescent="0.2">
      <c r="A204" s="184">
        <f>'25'!A22</f>
        <v>0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0</v>
      </c>
    </row>
    <row r="205" spans="1:15" hidden="1" x14ac:dyDescent="0.2">
      <c r="A205" s="184">
        <f>'25'!A23</f>
        <v>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0</v>
      </c>
    </row>
    <row r="206" spans="1:15" hidden="1" x14ac:dyDescent="0.2">
      <c r="A206" s="184">
        <f>'25'!A24</f>
        <v>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0</v>
      </c>
    </row>
    <row r="207" spans="1:15" hidden="1" x14ac:dyDescent="0.2">
      <c r="A207" s="184">
        <f>'25'!A25</f>
        <v>0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0</v>
      </c>
    </row>
    <row r="208" spans="1:15" hidden="1" x14ac:dyDescent="0.2">
      <c r="A208" s="184">
        <f>'25'!A26</f>
        <v>0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0</v>
      </c>
    </row>
    <row r="209" spans="1:15" hidden="1" x14ac:dyDescent="0.2">
      <c r="A209" s="184">
        <f>'25'!A27</f>
        <v>0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0</v>
      </c>
    </row>
    <row r="210" spans="1:15" hidden="1" x14ac:dyDescent="0.2">
      <c r="A210" s="184">
        <f>'25'!A28</f>
        <v>0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0</v>
      </c>
    </row>
    <row r="211" spans="1:15" hidden="1" x14ac:dyDescent="0.2">
      <c r="A211" s="184">
        <f>'25'!A29</f>
        <v>0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0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453</v>
      </c>
      <c r="C241" s="186">
        <f>SUM(C184:C240)</f>
        <v>0</v>
      </c>
      <c r="D241" s="186">
        <f>SUM(D184:D240)</f>
        <v>0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521</v>
      </c>
      <c r="B242" s="184"/>
      <c r="C242" s="188">
        <f>C182+C139+C31+C25+C159+C241</f>
        <v>3998657.21</v>
      </c>
      <c r="D242" s="188">
        <f>D182+D139+D31+D25+D159+D241</f>
        <v>3898657.21</v>
      </c>
      <c r="E242" s="239">
        <f t="shared" si="19"/>
        <v>100000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502</v>
      </c>
      <c r="C244" s="186"/>
      <c r="D244" s="186"/>
      <c r="E244" s="183"/>
      <c r="O244" s="182">
        <v>1</v>
      </c>
    </row>
    <row r="245" spans="1:15" hidden="1" x14ac:dyDescent="0.2">
      <c r="A245" s="184">
        <f>'26'!A2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0</v>
      </c>
      <c r="E245" s="201">
        <f t="shared" ref="E245" si="20">+C245-D245</f>
        <v>0</v>
      </c>
      <c r="O245" s="182">
        <f t="shared" si="18"/>
        <v>0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453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503</v>
      </c>
      <c r="C250" s="186"/>
      <c r="D250" s="186"/>
      <c r="E250" s="183">
        <f t="shared" si="19"/>
        <v>0</v>
      </c>
      <c r="O250" s="182">
        <v>1</v>
      </c>
    </row>
    <row r="251" spans="1:15" hidden="1" x14ac:dyDescent="0.2">
      <c r="A251" s="184">
        <f>'27'!A2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0</v>
      </c>
    </row>
    <row r="252" spans="1:15" hidden="1" x14ac:dyDescent="0.2">
      <c r="A252" s="184">
        <f>'27'!A3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0</v>
      </c>
    </row>
    <row r="253" spans="1:15" hidden="1" x14ac:dyDescent="0.2">
      <c r="A253" s="184">
        <f>'27'!A4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0</v>
      </c>
    </row>
    <row r="254" spans="1:15" hidden="1" x14ac:dyDescent="0.2">
      <c r="A254" s="184">
        <f>'27'!A5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0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453</v>
      </c>
      <c r="C276" s="237">
        <f>SUM(C251:C275)</f>
        <v>0</v>
      </c>
      <c r="D276" s="237">
        <f>SUM(D251:D275)</f>
        <v>0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499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453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520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502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532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519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518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517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516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515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514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513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512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511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510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509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508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453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501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74100-G05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 - GBLT                                         </v>
      </c>
      <c r="C305" s="186">
        <f>IFERROR(-INDEX(Lookup!$BH$9:$BH$3000,MATCH($A305,Lookup!$A$9:$A$3000,0)),0)</f>
        <v>-3998657.21</v>
      </c>
      <c r="D305" s="186">
        <f>IFERROR(-INDEX(Lookup!$BJ$9:$BJ$3000,MATCH($A305,Lookup!$A$9:$A$3000,0)),0)</f>
        <v>-3898657.21</v>
      </c>
      <c r="E305" s="201">
        <f t="shared" si="19"/>
        <v>-100000</v>
      </c>
      <c r="O305" s="182">
        <f t="shared" ref="O305:O367" si="27">+IF(A305&gt;0,1,0)</f>
        <v>1</v>
      </c>
    </row>
    <row r="306" spans="1:15" hidden="1" x14ac:dyDescent="0.2">
      <c r="A306" s="182">
        <f>'30'!A3</f>
        <v>0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ref="E306:E323" si="28">+C306-D306</f>
        <v>0</v>
      </c>
      <c r="O306" s="182">
        <f t="shared" si="27"/>
        <v>0</v>
      </c>
    </row>
    <row r="307" spans="1:15" hidden="1" x14ac:dyDescent="0.2">
      <c r="A307" s="182">
        <f>'30'!A4</f>
        <v>0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0</v>
      </c>
    </row>
    <row r="308" spans="1:15" hidden="1" x14ac:dyDescent="0.2">
      <c r="A308" s="182">
        <f>'30'!A5</f>
        <v>0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8"/>
        <v>0</v>
      </c>
      <c r="O308" s="182">
        <f t="shared" si="27"/>
        <v>0</v>
      </c>
    </row>
    <row r="309" spans="1:15" hidden="1" x14ac:dyDescent="0.2">
      <c r="A309" s="182">
        <f>'30'!A6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0</v>
      </c>
    </row>
    <row r="310" spans="1:15" hidden="1" x14ac:dyDescent="0.2">
      <c r="A310" s="182">
        <f>'30'!A7</f>
        <v>0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8"/>
        <v>0</v>
      </c>
      <c r="O310" s="182">
        <f t="shared" si="27"/>
        <v>0</v>
      </c>
    </row>
    <row r="311" spans="1:15" hidden="1" x14ac:dyDescent="0.2">
      <c r="A311" s="182">
        <f>'30'!A8</f>
        <v>0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0</v>
      </c>
    </row>
    <row r="312" spans="1:15" hidden="1" x14ac:dyDescent="0.2">
      <c r="A312" s="182">
        <f>'30'!A9</f>
        <v>0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0</v>
      </c>
    </row>
    <row r="313" spans="1:15" hidden="1" x14ac:dyDescent="0.2">
      <c r="A313" s="182">
        <f>'30'!A10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0</v>
      </c>
    </row>
    <row r="314" spans="1:15" hidden="1" x14ac:dyDescent="0.2">
      <c r="A314" s="182">
        <f>'30'!A11</f>
        <v>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0</v>
      </c>
    </row>
    <row r="315" spans="1:15" hidden="1" x14ac:dyDescent="0.2">
      <c r="A315" s="182">
        <f>'30'!A12</f>
        <v>0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0</v>
      </c>
    </row>
    <row r="316" spans="1:15" hidden="1" x14ac:dyDescent="0.2">
      <c r="A316" s="182">
        <f>'30'!A13</f>
        <v>0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0</v>
      </c>
    </row>
    <row r="317" spans="1:15" hidden="1" x14ac:dyDescent="0.2">
      <c r="A317" s="182">
        <f>'30'!A14</f>
        <v>0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28"/>
        <v>0</v>
      </c>
      <c r="O317" s="182">
        <f t="shared" si="27"/>
        <v>0</v>
      </c>
    </row>
    <row r="318" spans="1:15" hidden="1" x14ac:dyDescent="0.2">
      <c r="A318" s="182">
        <f>'30'!A15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0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453</v>
      </c>
      <c r="C324" s="186">
        <f>SUM(C305:C323)</f>
        <v>-3998657.21</v>
      </c>
      <c r="D324" s="186">
        <f>SUM(D305:D323)</f>
        <v>-3898657.21</v>
      </c>
      <c r="E324" s="183">
        <f t="shared" si="19"/>
        <v>-100000</v>
      </c>
      <c r="O324" s="182">
        <v>1</v>
      </c>
    </row>
    <row r="325" spans="1:15" x14ac:dyDescent="0.2">
      <c r="B325" s="187" t="s">
        <v>499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hidden="1" x14ac:dyDescent="0.2">
      <c r="A326" s="182">
        <f>'31'!A2</f>
        <v>0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0</v>
      </c>
    </row>
    <row r="327" spans="1:15" hidden="1" x14ac:dyDescent="0.2">
      <c r="A327" s="182">
        <f>'31'!A3</f>
        <v>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0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453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507</v>
      </c>
      <c r="B333" s="184"/>
      <c r="C333" s="188">
        <f>C324+C303+C287+C276+C249+C332</f>
        <v>-3998657.21</v>
      </c>
      <c r="D333" s="188">
        <f>D324+D303+D287+D276+D249+D332</f>
        <v>-3898657.21</v>
      </c>
      <c r="E333" s="239">
        <f t="shared" si="29"/>
        <v>-100000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506</v>
      </c>
      <c r="B335" s="184"/>
      <c r="C335" s="188">
        <f>C333+C242</f>
        <v>0</v>
      </c>
      <c r="D335" s="188">
        <f>D333+D242</f>
        <v>0</v>
      </c>
      <c r="E335" s="239">
        <f t="shared" si="29"/>
        <v>0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505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90100-G03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Earnings-GPD1 Pty Ltd                              </v>
      </c>
      <c r="C340" s="186">
        <f>IFERROR(INDEX(Lookup!$BH$9:$BH$3000,MATCH($A340,Lookup!$A$9:$A$3000,0)),0)-Sheet7!$F$2</f>
        <v>0</v>
      </c>
      <c r="D340" s="186">
        <f>IFERROR(INDEX(Lookup!$BJ$9:$BJ$3000,MATCH($A340,Lookup!$A$9:$A$3000,0)),0)-Sheet7!$F$3</f>
        <v>0</v>
      </c>
      <c r="E340" s="201">
        <f t="shared" ref="E340" si="31">+C340-D340</f>
        <v>0</v>
      </c>
      <c r="O340" s="182">
        <f t="shared" si="27"/>
        <v>1</v>
      </c>
    </row>
    <row r="341" spans="1:15" x14ac:dyDescent="0.2">
      <c r="A341" s="182" t="str">
        <f>'32'!A3</f>
        <v>90120-G03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Earnings-GPD1 Pty Ltd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90140-G03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Capital-GPD1 Pty Ltd                                 </v>
      </c>
      <c r="C342" s="186">
        <f>IFERROR(INDEX(Lookup!$BH$9:$BH$3000,MATCH($A342,Lookup!$A$9:$A$3000,0)),0)</f>
        <v>0</v>
      </c>
      <c r="D342" s="186">
        <f>IFERROR(INDEX(Lookup!$BJ$9:$BJ$3000,MATCH($A342,Lookup!$A$9:$A$3000,0)),0)</f>
        <v>0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504</v>
      </c>
      <c r="C369" s="185">
        <f>-SUM(C342:C368)</f>
        <v>0</v>
      </c>
      <c r="D369" s="185">
        <f>(D335-D340)-D342</f>
        <v>0</v>
      </c>
      <c r="E369" s="183">
        <f t="shared" si="29"/>
        <v>0</v>
      </c>
      <c r="O369" s="182">
        <v>1</v>
      </c>
    </row>
    <row r="370" spans="1:15" x14ac:dyDescent="0.2">
      <c r="B370" s="184" t="s">
        <v>453</v>
      </c>
      <c r="C370" s="185">
        <f>-(SUM(C343:C369)+C340)</f>
        <v>0</v>
      </c>
      <c r="D370" s="185">
        <f>-(SUM(D343:D369)+D340)</f>
        <v>0</v>
      </c>
      <c r="E370" s="183">
        <f t="shared" si="29"/>
        <v>0</v>
      </c>
      <c r="O370" s="182">
        <f>+IF(A372&gt;0,1,0)</f>
        <v>1</v>
      </c>
    </row>
    <row r="371" spans="1:15" x14ac:dyDescent="0.2">
      <c r="C371" s="185">
        <f>C335</f>
        <v>0</v>
      </c>
      <c r="D371" s="185">
        <f>D335</f>
        <v>0</v>
      </c>
    </row>
    <row r="372" spans="1:15" x14ac:dyDescent="0.2">
      <c r="A372" s="182" t="str">
        <f>'32'!A4</f>
        <v>90140-G03</v>
      </c>
      <c r="C372" s="186">
        <f>IFERROR(-INDEX(Lookup!$BH$9:$BH$3000,MATCH($A372,Lookup!$A$9:$A$3000,0)),0)</f>
        <v>0</v>
      </c>
      <c r="D372" s="186">
        <f>IFERROR(-INDEX(Lookup!$BJ$9:$BJ$3000,MATCH($A372,Lookup!$A$9:$A$3000,0)),0)</f>
        <v>0</v>
      </c>
    </row>
    <row r="373" spans="1:15" x14ac:dyDescent="0.2">
      <c r="C373" s="185">
        <f>SUM(C369:C372)</f>
        <v>0</v>
      </c>
      <c r="D373" s="185">
        <f>SUM(D369:D372)</f>
        <v>0</v>
      </c>
    </row>
    <row r="376" spans="1:15" x14ac:dyDescent="0.2">
      <c r="B376" s="241" t="s">
        <v>537</v>
      </c>
      <c r="C376" s="240">
        <f>'Detail Income'!K1255</f>
        <v>0</v>
      </c>
      <c r="D376" s="240">
        <f>'Detail Income'!I1255</f>
        <v>0</v>
      </c>
    </row>
    <row r="377" spans="1:15" x14ac:dyDescent="0.2">
      <c r="B377" s="241" t="s">
        <v>538</v>
      </c>
      <c r="C377" s="240">
        <f>C376-C373</f>
        <v>0</v>
      </c>
      <c r="D377" s="240">
        <f>D376-D373</f>
        <v>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topLeftCell="A7" workbookViewId="0">
      <selection activeCell="D10" sqref="D10"/>
    </sheetView>
  </sheetViews>
  <sheetFormatPr defaultRowHeight="12.75" x14ac:dyDescent="0.2"/>
  <cols>
    <col min="2" max="2" width="44.7109375" bestFit="1" customWidth="1"/>
    <col min="3" max="3" width="9.7109375" bestFit="1" customWidth="1"/>
  </cols>
  <sheetData>
    <row r="7" spans="1:4" x14ac:dyDescent="0.2">
      <c r="A7" s="252"/>
      <c r="B7" s="253"/>
      <c r="C7" s="254" t="s">
        <v>550</v>
      </c>
      <c r="D7" s="255" t="s">
        <v>442</v>
      </c>
    </row>
    <row r="8" spans="1:4" x14ac:dyDescent="0.2">
      <c r="A8" s="256" t="s">
        <v>523</v>
      </c>
      <c r="B8" s="257"/>
      <c r="C8" s="258"/>
      <c r="D8" s="258"/>
    </row>
    <row r="9" spans="1:4" x14ac:dyDescent="0.2">
      <c r="A9" s="257"/>
      <c r="B9" s="256" t="s">
        <v>522</v>
      </c>
      <c r="C9" s="248">
        <f>+'Accpac BS'!C25</f>
        <v>0</v>
      </c>
      <c r="D9" s="248">
        <f>+'Accpac BS'!D25</f>
        <v>0</v>
      </c>
    </row>
    <row r="10" spans="1:4" x14ac:dyDescent="0.2">
      <c r="A10" s="257"/>
      <c r="B10" s="256" t="s">
        <v>498</v>
      </c>
      <c r="C10" s="248">
        <f>+'Accpac BS'!C31</f>
        <v>0</v>
      </c>
      <c r="D10" s="248">
        <f>+'Accpac BS'!D31</f>
        <v>0</v>
      </c>
    </row>
    <row r="11" spans="1:4" x14ac:dyDescent="0.2">
      <c r="A11" s="257"/>
      <c r="B11" s="256" t="s">
        <v>554</v>
      </c>
      <c r="C11" s="248">
        <v>0</v>
      </c>
      <c r="D11" s="248">
        <v>0</v>
      </c>
    </row>
    <row r="12" spans="1:4" x14ac:dyDescent="0.2">
      <c r="A12" s="257"/>
      <c r="B12" s="256" t="s">
        <v>499</v>
      </c>
      <c r="C12" s="248">
        <f>+'Accpac BS'!C139</f>
        <v>0</v>
      </c>
      <c r="D12" s="248">
        <f>+'Accpac BS'!D139</f>
        <v>0</v>
      </c>
    </row>
    <row r="13" spans="1:4" x14ac:dyDescent="0.2">
      <c r="A13" s="256" t="s">
        <v>555</v>
      </c>
      <c r="B13" s="256"/>
      <c r="C13" s="248"/>
      <c r="D13" s="248"/>
    </row>
    <row r="14" spans="1:4" x14ac:dyDescent="0.2">
      <c r="A14" s="256"/>
      <c r="B14" s="256" t="s">
        <v>498</v>
      </c>
      <c r="C14" s="248">
        <v>0</v>
      </c>
      <c r="D14" s="248">
        <v>0</v>
      </c>
    </row>
    <row r="15" spans="1:4" x14ac:dyDescent="0.2">
      <c r="A15" s="257"/>
      <c r="B15" s="256" t="s">
        <v>500</v>
      </c>
      <c r="C15" s="248">
        <f>+'Accpac BS'!C159</f>
        <v>3998657.21</v>
      </c>
      <c r="D15" s="248">
        <f>+'Accpac BS'!D159</f>
        <v>3898657.21</v>
      </c>
    </row>
    <row r="16" spans="1:4" x14ac:dyDescent="0.2">
      <c r="A16" s="257"/>
      <c r="B16" s="256" t="s">
        <v>556</v>
      </c>
      <c r="C16" s="248">
        <v>0</v>
      </c>
      <c r="D16" s="248">
        <v>0</v>
      </c>
    </row>
    <row r="17" spans="1:4" x14ac:dyDescent="0.2">
      <c r="A17" s="257"/>
      <c r="B17" s="256" t="s">
        <v>501</v>
      </c>
      <c r="C17" s="248">
        <f>+'Accpac BS'!C182</f>
        <v>0</v>
      </c>
      <c r="D17" s="248">
        <f>+'Accpac BS'!D182</f>
        <v>0</v>
      </c>
    </row>
    <row r="18" spans="1:4" x14ac:dyDescent="0.2">
      <c r="A18" s="257"/>
      <c r="B18" s="256" t="s">
        <v>499</v>
      </c>
      <c r="C18" s="248">
        <f>+'Accpac BS'!C241</f>
        <v>0</v>
      </c>
      <c r="D18" s="248">
        <f>+'Accpac BS'!D241</f>
        <v>0</v>
      </c>
    </row>
    <row r="19" spans="1:4" x14ac:dyDescent="0.2">
      <c r="A19" s="256" t="s">
        <v>521</v>
      </c>
      <c r="B19" s="257"/>
      <c r="C19" s="249">
        <f>SUM(C9:C18)</f>
        <v>3998657.21</v>
      </c>
      <c r="D19" s="249">
        <f>SUM(D9:D18)</f>
        <v>3898657.21</v>
      </c>
    </row>
    <row r="20" spans="1:4" x14ac:dyDescent="0.2">
      <c r="A20" s="256" t="s">
        <v>227</v>
      </c>
      <c r="B20" s="257"/>
      <c r="C20" s="259"/>
      <c r="D20" s="259"/>
    </row>
    <row r="21" spans="1:4" x14ac:dyDescent="0.2">
      <c r="A21" s="257"/>
      <c r="B21" s="256" t="s">
        <v>502</v>
      </c>
      <c r="C21" s="248">
        <f>+'Accpac BS'!C249</f>
        <v>0</v>
      </c>
      <c r="D21" s="248">
        <f>+'Accpac BS'!D249</f>
        <v>0</v>
      </c>
    </row>
    <row r="22" spans="1:4" x14ac:dyDescent="0.2">
      <c r="A22" s="257"/>
      <c r="B22" s="256" t="s">
        <v>503</v>
      </c>
      <c r="C22" s="248">
        <f>+'Accpac BS'!C276</f>
        <v>0</v>
      </c>
      <c r="D22" s="248">
        <f>+'Accpac BS'!D276</f>
        <v>0</v>
      </c>
    </row>
    <row r="23" spans="1:4" x14ac:dyDescent="0.2">
      <c r="A23" s="257"/>
      <c r="B23" s="256" t="s">
        <v>499</v>
      </c>
      <c r="C23" s="248">
        <f>+'Accpac BS'!C287</f>
        <v>0</v>
      </c>
      <c r="D23" s="248">
        <f>+'Accpac BS'!D287</f>
        <v>0</v>
      </c>
    </row>
    <row r="24" spans="1:4" x14ac:dyDescent="0.2">
      <c r="A24" s="256" t="s">
        <v>520</v>
      </c>
      <c r="B24" s="256"/>
      <c r="C24" s="259"/>
      <c r="D24" s="259"/>
    </row>
    <row r="25" spans="1:4" x14ac:dyDescent="0.2">
      <c r="A25" s="257"/>
      <c r="B25" s="256" t="s">
        <v>502</v>
      </c>
      <c r="C25" s="248">
        <f>+'Accpac BS'!C303</f>
        <v>0</v>
      </c>
      <c r="D25" s="248">
        <f>+'Accpac BS'!D303</f>
        <v>0</v>
      </c>
    </row>
    <row r="26" spans="1:4" x14ac:dyDescent="0.2">
      <c r="A26" s="257"/>
      <c r="B26" s="256" t="s">
        <v>503</v>
      </c>
      <c r="C26" s="248">
        <v>0</v>
      </c>
      <c r="D26" s="248">
        <v>0</v>
      </c>
    </row>
    <row r="27" spans="1:4" x14ac:dyDescent="0.2">
      <c r="A27" s="257"/>
      <c r="B27" s="256" t="s">
        <v>501</v>
      </c>
      <c r="C27" s="248">
        <f>+'Accpac BS'!C324</f>
        <v>-3998657.21</v>
      </c>
      <c r="D27" s="248">
        <f>+'Accpac BS'!D324</f>
        <v>-3898657.21</v>
      </c>
    </row>
    <row r="28" spans="1:4" x14ac:dyDescent="0.2">
      <c r="A28" s="257"/>
      <c r="B28" s="256" t="s">
        <v>499</v>
      </c>
      <c r="C28" s="248">
        <f>+'Accpac BS'!C332</f>
        <v>0</v>
      </c>
      <c r="D28" s="248">
        <f>+'Accpac BS'!D332</f>
        <v>0</v>
      </c>
    </row>
    <row r="29" spans="1:4" x14ac:dyDescent="0.2">
      <c r="A29" s="256" t="s">
        <v>507</v>
      </c>
      <c r="B29" s="257"/>
      <c r="C29" s="249">
        <f>SUM(C21:C28)</f>
        <v>-3998657.21</v>
      </c>
      <c r="D29" s="249">
        <f>SUM(D21:D28)</f>
        <v>-3898657.21</v>
      </c>
    </row>
    <row r="30" spans="1:4" x14ac:dyDescent="0.2">
      <c r="A30" s="257"/>
      <c r="B30" s="257"/>
      <c r="C30" s="248"/>
      <c r="D30" s="248"/>
    </row>
    <row r="31" spans="1:4" ht="13.5" thickBot="1" x14ac:dyDescent="0.25">
      <c r="A31" s="256" t="s">
        <v>506</v>
      </c>
      <c r="B31" s="257"/>
      <c r="C31" s="251">
        <f>+C29+C19</f>
        <v>0</v>
      </c>
      <c r="D31" s="251">
        <f>+D29+D19</f>
        <v>0</v>
      </c>
    </row>
    <row r="32" spans="1:4" ht="13.5" thickTop="1" x14ac:dyDescent="0.2">
      <c r="A32" s="257"/>
      <c r="B32" s="257"/>
      <c r="C32" s="248"/>
      <c r="D32" s="248"/>
    </row>
    <row r="33" spans="1:4" x14ac:dyDescent="0.2">
      <c r="A33" s="256" t="s">
        <v>505</v>
      </c>
      <c r="B33" s="257"/>
      <c r="C33" s="248"/>
      <c r="D33" s="248"/>
    </row>
    <row r="34" spans="1:4" x14ac:dyDescent="0.2">
      <c r="A34" s="257"/>
      <c r="B34" s="256" t="s">
        <v>557</v>
      </c>
      <c r="C34" s="260">
        <f>+'Accpac BS'!C340</f>
        <v>0</v>
      </c>
      <c r="D34" s="260">
        <f>+'Accpac BS'!D340</f>
        <v>0</v>
      </c>
    </row>
    <row r="35" spans="1:4" x14ac:dyDescent="0.2">
      <c r="A35" s="257"/>
      <c r="B35" s="256" t="s">
        <v>558</v>
      </c>
      <c r="C35" s="260">
        <v>0</v>
      </c>
      <c r="D35" s="260">
        <v>0</v>
      </c>
    </row>
    <row r="36" spans="1:4" x14ac:dyDescent="0.2">
      <c r="B36" s="256" t="s">
        <v>559</v>
      </c>
      <c r="C36" s="260">
        <f>+'Accpac BS'!C342</f>
        <v>0</v>
      </c>
      <c r="D36" s="260">
        <f>+'Accpac BS'!D342</f>
        <v>0</v>
      </c>
    </row>
    <row r="37" spans="1:4" x14ac:dyDescent="0.2">
      <c r="B37" s="256" t="s">
        <v>504</v>
      </c>
      <c r="C37" s="260">
        <f>+'Accpac BS'!C373</f>
        <v>0</v>
      </c>
      <c r="D37" s="260">
        <f>+'Accpac BS'!D373</f>
        <v>0</v>
      </c>
    </row>
    <row r="38" spans="1:4" x14ac:dyDescent="0.2">
      <c r="B38" s="256" t="s">
        <v>453</v>
      </c>
      <c r="C38" s="260">
        <f>SUM(C34:C37)</f>
        <v>0</v>
      </c>
      <c r="D38" s="260">
        <f>SUM(D34:D37)</f>
        <v>0</v>
      </c>
    </row>
    <row r="39" spans="1:4" x14ac:dyDescent="0.2">
      <c r="C39" s="260"/>
      <c r="D39" s="260"/>
    </row>
    <row r="40" spans="1:4" x14ac:dyDescent="0.2">
      <c r="B40" s="256" t="s">
        <v>444</v>
      </c>
      <c r="C40" s="260">
        <f>+C38-C31</f>
        <v>0</v>
      </c>
      <c r="D40" s="260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F019_20210118_13_39_38_3939.xls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2021-01-18T03:10:21Z</dcterms:modified>
</cp:coreProperties>
</file>